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G:\И.В. Винокурова\ДКР\ДКР 2017-2018\РДР\3_Метапредметная 1-5\11_Метапредмет 1-5\1 классы\"/>
    </mc:Choice>
  </mc:AlternateContent>
  <bookViews>
    <workbookView xWindow="0" yWindow="0" windowWidth="28800" windowHeight="12435" tabRatio="976" activeTab="28"/>
  </bookViews>
  <sheets>
    <sheet name="Оглавление" sheetId="44" r:id="rId1"/>
    <sheet name="Задания" sheetId="43" r:id="rId2"/>
    <sheet name="Анализ результатов" sheetId="41" r:id="rId3"/>
    <sheet name="Общие результаты" sheetId="40" r:id="rId4"/>
    <sheet name="Регион" sheetId="45" r:id="rId5"/>
    <sheet name="1" sheetId="2" r:id="rId6"/>
    <sheet name="351" sheetId="3" r:id="rId7"/>
    <sheet name="353" sheetId="4" r:id="rId8"/>
    <sheet name="354" sheetId="5" r:id="rId9"/>
    <sheet name="355" sheetId="6" r:id="rId10"/>
    <sheet name="356" sheetId="7" r:id="rId11"/>
    <sheet name="358" sheetId="8" r:id="rId12"/>
    <sheet name="362" sheetId="9" r:id="rId13"/>
    <sheet name="366" sheetId="10" r:id="rId14"/>
    <sheet name="370" sheetId="11" r:id="rId15"/>
    <sheet name="371" sheetId="12" r:id="rId16"/>
    <sheet name="372" sheetId="13" r:id="rId17"/>
    <sheet name="373" sheetId="14" r:id="rId18"/>
    <sheet name="376" sheetId="15" r:id="rId19"/>
    <sheet name="484" sheetId="16" r:id="rId20"/>
    <sheet name="485" sheetId="17" r:id="rId21"/>
    <sheet name="489" sheetId="18" r:id="rId22"/>
    <sheet name="495" sheetId="19" r:id="rId23"/>
    <sheet name="496" sheetId="20" r:id="rId24"/>
    <sheet name="507" sheetId="21" r:id="rId25"/>
    <sheet name="508" sheetId="22" r:id="rId26"/>
    <sheet name="510" sheetId="23" r:id="rId27"/>
    <sheet name="519" sheetId="24" r:id="rId28"/>
    <sheet name="524" sheetId="25" r:id="rId29"/>
    <sheet name="525" sheetId="26" r:id="rId30"/>
    <sheet name="526" sheetId="27" r:id="rId31"/>
    <sheet name="536" sheetId="28" r:id="rId32"/>
    <sheet name="537" sheetId="29" r:id="rId33"/>
    <sheet name="543" sheetId="30" r:id="rId34"/>
    <sheet name="544" sheetId="31" r:id="rId35"/>
    <sheet name="594" sheetId="32" r:id="rId36"/>
    <sheet name="643" sheetId="33" r:id="rId37"/>
    <sheet name="684" sheetId="34" r:id="rId38"/>
    <sheet name="698" sheetId="35" r:id="rId39"/>
    <sheet name="Студиум" sheetId="36" r:id="rId40"/>
    <sheet name="Венеция" sheetId="37" r:id="rId41"/>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s>
  <definedNames>
    <definedName name="_xlnm._FilterDatabase" localSheetId="5" hidden="1">'1'!$A$1:$N$58</definedName>
    <definedName name="_xlnm._FilterDatabase" localSheetId="6" hidden="1">'351'!$A$1:$N$112</definedName>
    <definedName name="_xlnm._FilterDatabase" localSheetId="7" hidden="1">'353'!$A$1:$N$27</definedName>
    <definedName name="_xlnm._FilterDatabase" localSheetId="8" hidden="1">'354'!$A$1:$N$65</definedName>
    <definedName name="_xlnm._FilterDatabase" localSheetId="9" hidden="1">'355'!$A$1:$N$59</definedName>
    <definedName name="_xlnm._FilterDatabase" localSheetId="10" hidden="1">'356'!$A$1:$N$102</definedName>
    <definedName name="_xlnm._FilterDatabase" localSheetId="11" hidden="1">'358'!$A$1:$N$117</definedName>
    <definedName name="_xlnm._FilterDatabase" localSheetId="12" hidden="1">'362'!$A$1:$N$130</definedName>
    <definedName name="_xlnm._FilterDatabase" localSheetId="13" hidden="1">'366'!$A$1:$N$98</definedName>
    <definedName name="_xlnm._FilterDatabase" localSheetId="14" hidden="1">'370'!$A$1:$N$48</definedName>
    <definedName name="_xlnm._FilterDatabase" localSheetId="15" hidden="1">'371'!$A$1:$N$109</definedName>
    <definedName name="_xlnm._FilterDatabase" localSheetId="16" hidden="1">'372'!$A$1:$N$89</definedName>
    <definedName name="_xlnm._FilterDatabase" localSheetId="17" hidden="1">'373'!$A$1:$N$81</definedName>
    <definedName name="_xlnm._FilterDatabase" localSheetId="18" hidden="1">'376'!$A$1:$N$167</definedName>
    <definedName name="_xlnm._FilterDatabase" localSheetId="19" hidden="1">'484'!$A$1:$N$53</definedName>
    <definedName name="_xlnm._FilterDatabase" localSheetId="20" hidden="1">'485'!$A$1:$N$58</definedName>
    <definedName name="_xlnm._FilterDatabase" localSheetId="21" hidden="1">'489'!$A$1:$N$120</definedName>
    <definedName name="_xlnm._FilterDatabase" localSheetId="22" hidden="1">'495'!$A$1:$N$54</definedName>
    <definedName name="_xlnm._FilterDatabase" localSheetId="23" hidden="1">'496'!$A$1:$N$75</definedName>
    <definedName name="_xlnm._FilterDatabase" localSheetId="24" hidden="1">'507'!$A$1:$N$132</definedName>
    <definedName name="_xlnm._FilterDatabase" localSheetId="25" hidden="1">'508'!$A$1:$N$91</definedName>
    <definedName name="_xlnm._FilterDatabase" localSheetId="26" hidden="1">'510'!$A$1:$N$52</definedName>
    <definedName name="_xlnm._FilterDatabase" localSheetId="27" hidden="1">'519'!$A$1:$N$102</definedName>
    <definedName name="_xlnm._FilterDatabase" localSheetId="28" hidden="1">'524'!$A$1:$N$169</definedName>
    <definedName name="_xlnm._FilterDatabase" localSheetId="29" hidden="1">'525'!$A$1:$N$78</definedName>
    <definedName name="_xlnm._FilterDatabase" localSheetId="30" hidden="1">'526'!$A$1:$N$112</definedName>
    <definedName name="_xlnm._FilterDatabase" localSheetId="31" hidden="1">'536'!$A$1:$N$63</definedName>
    <definedName name="_xlnm._FilterDatabase" localSheetId="32" hidden="1">'537'!$A$1:$N$82</definedName>
    <definedName name="_xlnm._FilterDatabase" localSheetId="33" hidden="1">'543'!$A$1:$N$94</definedName>
    <definedName name="_xlnm._FilterDatabase" localSheetId="34" hidden="1">'544'!$A$1:$N$180</definedName>
    <definedName name="_xlnm._FilterDatabase" localSheetId="35" hidden="1">'594'!$A$1:$N$32</definedName>
    <definedName name="_xlnm._FilterDatabase" localSheetId="36" hidden="1">'643'!$A$1:$N$62</definedName>
    <definedName name="_xlnm._FilterDatabase" localSheetId="37" hidden="1">'684'!$A$1:$N$77</definedName>
    <definedName name="_xlnm._FilterDatabase" localSheetId="38" hidden="1">'698'!$A$1:$N$59</definedName>
    <definedName name="_xlnm._FilterDatabase" localSheetId="2" hidden="1">'Анализ результатов'!$A$1:$K$39</definedName>
    <definedName name="_xlnm._FilterDatabase" localSheetId="3" hidden="1">'Общие результаты'!$A$1:$N$2914</definedName>
    <definedName name="балл1" localSheetId="6">[1]Списки!$G$2:$G$3</definedName>
    <definedName name="балл1" localSheetId="7">[2]Списки!$G$2:$G$3</definedName>
    <definedName name="балл1" localSheetId="8">[3]Списки!$G$2:$G$3</definedName>
    <definedName name="балл1" localSheetId="9">[4]Списки!$G$2:$G$3</definedName>
    <definedName name="балл1" localSheetId="10">[5]Списки!$G$2:$G$3</definedName>
    <definedName name="балл1" localSheetId="11">[6]Списки!$G$2:$G$3</definedName>
    <definedName name="балл1" localSheetId="12">[7]Списки!$G$2:$G$3</definedName>
    <definedName name="балл1" localSheetId="13">[8]Списки!$G$2:$G$3</definedName>
    <definedName name="балл1" localSheetId="14">[9]Списки!$G$2:$G$3</definedName>
    <definedName name="балл1" localSheetId="15">[10]Списки!$G$2:$G$3</definedName>
    <definedName name="балл1" localSheetId="16">[11]Списки!$G$2:$G$3</definedName>
    <definedName name="балл1" localSheetId="17">[12]Списки!$G$2:$G$3</definedName>
    <definedName name="балл1" localSheetId="18">[13]Списки!$G$2:$G$3</definedName>
    <definedName name="балл1" localSheetId="19">[14]Списки!$G$2:$G$3</definedName>
    <definedName name="балл1" localSheetId="20">[15]Списки!$G$2:$G$3</definedName>
    <definedName name="балл1" localSheetId="21">[16]Списки!$G$2:$G$3</definedName>
    <definedName name="балл1" localSheetId="22">[17]Списки!$G$2:$G$3</definedName>
    <definedName name="балл1" localSheetId="23">[18]Списки!$G$2:$G$3</definedName>
    <definedName name="балл1" localSheetId="24">[19]Списки!$G$2:$G$3</definedName>
    <definedName name="балл1" localSheetId="25">[20]Списки!$G$2:$G$3</definedName>
    <definedName name="балл1" localSheetId="26">[21]Списки!$G$2:$G$3</definedName>
    <definedName name="балл1" localSheetId="27">[22]Списки!$G$2:$G$3</definedName>
    <definedName name="балл1" localSheetId="28">[23]Списки!$G$2:$G$3</definedName>
    <definedName name="балл1" localSheetId="29">[24]Списки!$G$2:$G$3</definedName>
    <definedName name="балл1" localSheetId="30">[25]Списки!$G$2:$G$3</definedName>
    <definedName name="балл1" localSheetId="31">[26]Списки!$G$2:$G$3</definedName>
    <definedName name="балл1" localSheetId="32">[27]Списки!$G$2:$G$3</definedName>
    <definedName name="балл1" localSheetId="33">[28]Списки!$G$2:$G$3</definedName>
    <definedName name="балл1" localSheetId="34">[29]Списки!$G$2:$G$3</definedName>
    <definedName name="балл1" localSheetId="35">[30]Списки!$G$2:$G$3</definedName>
    <definedName name="балл1" localSheetId="36">[31]Списки!$G$2:$G$3</definedName>
    <definedName name="балл1" localSheetId="37">[32]Списки!$G$2:$G$3</definedName>
    <definedName name="балл1" localSheetId="38">[33]Списки!$G$2:$G$3</definedName>
    <definedName name="балл1" localSheetId="40">[34]Списки!$G$2:$G$3</definedName>
    <definedName name="балл1" localSheetId="39">[35]Списки!$G$2:$G$3</definedName>
    <definedName name="балл1">[36]Списки!$G$2:$G$3</definedName>
    <definedName name="Название" localSheetId="6">[1]Списки!$C$2:$C$40</definedName>
    <definedName name="Название" localSheetId="7">[2]Списки!$C$2:$C$40</definedName>
    <definedName name="Название" localSheetId="8">[3]Списки!$C$2:$C$40</definedName>
    <definedName name="Название" localSheetId="9">[4]Списки!$C$2:$C$40</definedName>
    <definedName name="Название" localSheetId="10">[5]Списки!$C$2:$C$40</definedName>
    <definedName name="Название" localSheetId="11">[6]Списки!$C$2:$C$40</definedName>
    <definedName name="Название" localSheetId="12">[7]Списки!$C$2:$C$40</definedName>
    <definedName name="Название" localSheetId="13">[8]Списки!$C$2:$C$40</definedName>
    <definedName name="Название" localSheetId="14">[9]Списки!$C$2:$C$40</definedName>
    <definedName name="Название" localSheetId="15">[10]Списки!$C$2:$C$40</definedName>
    <definedName name="Название" localSheetId="16">[11]Списки!$C$2:$C$40</definedName>
    <definedName name="Название" localSheetId="17">[12]Списки!$C$2:$C$40</definedName>
    <definedName name="Название" localSheetId="18">[13]Списки!$C$2:$C$40</definedName>
    <definedName name="Название" localSheetId="19">[14]Списки!$C$2:$C$40</definedName>
    <definedName name="Название" localSheetId="20">[15]Списки!$C$2:$C$40</definedName>
    <definedName name="Название" localSheetId="21">[16]Списки!$C$2:$C$40</definedName>
    <definedName name="Название" localSheetId="22">[17]Списки!$C$2:$C$40</definedName>
    <definedName name="Название" localSheetId="23">[18]Списки!$C$2:$C$40</definedName>
    <definedName name="Название" localSheetId="24">[19]Списки!$C$2:$C$40</definedName>
    <definedName name="Название" localSheetId="25">[20]Списки!$C$2:$C$40</definedName>
    <definedName name="Название" localSheetId="26">[21]Списки!$C$2:$C$40</definedName>
    <definedName name="Название" localSheetId="27">[22]Списки!$C$2:$C$40</definedName>
    <definedName name="Название" localSheetId="28">[23]Списки!$C$2:$C$40</definedName>
    <definedName name="Название" localSheetId="29">[24]Списки!$C$2:$C$40</definedName>
    <definedName name="Название" localSheetId="30">[25]Списки!$C$2:$C$40</definedName>
    <definedName name="Название" localSheetId="31">[26]Списки!$C$2:$C$40</definedName>
    <definedName name="Название" localSheetId="32">[27]Списки!$C$2:$C$40</definedName>
    <definedName name="Название" localSheetId="33">[28]Списки!$C$2:$C$40</definedName>
    <definedName name="Название" localSheetId="34">[29]Списки!$C$2:$C$40</definedName>
    <definedName name="Название" localSheetId="35">[30]Списки!$C$2:$C$40</definedName>
    <definedName name="Название" localSheetId="36">[31]Списки!$C$2:$C$40</definedName>
    <definedName name="Название" localSheetId="37">[32]Списки!$C$2:$C$40</definedName>
    <definedName name="Название" localSheetId="38">[33]Списки!$C$2:$C$40</definedName>
    <definedName name="Название" localSheetId="40">[34]Списки!$C$2:$C$44</definedName>
    <definedName name="Название" localSheetId="39">[35]Списки!$C$2:$C$44</definedName>
    <definedName name="Название">[36]Списки!$C$2:$C$40</definedName>
    <definedName name="Район" localSheetId="40">[34]Списки!$A$2:$A$19</definedName>
    <definedName name="Район">[35]Списки!$A$2:$A$19</definedName>
    <definedName name="уцц">[37]Списки!$G$2:$G$3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45" l="1"/>
  <c r="Y22" i="45" l="1"/>
  <c r="X22" i="45"/>
  <c r="W22" i="45"/>
  <c r="V22" i="45"/>
  <c r="U22" i="45"/>
  <c r="T22" i="45"/>
  <c r="Y21" i="45"/>
  <c r="X21" i="45"/>
  <c r="W21" i="45"/>
  <c r="V21" i="45"/>
  <c r="U21" i="45"/>
  <c r="T21" i="45"/>
  <c r="Y20" i="45"/>
  <c r="X20" i="45"/>
  <c r="W20" i="45"/>
  <c r="V20" i="45"/>
  <c r="U20" i="45"/>
  <c r="T20" i="45"/>
  <c r="Y19" i="45"/>
  <c r="X19" i="45"/>
  <c r="W19" i="45"/>
  <c r="V19" i="45"/>
  <c r="U19" i="45"/>
  <c r="T19" i="45"/>
  <c r="Y18" i="45"/>
  <c r="X18" i="45"/>
  <c r="W18" i="45"/>
  <c r="V18" i="45"/>
  <c r="U18" i="45"/>
  <c r="T18" i="45"/>
  <c r="Y17" i="45"/>
  <c r="X17" i="45"/>
  <c r="W17" i="45"/>
  <c r="V17" i="45"/>
  <c r="U17" i="45"/>
  <c r="T17" i="45"/>
  <c r="Y16" i="45"/>
  <c r="X16" i="45"/>
  <c r="W16" i="45"/>
  <c r="V16" i="45"/>
  <c r="U16" i="45"/>
  <c r="T16" i="45"/>
  <c r="Y15" i="45"/>
  <c r="X15" i="45"/>
  <c r="W15" i="45"/>
  <c r="V15" i="45"/>
  <c r="U15" i="45"/>
  <c r="T15" i="45"/>
  <c r="Y14" i="45"/>
  <c r="X14" i="45"/>
  <c r="W14" i="45"/>
  <c r="V14" i="45"/>
  <c r="U14" i="45"/>
  <c r="T14" i="45"/>
  <c r="Y13" i="45"/>
  <c r="X13" i="45"/>
  <c r="W13" i="45"/>
  <c r="V13" i="45"/>
  <c r="U13" i="45"/>
  <c r="T13" i="45"/>
  <c r="Y12" i="45"/>
  <c r="X12" i="45"/>
  <c r="W12" i="45"/>
  <c r="V12" i="45"/>
  <c r="U12" i="45"/>
  <c r="T12" i="45"/>
  <c r="Y11" i="45"/>
  <c r="X11" i="45"/>
  <c r="W11" i="45"/>
  <c r="V11" i="45"/>
  <c r="U11" i="45"/>
  <c r="T11" i="45"/>
  <c r="Y10" i="45"/>
  <c r="X10" i="45"/>
  <c r="W10" i="45"/>
  <c r="V10" i="45"/>
  <c r="U10" i="45"/>
  <c r="T10" i="45"/>
  <c r="Y9" i="45"/>
  <c r="X9" i="45"/>
  <c r="W9" i="45"/>
  <c r="V9" i="45"/>
  <c r="U9" i="45"/>
  <c r="T9" i="45"/>
  <c r="Y8" i="45"/>
  <c r="X8" i="45"/>
  <c r="W8" i="45"/>
  <c r="V8" i="45"/>
  <c r="U8" i="45"/>
  <c r="T8" i="45"/>
  <c r="Y7" i="45"/>
  <c r="X7" i="45"/>
  <c r="W7" i="45"/>
  <c r="V7" i="45"/>
  <c r="U7" i="45"/>
  <c r="T7" i="45"/>
  <c r="Y6" i="45"/>
  <c r="X6" i="45"/>
  <c r="W6" i="45"/>
  <c r="V6" i="45"/>
  <c r="U6" i="45"/>
  <c r="T6" i="45"/>
  <c r="Y5" i="45"/>
  <c r="X5" i="45"/>
  <c r="W5" i="45"/>
  <c r="V5" i="45"/>
  <c r="U5" i="45"/>
  <c r="T5" i="45"/>
  <c r="Y4" i="45"/>
  <c r="X4" i="45"/>
  <c r="W4" i="45"/>
  <c r="V4" i="45"/>
  <c r="U4" i="45"/>
  <c r="T4" i="45"/>
  <c r="Y3" i="45"/>
  <c r="X3" i="45"/>
  <c r="W3" i="45"/>
  <c r="V3" i="45"/>
  <c r="U3" i="45"/>
  <c r="T3" i="45"/>
  <c r="Q4" i="41" l="1"/>
  <c r="AC4" i="41" s="1"/>
  <c r="Q5" i="41"/>
  <c r="W5" i="41" s="1"/>
  <c r="Q6" i="41"/>
  <c r="W6" i="41" s="1"/>
  <c r="Q7" i="41"/>
  <c r="AA7" i="41" s="1"/>
  <c r="Q8" i="41"/>
  <c r="Y8" i="41" s="1"/>
  <c r="Q9" i="41"/>
  <c r="AA9" i="41" s="1"/>
  <c r="Q10" i="41"/>
  <c r="AC10" i="41" s="1"/>
  <c r="Q11" i="41"/>
  <c r="U11" i="41" s="1"/>
  <c r="Q12" i="41"/>
  <c r="S12" i="41" s="1"/>
  <c r="Q13" i="41"/>
  <c r="W13" i="41" s="1"/>
  <c r="Q14" i="41"/>
  <c r="W14" i="41" s="1"/>
  <c r="Q15" i="41"/>
  <c r="Y15" i="41" s="1"/>
  <c r="Q16" i="41"/>
  <c r="W16" i="41" s="1"/>
  <c r="Q17" i="41"/>
  <c r="AA17" i="41" s="1"/>
  <c r="Q18" i="41"/>
  <c r="AC18" i="41" s="1"/>
  <c r="Q19" i="41"/>
  <c r="U19" i="41" s="1"/>
  <c r="Q20" i="41"/>
  <c r="AA20" i="41" s="1"/>
  <c r="Q21" i="41"/>
  <c r="W21" i="41" s="1"/>
  <c r="Q22" i="41"/>
  <c r="W22" i="41" s="1"/>
  <c r="Q23" i="41"/>
  <c r="Y23" i="41" s="1"/>
  <c r="Q24" i="41"/>
  <c r="Y24" i="41" s="1"/>
  <c r="Q25" i="41"/>
  <c r="AA25" i="41" s="1"/>
  <c r="Q26" i="41"/>
  <c r="AC26" i="41" s="1"/>
  <c r="Q27" i="41"/>
  <c r="U27" i="41" s="1"/>
  <c r="Q28" i="41"/>
  <c r="Y28" i="41" s="1"/>
  <c r="Q29" i="41"/>
  <c r="W29" i="41" s="1"/>
  <c r="Q30" i="41"/>
  <c r="W30" i="41" s="1"/>
  <c r="Q31" i="41"/>
  <c r="Y31" i="41" s="1"/>
  <c r="Q32" i="41"/>
  <c r="Y32" i="41" s="1"/>
  <c r="Q33" i="41"/>
  <c r="AA33" i="41" s="1"/>
  <c r="Q34" i="41"/>
  <c r="AC34" i="41" s="1"/>
  <c r="Q35" i="41"/>
  <c r="U35" i="41" s="1"/>
  <c r="Q36" i="41"/>
  <c r="AA36" i="41" s="1"/>
  <c r="Q37" i="41"/>
  <c r="W37" i="41" s="1"/>
  <c r="Q38" i="41"/>
  <c r="W38" i="41" s="1"/>
  <c r="Q3" i="41"/>
  <c r="Y3" i="41" s="1"/>
  <c r="T39" i="41"/>
  <c r="V39" i="41"/>
  <c r="X39" i="41"/>
  <c r="Z39" i="41"/>
  <c r="AB39" i="41"/>
  <c r="R39" i="41"/>
  <c r="B2924" i="40"/>
  <c r="N408" i="40"/>
  <c r="N407" i="40"/>
  <c r="N406" i="40"/>
  <c r="N405" i="40"/>
  <c r="N404" i="40"/>
  <c r="N403" i="40"/>
  <c r="N402" i="40"/>
  <c r="N401" i="40"/>
  <c r="N400" i="40"/>
  <c r="N399" i="40"/>
  <c r="N398" i="40"/>
  <c r="N397" i="40"/>
  <c r="N396" i="40"/>
  <c r="N395" i="40"/>
  <c r="N394" i="40"/>
  <c r="N393" i="40"/>
  <c r="N392" i="40"/>
  <c r="N391" i="40"/>
  <c r="N390" i="40"/>
  <c r="N389" i="40"/>
  <c r="N388" i="40"/>
  <c r="N387" i="40"/>
  <c r="N386" i="40"/>
  <c r="N385" i="40"/>
  <c r="N384" i="40"/>
  <c r="N383" i="40"/>
  <c r="N382" i="40"/>
  <c r="N381" i="40"/>
  <c r="N380" i="40"/>
  <c r="N379" i="40"/>
  <c r="N378" i="40"/>
  <c r="E378" i="40"/>
  <c r="E379" i="40" s="1"/>
  <c r="E380" i="40" s="1"/>
  <c r="E381" i="40" s="1"/>
  <c r="E382" i="40" s="1"/>
  <c r="E383" i="40" s="1"/>
  <c r="E384" i="40" s="1"/>
  <c r="E385" i="40" s="1"/>
  <c r="E386" i="40" s="1"/>
  <c r="E387" i="40" s="1"/>
  <c r="E388" i="40" s="1"/>
  <c r="E389" i="40" s="1"/>
  <c r="E390" i="40" s="1"/>
  <c r="E391" i="40" s="1"/>
  <c r="E392" i="40" s="1"/>
  <c r="E393" i="40" s="1"/>
  <c r="E394" i="40" s="1"/>
  <c r="E395" i="40" s="1"/>
  <c r="E396" i="40" s="1"/>
  <c r="E397" i="40" s="1"/>
  <c r="E398" i="40" s="1"/>
  <c r="E399" i="40" s="1"/>
  <c r="E400" i="40" s="1"/>
  <c r="E401" i="40" s="1"/>
  <c r="E402" i="40" s="1"/>
  <c r="E403" i="40" s="1"/>
  <c r="E404" i="40" s="1"/>
  <c r="E405" i="40" s="1"/>
  <c r="E406" i="40" s="1"/>
  <c r="E407" i="40" s="1"/>
  <c r="E408" i="40" s="1"/>
  <c r="N377" i="40"/>
  <c r="N376" i="40"/>
  <c r="N375" i="40"/>
  <c r="N374" i="40"/>
  <c r="N373" i="40"/>
  <c r="N372" i="40"/>
  <c r="N371" i="40"/>
  <c r="N370" i="40"/>
  <c r="N369" i="40"/>
  <c r="N368" i="40"/>
  <c r="N367" i="40"/>
  <c r="N366" i="40"/>
  <c r="N365" i="40"/>
  <c r="N364" i="40"/>
  <c r="N363" i="40"/>
  <c r="N362" i="40"/>
  <c r="N361" i="40"/>
  <c r="N360" i="40"/>
  <c r="N359" i="40"/>
  <c r="N358" i="40"/>
  <c r="N357" i="40"/>
  <c r="N356" i="40"/>
  <c r="N355" i="40"/>
  <c r="N354" i="40"/>
  <c r="N353" i="40"/>
  <c r="N352" i="40"/>
  <c r="N351" i="40"/>
  <c r="N350" i="40"/>
  <c r="N349" i="40"/>
  <c r="N348" i="40"/>
  <c r="N347" i="40"/>
  <c r="N346" i="40"/>
  <c r="N345" i="40"/>
  <c r="N344" i="40"/>
  <c r="N343" i="40"/>
  <c r="E343" i="40"/>
  <c r="E344" i="40" s="1"/>
  <c r="E345" i="40" s="1"/>
  <c r="E346" i="40" s="1"/>
  <c r="E347" i="40" s="1"/>
  <c r="E348" i="40" s="1"/>
  <c r="E349" i="40" s="1"/>
  <c r="E350" i="40" s="1"/>
  <c r="E351" i="40" s="1"/>
  <c r="E352" i="40" s="1"/>
  <c r="E353" i="40" s="1"/>
  <c r="E354" i="40" s="1"/>
  <c r="E355" i="40" s="1"/>
  <c r="E356" i="40" s="1"/>
  <c r="E357" i="40" s="1"/>
  <c r="E358" i="40" s="1"/>
  <c r="E359" i="40" s="1"/>
  <c r="E360" i="40" s="1"/>
  <c r="E361" i="40" s="1"/>
  <c r="E362" i="40" s="1"/>
  <c r="E363" i="40" s="1"/>
  <c r="E364" i="40" s="1"/>
  <c r="E365" i="40" s="1"/>
  <c r="E366" i="40" s="1"/>
  <c r="E367" i="40" s="1"/>
  <c r="E368" i="40" s="1"/>
  <c r="E369" i="40" s="1"/>
  <c r="E370" i="40" s="1"/>
  <c r="E371" i="40" s="1"/>
  <c r="E372" i="40" s="1"/>
  <c r="E373" i="40" s="1"/>
  <c r="E374" i="40" s="1"/>
  <c r="E375" i="40" s="1"/>
  <c r="E376" i="40" s="1"/>
  <c r="N342" i="40"/>
  <c r="N341" i="40"/>
  <c r="N340" i="40"/>
  <c r="N339" i="40"/>
  <c r="N338" i="40"/>
  <c r="N337" i="40"/>
  <c r="N336" i="40"/>
  <c r="N335" i="40"/>
  <c r="N334" i="40"/>
  <c r="N333" i="40"/>
  <c r="N332" i="40"/>
  <c r="N331" i="40"/>
  <c r="N330" i="40"/>
  <c r="N329" i="40"/>
  <c r="N328" i="40"/>
  <c r="N327" i="40"/>
  <c r="N326" i="40"/>
  <c r="N325" i="40"/>
  <c r="N324" i="40"/>
  <c r="N323" i="40"/>
  <c r="N322" i="40"/>
  <c r="N321" i="40"/>
  <c r="N320" i="40"/>
  <c r="N319" i="40"/>
  <c r="N318" i="40"/>
  <c r="N317" i="40"/>
  <c r="N316" i="40"/>
  <c r="N315" i="40"/>
  <c r="N314" i="40"/>
  <c r="N313" i="40"/>
  <c r="N312" i="40"/>
  <c r="N311" i="40"/>
  <c r="G311" i="40"/>
  <c r="G312" i="40" s="1"/>
  <c r="G313" i="40" s="1"/>
  <c r="G314" i="40" s="1"/>
  <c r="G315" i="40" s="1"/>
  <c r="G316" i="40" s="1"/>
  <c r="G317" i="40" s="1"/>
  <c r="G318" i="40" s="1"/>
  <c r="G319" i="40" s="1"/>
  <c r="G320" i="40" s="1"/>
  <c r="G321" i="40" s="1"/>
  <c r="G322" i="40" s="1"/>
  <c r="G323" i="40" s="1"/>
  <c r="G324" i="40" s="1"/>
  <c r="G325" i="40" s="1"/>
  <c r="G326" i="40" s="1"/>
  <c r="G327" i="40" s="1"/>
  <c r="G328" i="40" s="1"/>
  <c r="G329" i="40" s="1"/>
  <c r="G330" i="40" s="1"/>
  <c r="G331" i="40" s="1"/>
  <c r="G332" i="40" s="1"/>
  <c r="G333" i="40" s="1"/>
  <c r="G334" i="40" s="1"/>
  <c r="G335" i="40" s="1"/>
  <c r="G336" i="40" s="1"/>
  <c r="G337" i="40" s="1"/>
  <c r="G338" i="40" s="1"/>
  <c r="G339" i="40" s="1"/>
  <c r="G340" i="40" s="1"/>
  <c r="G341" i="40" s="1"/>
  <c r="G342" i="40" s="1"/>
  <c r="G343" i="40" s="1"/>
  <c r="G344" i="40" s="1"/>
  <c r="G345" i="40" s="1"/>
  <c r="G346" i="40" s="1"/>
  <c r="G347" i="40" s="1"/>
  <c r="G348" i="40" s="1"/>
  <c r="G349" i="40" s="1"/>
  <c r="G350" i="40" s="1"/>
  <c r="G351" i="40" s="1"/>
  <c r="G352" i="40" s="1"/>
  <c r="G353" i="40" s="1"/>
  <c r="G354" i="40" s="1"/>
  <c r="G355" i="40" s="1"/>
  <c r="G356" i="40" s="1"/>
  <c r="G357" i="40" s="1"/>
  <c r="G358" i="40" s="1"/>
  <c r="G359" i="40" s="1"/>
  <c r="G360" i="40" s="1"/>
  <c r="G361" i="40" s="1"/>
  <c r="G362" i="40" s="1"/>
  <c r="G363" i="40" s="1"/>
  <c r="G364" i="40" s="1"/>
  <c r="G365" i="40" s="1"/>
  <c r="G366" i="40" s="1"/>
  <c r="G367" i="40" s="1"/>
  <c r="G368" i="40" s="1"/>
  <c r="G369" i="40" s="1"/>
  <c r="G370" i="40" s="1"/>
  <c r="G371" i="40" s="1"/>
  <c r="G372" i="40" s="1"/>
  <c r="G373" i="40" s="1"/>
  <c r="G374" i="40" s="1"/>
  <c r="G375" i="40" s="1"/>
  <c r="G376" i="40" s="1"/>
  <c r="G377" i="40" s="1"/>
  <c r="G378" i="40" s="1"/>
  <c r="G379" i="40" s="1"/>
  <c r="G380" i="40" s="1"/>
  <c r="G381" i="40" s="1"/>
  <c r="G382" i="40" s="1"/>
  <c r="G383" i="40" s="1"/>
  <c r="G384" i="40" s="1"/>
  <c r="G385" i="40" s="1"/>
  <c r="G386" i="40" s="1"/>
  <c r="G387" i="40" s="1"/>
  <c r="G388" i="40" s="1"/>
  <c r="G389" i="40" s="1"/>
  <c r="G390" i="40" s="1"/>
  <c r="G391" i="40" s="1"/>
  <c r="G392" i="40" s="1"/>
  <c r="G393" i="40" s="1"/>
  <c r="G394" i="40" s="1"/>
  <c r="G395" i="40" s="1"/>
  <c r="G396" i="40" s="1"/>
  <c r="G397" i="40" s="1"/>
  <c r="G398" i="40" s="1"/>
  <c r="G399" i="40" s="1"/>
  <c r="G400" i="40" s="1"/>
  <c r="G401" i="40" s="1"/>
  <c r="G402" i="40" s="1"/>
  <c r="G403" i="40" s="1"/>
  <c r="G404" i="40" s="1"/>
  <c r="G405" i="40" s="1"/>
  <c r="G406" i="40" s="1"/>
  <c r="G407" i="40" s="1"/>
  <c r="G408" i="40" s="1"/>
  <c r="F311" i="40"/>
  <c r="F312" i="40" s="1"/>
  <c r="F313" i="40" s="1"/>
  <c r="F314" i="40" s="1"/>
  <c r="F315" i="40" s="1"/>
  <c r="F316" i="40" s="1"/>
  <c r="F317" i="40" s="1"/>
  <c r="F318" i="40" s="1"/>
  <c r="F319" i="40" s="1"/>
  <c r="F320" i="40" s="1"/>
  <c r="F321" i="40" s="1"/>
  <c r="F322" i="40" s="1"/>
  <c r="F323" i="40" s="1"/>
  <c r="F324" i="40" s="1"/>
  <c r="F325" i="40" s="1"/>
  <c r="F326" i="40" s="1"/>
  <c r="F327" i="40" s="1"/>
  <c r="F328" i="40" s="1"/>
  <c r="F329" i="40" s="1"/>
  <c r="F330" i="40" s="1"/>
  <c r="F331" i="40" s="1"/>
  <c r="F332" i="40" s="1"/>
  <c r="F333" i="40" s="1"/>
  <c r="F334" i="40" s="1"/>
  <c r="F335" i="40" s="1"/>
  <c r="F336" i="40" s="1"/>
  <c r="F337" i="40" s="1"/>
  <c r="F338" i="40" s="1"/>
  <c r="F339" i="40" s="1"/>
  <c r="F340" i="40" s="1"/>
  <c r="F341" i="40" s="1"/>
  <c r="F342" i="40" s="1"/>
  <c r="F343" i="40" s="1"/>
  <c r="F344" i="40" s="1"/>
  <c r="F345" i="40" s="1"/>
  <c r="F346" i="40" s="1"/>
  <c r="F347" i="40" s="1"/>
  <c r="F348" i="40" s="1"/>
  <c r="F349" i="40" s="1"/>
  <c r="F350" i="40" s="1"/>
  <c r="F351" i="40" s="1"/>
  <c r="F352" i="40" s="1"/>
  <c r="F353" i="40" s="1"/>
  <c r="F354" i="40" s="1"/>
  <c r="F355" i="40" s="1"/>
  <c r="F356" i="40" s="1"/>
  <c r="F357" i="40" s="1"/>
  <c r="F358" i="40" s="1"/>
  <c r="F359" i="40" s="1"/>
  <c r="F360" i="40" s="1"/>
  <c r="F361" i="40" s="1"/>
  <c r="F362" i="40" s="1"/>
  <c r="F363" i="40" s="1"/>
  <c r="F364" i="40" s="1"/>
  <c r="F365" i="40" s="1"/>
  <c r="F366" i="40" s="1"/>
  <c r="F367" i="40" s="1"/>
  <c r="F368" i="40" s="1"/>
  <c r="F369" i="40" s="1"/>
  <c r="F370" i="40" s="1"/>
  <c r="F371" i="40" s="1"/>
  <c r="F372" i="40" s="1"/>
  <c r="F373" i="40" s="1"/>
  <c r="F374" i="40" s="1"/>
  <c r="F375" i="40" s="1"/>
  <c r="F376" i="40" s="1"/>
  <c r="F377" i="40" s="1"/>
  <c r="F378" i="40" s="1"/>
  <c r="F379" i="40" s="1"/>
  <c r="F380" i="40" s="1"/>
  <c r="F381" i="40" s="1"/>
  <c r="F382" i="40" s="1"/>
  <c r="F383" i="40" s="1"/>
  <c r="F384" i="40" s="1"/>
  <c r="F385" i="40" s="1"/>
  <c r="F386" i="40" s="1"/>
  <c r="F387" i="40" s="1"/>
  <c r="F388" i="40" s="1"/>
  <c r="F389" i="40" s="1"/>
  <c r="F390" i="40" s="1"/>
  <c r="F391" i="40" s="1"/>
  <c r="F392" i="40" s="1"/>
  <c r="F393" i="40" s="1"/>
  <c r="F394" i="40" s="1"/>
  <c r="F395" i="40" s="1"/>
  <c r="F396" i="40" s="1"/>
  <c r="F397" i="40" s="1"/>
  <c r="F398" i="40" s="1"/>
  <c r="F399" i="40" s="1"/>
  <c r="F400" i="40" s="1"/>
  <c r="F401" i="40" s="1"/>
  <c r="F402" i="40" s="1"/>
  <c r="F403" i="40" s="1"/>
  <c r="F404" i="40" s="1"/>
  <c r="F405" i="40" s="1"/>
  <c r="F406" i="40" s="1"/>
  <c r="F407" i="40" s="1"/>
  <c r="F408" i="40" s="1"/>
  <c r="E311" i="40"/>
  <c r="E312" i="40" s="1"/>
  <c r="E313" i="40" s="1"/>
  <c r="E314" i="40" s="1"/>
  <c r="E315" i="40" s="1"/>
  <c r="E316" i="40" s="1"/>
  <c r="E317" i="40" s="1"/>
  <c r="E318" i="40" s="1"/>
  <c r="E319" i="40" s="1"/>
  <c r="E320" i="40" s="1"/>
  <c r="E321" i="40" s="1"/>
  <c r="E322" i="40" s="1"/>
  <c r="E323" i="40" s="1"/>
  <c r="E324" i="40" s="1"/>
  <c r="E325" i="40" s="1"/>
  <c r="E326" i="40" s="1"/>
  <c r="E327" i="40" s="1"/>
  <c r="E328" i="40" s="1"/>
  <c r="E329" i="40" s="1"/>
  <c r="E330" i="40" s="1"/>
  <c r="E331" i="40" s="1"/>
  <c r="E332" i="40" s="1"/>
  <c r="E333" i="40" s="1"/>
  <c r="E334" i="40" s="1"/>
  <c r="E335" i="40" s="1"/>
  <c r="E336" i="40" s="1"/>
  <c r="E337" i="40" s="1"/>
  <c r="E338" i="40" s="1"/>
  <c r="E339" i="40" s="1"/>
  <c r="E340" i="40" s="1"/>
  <c r="E341" i="40" s="1"/>
  <c r="B311" i="40"/>
  <c r="B312" i="40" s="1"/>
  <c r="B313" i="40" s="1"/>
  <c r="B314" i="40" s="1"/>
  <c r="B315" i="40" s="1"/>
  <c r="B316" i="40" s="1"/>
  <c r="B317" i="40" s="1"/>
  <c r="B318" i="40" s="1"/>
  <c r="B319" i="40" s="1"/>
  <c r="B320" i="40" s="1"/>
  <c r="B321" i="40" s="1"/>
  <c r="B322" i="40" s="1"/>
  <c r="B323" i="40" s="1"/>
  <c r="B324" i="40" s="1"/>
  <c r="B325" i="40" s="1"/>
  <c r="B326" i="40" s="1"/>
  <c r="B327" i="40" s="1"/>
  <c r="B328" i="40" s="1"/>
  <c r="B329" i="40" s="1"/>
  <c r="B330" i="40" s="1"/>
  <c r="B331" i="40" s="1"/>
  <c r="B332" i="40" s="1"/>
  <c r="B333" i="40" s="1"/>
  <c r="B334" i="40" s="1"/>
  <c r="B335" i="40" s="1"/>
  <c r="B336" i="40" s="1"/>
  <c r="B337" i="40" s="1"/>
  <c r="B338" i="40" s="1"/>
  <c r="B339" i="40" s="1"/>
  <c r="B340" i="40" s="1"/>
  <c r="B341" i="40" s="1"/>
  <c r="B342" i="40" s="1"/>
  <c r="B343" i="40" s="1"/>
  <c r="B344" i="40" s="1"/>
  <c r="B345" i="40" s="1"/>
  <c r="B346" i="40" s="1"/>
  <c r="B347" i="40" s="1"/>
  <c r="B348" i="40" s="1"/>
  <c r="B349" i="40" s="1"/>
  <c r="B350" i="40" s="1"/>
  <c r="B351" i="40" s="1"/>
  <c r="B352" i="40" s="1"/>
  <c r="B353" i="40" s="1"/>
  <c r="B354" i="40" s="1"/>
  <c r="B355" i="40" s="1"/>
  <c r="B356" i="40" s="1"/>
  <c r="B357" i="40" s="1"/>
  <c r="B358" i="40" s="1"/>
  <c r="B359" i="40" s="1"/>
  <c r="B360" i="40" s="1"/>
  <c r="B361" i="40" s="1"/>
  <c r="B362" i="40" s="1"/>
  <c r="B363" i="40" s="1"/>
  <c r="B364" i="40" s="1"/>
  <c r="B365" i="40" s="1"/>
  <c r="B366" i="40" s="1"/>
  <c r="B367" i="40" s="1"/>
  <c r="B368" i="40" s="1"/>
  <c r="B369" i="40" s="1"/>
  <c r="B370" i="40" s="1"/>
  <c r="B371" i="40" s="1"/>
  <c r="B372" i="40" s="1"/>
  <c r="B373" i="40" s="1"/>
  <c r="B374" i="40" s="1"/>
  <c r="B375" i="40" s="1"/>
  <c r="B376" i="40" s="1"/>
  <c r="B377" i="40" s="1"/>
  <c r="B378" i="40" s="1"/>
  <c r="B379" i="40" s="1"/>
  <c r="B380" i="40" s="1"/>
  <c r="B381" i="40" s="1"/>
  <c r="B382" i="40" s="1"/>
  <c r="B383" i="40" s="1"/>
  <c r="B384" i="40" s="1"/>
  <c r="B385" i="40" s="1"/>
  <c r="B386" i="40" s="1"/>
  <c r="B387" i="40" s="1"/>
  <c r="B388" i="40" s="1"/>
  <c r="B389" i="40" s="1"/>
  <c r="B390" i="40" s="1"/>
  <c r="B391" i="40" s="1"/>
  <c r="B392" i="40" s="1"/>
  <c r="B393" i="40" s="1"/>
  <c r="B394" i="40" s="1"/>
  <c r="B395" i="40" s="1"/>
  <c r="B396" i="40" s="1"/>
  <c r="B397" i="40" s="1"/>
  <c r="B398" i="40" s="1"/>
  <c r="B399" i="40" s="1"/>
  <c r="B400" i="40" s="1"/>
  <c r="B401" i="40" s="1"/>
  <c r="B402" i="40" s="1"/>
  <c r="B403" i="40" s="1"/>
  <c r="B404" i="40" s="1"/>
  <c r="B405" i="40" s="1"/>
  <c r="B406" i="40" s="1"/>
  <c r="B407" i="40" s="1"/>
  <c r="B408" i="40" s="1"/>
  <c r="A311" i="40"/>
  <c r="A312" i="40" s="1"/>
  <c r="A313" i="40" s="1"/>
  <c r="A314" i="40" s="1"/>
  <c r="A315" i="40" s="1"/>
  <c r="A316" i="40" s="1"/>
  <c r="A317" i="40" s="1"/>
  <c r="A318" i="40" s="1"/>
  <c r="A319" i="40" s="1"/>
  <c r="A320" i="40" s="1"/>
  <c r="A321" i="40" s="1"/>
  <c r="A322" i="40" s="1"/>
  <c r="A323" i="40" s="1"/>
  <c r="A324" i="40" s="1"/>
  <c r="A325" i="40" s="1"/>
  <c r="A326" i="40" s="1"/>
  <c r="A327" i="40" s="1"/>
  <c r="A328" i="40" s="1"/>
  <c r="A329" i="40" s="1"/>
  <c r="A330" i="40" s="1"/>
  <c r="A331" i="40" s="1"/>
  <c r="A332" i="40" s="1"/>
  <c r="A333" i="40" s="1"/>
  <c r="A334" i="40" s="1"/>
  <c r="A335" i="40" s="1"/>
  <c r="A336" i="40" s="1"/>
  <c r="A337" i="40" s="1"/>
  <c r="A338" i="40" s="1"/>
  <c r="A339" i="40" s="1"/>
  <c r="A340" i="40" s="1"/>
  <c r="A341" i="40" s="1"/>
  <c r="A342" i="40" s="1"/>
  <c r="A343" i="40" s="1"/>
  <c r="A344" i="40" s="1"/>
  <c r="A345" i="40" s="1"/>
  <c r="A346" i="40" s="1"/>
  <c r="A347" i="40" s="1"/>
  <c r="A348" i="40" s="1"/>
  <c r="A349" i="40" s="1"/>
  <c r="A350" i="40" s="1"/>
  <c r="A351" i="40" s="1"/>
  <c r="A352" i="40" s="1"/>
  <c r="A353" i="40" s="1"/>
  <c r="A354" i="40" s="1"/>
  <c r="A355" i="40" s="1"/>
  <c r="A356" i="40" s="1"/>
  <c r="A357" i="40" s="1"/>
  <c r="A358" i="40" s="1"/>
  <c r="A359" i="40" s="1"/>
  <c r="A360" i="40" s="1"/>
  <c r="A361" i="40" s="1"/>
  <c r="A362" i="40" s="1"/>
  <c r="A363" i="40" s="1"/>
  <c r="A364" i="40" s="1"/>
  <c r="A365" i="40" s="1"/>
  <c r="A366" i="40" s="1"/>
  <c r="A367" i="40" s="1"/>
  <c r="A368" i="40" s="1"/>
  <c r="A369" i="40" s="1"/>
  <c r="A370" i="40" s="1"/>
  <c r="A371" i="40" s="1"/>
  <c r="A372" i="40" s="1"/>
  <c r="A373" i="40" s="1"/>
  <c r="A374" i="40" s="1"/>
  <c r="A375" i="40" s="1"/>
  <c r="A376" i="40" s="1"/>
  <c r="A377" i="40" s="1"/>
  <c r="A378" i="40" s="1"/>
  <c r="A379" i="40" s="1"/>
  <c r="A380" i="40" s="1"/>
  <c r="A381" i="40" s="1"/>
  <c r="A382" i="40" s="1"/>
  <c r="A383" i="40" s="1"/>
  <c r="A384" i="40" s="1"/>
  <c r="A385" i="40" s="1"/>
  <c r="A386" i="40" s="1"/>
  <c r="A387" i="40" s="1"/>
  <c r="A388" i="40" s="1"/>
  <c r="A389" i="40" s="1"/>
  <c r="A390" i="40" s="1"/>
  <c r="A391" i="40" s="1"/>
  <c r="A392" i="40" s="1"/>
  <c r="A393" i="40" s="1"/>
  <c r="A394" i="40" s="1"/>
  <c r="A395" i="40" s="1"/>
  <c r="A396" i="40" s="1"/>
  <c r="A397" i="40" s="1"/>
  <c r="A398" i="40" s="1"/>
  <c r="A399" i="40" s="1"/>
  <c r="A400" i="40" s="1"/>
  <c r="A401" i="40" s="1"/>
  <c r="A402" i="40" s="1"/>
  <c r="A403" i="40" s="1"/>
  <c r="A404" i="40" s="1"/>
  <c r="A405" i="40" s="1"/>
  <c r="A406" i="40" s="1"/>
  <c r="A407" i="40" s="1"/>
  <c r="A408" i="40" s="1"/>
  <c r="N310" i="40"/>
  <c r="D310" i="40"/>
  <c r="D311" i="40" s="1"/>
  <c r="D312" i="40" s="1"/>
  <c r="D313" i="40" s="1"/>
  <c r="D314" i="40" s="1"/>
  <c r="D315" i="40" s="1"/>
  <c r="D316" i="40" s="1"/>
  <c r="D317" i="40" s="1"/>
  <c r="D318" i="40" s="1"/>
  <c r="D319" i="40" s="1"/>
  <c r="D320" i="40" s="1"/>
  <c r="D321" i="40" s="1"/>
  <c r="D322" i="40" s="1"/>
  <c r="D323" i="40" s="1"/>
  <c r="D324" i="40" s="1"/>
  <c r="D325" i="40" s="1"/>
  <c r="D326" i="40" s="1"/>
  <c r="D327" i="40" s="1"/>
  <c r="D328" i="40" s="1"/>
  <c r="D329" i="40" s="1"/>
  <c r="D330" i="40" s="1"/>
  <c r="D331" i="40" s="1"/>
  <c r="D332" i="40" s="1"/>
  <c r="D333" i="40" s="1"/>
  <c r="D334" i="40" s="1"/>
  <c r="D335" i="40" s="1"/>
  <c r="D336" i="40" s="1"/>
  <c r="D337" i="40" s="1"/>
  <c r="D338" i="40" s="1"/>
  <c r="D339" i="40" s="1"/>
  <c r="D340" i="40" s="1"/>
  <c r="D341" i="40" s="1"/>
  <c r="D342" i="40" s="1"/>
  <c r="D343" i="40" s="1"/>
  <c r="D344" i="40" s="1"/>
  <c r="D345" i="40" s="1"/>
  <c r="D346" i="40" s="1"/>
  <c r="D347" i="40" s="1"/>
  <c r="D348" i="40" s="1"/>
  <c r="D349" i="40" s="1"/>
  <c r="D350" i="40" s="1"/>
  <c r="D351" i="40" s="1"/>
  <c r="D352" i="40" s="1"/>
  <c r="D353" i="40" s="1"/>
  <c r="D354" i="40" s="1"/>
  <c r="D355" i="40" s="1"/>
  <c r="D356" i="40" s="1"/>
  <c r="D357" i="40" s="1"/>
  <c r="D358" i="40" s="1"/>
  <c r="D359" i="40" s="1"/>
  <c r="D360" i="40" s="1"/>
  <c r="D361" i="40" s="1"/>
  <c r="D362" i="40" s="1"/>
  <c r="D363" i="40" s="1"/>
  <c r="D364" i="40" s="1"/>
  <c r="D365" i="40" s="1"/>
  <c r="D366" i="40" s="1"/>
  <c r="D367" i="40" s="1"/>
  <c r="D368" i="40" s="1"/>
  <c r="D369" i="40" s="1"/>
  <c r="D370" i="40" s="1"/>
  <c r="D371" i="40" s="1"/>
  <c r="D372" i="40" s="1"/>
  <c r="D373" i="40" s="1"/>
  <c r="D374" i="40" s="1"/>
  <c r="D375" i="40" s="1"/>
  <c r="D376" i="40" s="1"/>
  <c r="D377" i="40" s="1"/>
  <c r="D378" i="40" s="1"/>
  <c r="D379" i="40" s="1"/>
  <c r="D380" i="40" s="1"/>
  <c r="D381" i="40" s="1"/>
  <c r="D382" i="40" s="1"/>
  <c r="D383" i="40" s="1"/>
  <c r="D384" i="40" s="1"/>
  <c r="D385" i="40" s="1"/>
  <c r="D386" i="40" s="1"/>
  <c r="D387" i="40" s="1"/>
  <c r="D388" i="40" s="1"/>
  <c r="D389" i="40" s="1"/>
  <c r="D390" i="40" s="1"/>
  <c r="D391" i="40" s="1"/>
  <c r="D392" i="40" s="1"/>
  <c r="D393" i="40" s="1"/>
  <c r="D394" i="40" s="1"/>
  <c r="D395" i="40" s="1"/>
  <c r="D396" i="40" s="1"/>
  <c r="D397" i="40" s="1"/>
  <c r="D398" i="40" s="1"/>
  <c r="D399" i="40" s="1"/>
  <c r="D400" i="40" s="1"/>
  <c r="D401" i="40" s="1"/>
  <c r="D402" i="40" s="1"/>
  <c r="D403" i="40" s="1"/>
  <c r="D404" i="40" s="1"/>
  <c r="D405" i="40" s="1"/>
  <c r="D406" i="40" s="1"/>
  <c r="D407" i="40" s="1"/>
  <c r="D408" i="40" s="1"/>
  <c r="C310" i="40"/>
  <c r="H310" i="40" s="1"/>
  <c r="H311" i="40" s="1"/>
  <c r="H312" i="40" s="1"/>
  <c r="H313" i="40" s="1"/>
  <c r="H314" i="40" s="1"/>
  <c r="H315" i="40" s="1"/>
  <c r="H316" i="40" s="1"/>
  <c r="H317" i="40" s="1"/>
  <c r="H318" i="40" s="1"/>
  <c r="H319" i="40" s="1"/>
  <c r="H320" i="40" s="1"/>
  <c r="H321" i="40" s="1"/>
  <c r="H322" i="40" s="1"/>
  <c r="H323" i="40" s="1"/>
  <c r="H324" i="40" s="1"/>
  <c r="H325" i="40" s="1"/>
  <c r="H326" i="40" s="1"/>
  <c r="H327" i="40" s="1"/>
  <c r="H328" i="40" s="1"/>
  <c r="H329" i="40" s="1"/>
  <c r="H330" i="40" s="1"/>
  <c r="H331" i="40" s="1"/>
  <c r="H332" i="40" s="1"/>
  <c r="H333" i="40" s="1"/>
  <c r="H334" i="40" s="1"/>
  <c r="H335" i="40" s="1"/>
  <c r="H336" i="40" s="1"/>
  <c r="H337" i="40" s="1"/>
  <c r="H338" i="40" s="1"/>
  <c r="H339" i="40" s="1"/>
  <c r="H340" i="40" s="1"/>
  <c r="H341" i="40" s="1"/>
  <c r="H342" i="40" s="1"/>
  <c r="H343" i="40" s="1"/>
  <c r="H344" i="40" s="1"/>
  <c r="H345" i="40" s="1"/>
  <c r="H346" i="40" s="1"/>
  <c r="H347" i="40" s="1"/>
  <c r="H348" i="40" s="1"/>
  <c r="H349" i="40" s="1"/>
  <c r="H350" i="40" s="1"/>
  <c r="H351" i="40" s="1"/>
  <c r="H352" i="40" s="1"/>
  <c r="H353" i="40" s="1"/>
  <c r="H354" i="40" s="1"/>
  <c r="H355" i="40" s="1"/>
  <c r="H356" i="40" s="1"/>
  <c r="H357" i="40" s="1"/>
  <c r="H358" i="40" s="1"/>
  <c r="H359" i="40" s="1"/>
  <c r="H360" i="40" s="1"/>
  <c r="H361" i="40" s="1"/>
  <c r="H362" i="40" s="1"/>
  <c r="H363" i="40" s="1"/>
  <c r="H364" i="40" s="1"/>
  <c r="H365" i="40" s="1"/>
  <c r="H366" i="40" s="1"/>
  <c r="H367" i="40" s="1"/>
  <c r="H368" i="40" s="1"/>
  <c r="H369" i="40" s="1"/>
  <c r="H370" i="40" s="1"/>
  <c r="H371" i="40" s="1"/>
  <c r="H372" i="40" s="1"/>
  <c r="H373" i="40" s="1"/>
  <c r="H374" i="40" s="1"/>
  <c r="H375" i="40" s="1"/>
  <c r="H376" i="40" s="1"/>
  <c r="H377" i="40" s="1"/>
  <c r="H378" i="40" s="1"/>
  <c r="H379" i="40" s="1"/>
  <c r="H380" i="40" s="1"/>
  <c r="H381" i="40" s="1"/>
  <c r="H382" i="40" s="1"/>
  <c r="H383" i="40" s="1"/>
  <c r="H384" i="40" s="1"/>
  <c r="H385" i="40" s="1"/>
  <c r="H386" i="40" s="1"/>
  <c r="H387" i="40" s="1"/>
  <c r="H388" i="40" s="1"/>
  <c r="H389" i="40" s="1"/>
  <c r="H390" i="40" s="1"/>
  <c r="H391" i="40" s="1"/>
  <c r="H392" i="40" s="1"/>
  <c r="H393" i="40" s="1"/>
  <c r="H394" i="40" s="1"/>
  <c r="H395" i="40" s="1"/>
  <c r="H396" i="40" s="1"/>
  <c r="H397" i="40" s="1"/>
  <c r="H398" i="40" s="1"/>
  <c r="H399" i="40" s="1"/>
  <c r="H400" i="40" s="1"/>
  <c r="H401" i="40" s="1"/>
  <c r="H402" i="40" s="1"/>
  <c r="H403" i="40" s="1"/>
  <c r="H404" i="40" s="1"/>
  <c r="H405" i="40" s="1"/>
  <c r="H406" i="40" s="1"/>
  <c r="H407" i="40" s="1"/>
  <c r="H408" i="40" s="1"/>
  <c r="U38" i="41" l="1"/>
  <c r="Y22" i="41"/>
  <c r="AC38" i="41"/>
  <c r="U6" i="41"/>
  <c r="AC33" i="41"/>
  <c r="AA13" i="41"/>
  <c r="Y29" i="41"/>
  <c r="AC37" i="41"/>
  <c r="U34" i="41"/>
  <c r="U17" i="41"/>
  <c r="AA37" i="41"/>
  <c r="AC13" i="41"/>
  <c r="Y21" i="41"/>
  <c r="U33" i="41"/>
  <c r="Y13" i="41"/>
  <c r="AC17" i="41"/>
  <c r="U10" i="41"/>
  <c r="AA29" i="41"/>
  <c r="AC9" i="41"/>
  <c r="U9" i="41"/>
  <c r="AA21" i="41"/>
  <c r="AC6" i="41"/>
  <c r="S32" i="41"/>
  <c r="U24" i="41"/>
  <c r="AA32" i="41"/>
  <c r="AA16" i="41"/>
  <c r="AC23" i="41"/>
  <c r="S30" i="41"/>
  <c r="S14" i="41"/>
  <c r="U22" i="41"/>
  <c r="U8" i="41"/>
  <c r="AA31" i="41"/>
  <c r="AA15" i="41"/>
  <c r="AC22" i="41"/>
  <c r="AC8" i="41"/>
  <c r="S29" i="41"/>
  <c r="S13" i="41"/>
  <c r="U32" i="41"/>
  <c r="U18" i="41"/>
  <c r="U7" i="41"/>
  <c r="Y14" i="41"/>
  <c r="AA30" i="41"/>
  <c r="AA14" i="41"/>
  <c r="AC32" i="41"/>
  <c r="AC21" i="41"/>
  <c r="AC7" i="41"/>
  <c r="AC24" i="41"/>
  <c r="S31" i="41"/>
  <c r="U23" i="41"/>
  <c r="S24" i="41"/>
  <c r="U31" i="41"/>
  <c r="AC31" i="41"/>
  <c r="S23" i="41"/>
  <c r="U30" i="41"/>
  <c r="Y38" i="41"/>
  <c r="Y6" i="41"/>
  <c r="AA8" i="41"/>
  <c r="AC30" i="41"/>
  <c r="AC16" i="41"/>
  <c r="S38" i="41"/>
  <c r="S22" i="41"/>
  <c r="S6" i="41"/>
  <c r="U26" i="41"/>
  <c r="U15" i="41"/>
  <c r="Y37" i="41"/>
  <c r="AA3" i="41"/>
  <c r="AA23" i="41"/>
  <c r="AA6" i="41"/>
  <c r="AC29" i="41"/>
  <c r="AC15" i="41"/>
  <c r="S16" i="41"/>
  <c r="S15" i="41"/>
  <c r="S8" i="41"/>
  <c r="S3" i="41"/>
  <c r="S7" i="41"/>
  <c r="U16" i="41"/>
  <c r="AA24" i="41"/>
  <c r="S37" i="41"/>
  <c r="S21" i="41"/>
  <c r="U3" i="41"/>
  <c r="U25" i="41"/>
  <c r="U14" i="41"/>
  <c r="Y30" i="41"/>
  <c r="AA38" i="41"/>
  <c r="AA22" i="41"/>
  <c r="AC3" i="41"/>
  <c r="AC25" i="41"/>
  <c r="AC14" i="41"/>
  <c r="W20" i="41"/>
  <c r="W35" i="41"/>
  <c r="W19" i="41"/>
  <c r="W10" i="41"/>
  <c r="Y12" i="41"/>
  <c r="W33" i="41"/>
  <c r="W9" i="41"/>
  <c r="Y27" i="41"/>
  <c r="S28" i="41"/>
  <c r="W24" i="41"/>
  <c r="Y34" i="41"/>
  <c r="Y10" i="41"/>
  <c r="AA12" i="41"/>
  <c r="S35" i="41"/>
  <c r="S27" i="41"/>
  <c r="S19" i="41"/>
  <c r="S11" i="41"/>
  <c r="U37" i="41"/>
  <c r="U29" i="41"/>
  <c r="U21" i="41"/>
  <c r="U13" i="41"/>
  <c r="W3" i="41"/>
  <c r="W31" i="41"/>
  <c r="W23" i="41"/>
  <c r="W15" i="41"/>
  <c r="W7" i="41"/>
  <c r="Y33" i="41"/>
  <c r="Y25" i="41"/>
  <c r="Y17" i="41"/>
  <c r="Y9" i="41"/>
  <c r="AA35" i="41"/>
  <c r="AA27" i="41"/>
  <c r="AA19" i="41"/>
  <c r="AA11" i="41"/>
  <c r="AC36" i="41"/>
  <c r="AC28" i="41"/>
  <c r="AC20" i="41"/>
  <c r="AC12" i="41"/>
  <c r="W36" i="41"/>
  <c r="W11" i="41"/>
  <c r="W26" i="41"/>
  <c r="Y20" i="41"/>
  <c r="W25" i="41"/>
  <c r="Y35" i="41"/>
  <c r="Y11" i="41"/>
  <c r="S20" i="41"/>
  <c r="W32" i="41"/>
  <c r="W8" i="41"/>
  <c r="Y18" i="41"/>
  <c r="AA28" i="41"/>
  <c r="S34" i="41"/>
  <c r="S26" i="41"/>
  <c r="S18" i="41"/>
  <c r="S10" i="41"/>
  <c r="U36" i="41"/>
  <c r="U28" i="41"/>
  <c r="U20" i="41"/>
  <c r="U12" i="41"/>
  <c r="W4" i="41"/>
  <c r="Y16" i="41"/>
  <c r="AA34" i="41"/>
  <c r="AA26" i="41"/>
  <c r="AA18" i="41"/>
  <c r="AA10" i="41"/>
  <c r="AC35" i="41"/>
  <c r="AC27" i="41"/>
  <c r="AC19" i="41"/>
  <c r="AC11" i="41"/>
  <c r="W28" i="41"/>
  <c r="W12" i="41"/>
  <c r="W27" i="41"/>
  <c r="W34" i="41"/>
  <c r="W18" i="41"/>
  <c r="Y36" i="41"/>
  <c r="W17" i="41"/>
  <c r="Y19" i="41"/>
  <c r="S36" i="41"/>
  <c r="Y26" i="41"/>
  <c r="Q39" i="41"/>
  <c r="U39" i="41" s="1"/>
  <c r="S33" i="41"/>
  <c r="S25" i="41"/>
  <c r="S17" i="41"/>
  <c r="S9" i="41"/>
  <c r="Y7" i="41"/>
  <c r="AA5" i="41"/>
  <c r="U5" i="41"/>
  <c r="AA4" i="41"/>
  <c r="U4" i="41"/>
  <c r="S5" i="41"/>
  <c r="Y4" i="41"/>
  <c r="S4" i="41"/>
  <c r="AC5" i="41"/>
  <c r="Y5" i="41"/>
  <c r="C311" i="40"/>
  <c r="C312" i="40" s="1"/>
  <c r="C313" i="40" s="1"/>
  <c r="C314" i="40" s="1"/>
  <c r="C315" i="40" s="1"/>
  <c r="C316" i="40" s="1"/>
  <c r="C317" i="40" s="1"/>
  <c r="C318" i="40" s="1"/>
  <c r="C319" i="40" s="1"/>
  <c r="C320" i="40" s="1"/>
  <c r="C321" i="40" s="1"/>
  <c r="C322" i="40" s="1"/>
  <c r="C323" i="40" s="1"/>
  <c r="C324" i="40" s="1"/>
  <c r="C325" i="40" s="1"/>
  <c r="C326" i="40" s="1"/>
  <c r="C327" i="40" s="1"/>
  <c r="C328" i="40" s="1"/>
  <c r="C329" i="40" s="1"/>
  <c r="C330" i="40" s="1"/>
  <c r="C331" i="40" s="1"/>
  <c r="C332" i="40" s="1"/>
  <c r="C333" i="40" s="1"/>
  <c r="C334" i="40" s="1"/>
  <c r="C335" i="40" s="1"/>
  <c r="C336" i="40" s="1"/>
  <c r="C337" i="40" s="1"/>
  <c r="C338" i="40" s="1"/>
  <c r="C339" i="40" s="1"/>
  <c r="C340" i="40" s="1"/>
  <c r="C341" i="40" s="1"/>
  <c r="C342" i="40" s="1"/>
  <c r="C343" i="40" s="1"/>
  <c r="C344" i="40" s="1"/>
  <c r="C345" i="40" s="1"/>
  <c r="C346" i="40" s="1"/>
  <c r="C347" i="40" s="1"/>
  <c r="C348" i="40" s="1"/>
  <c r="C349" i="40" s="1"/>
  <c r="C350" i="40" s="1"/>
  <c r="C351" i="40" s="1"/>
  <c r="C352" i="40" s="1"/>
  <c r="C353" i="40" s="1"/>
  <c r="C354" i="40" s="1"/>
  <c r="C355" i="40" s="1"/>
  <c r="C356" i="40" s="1"/>
  <c r="C357" i="40" s="1"/>
  <c r="C358" i="40" s="1"/>
  <c r="C359" i="40" s="1"/>
  <c r="C360" i="40" s="1"/>
  <c r="C361" i="40" s="1"/>
  <c r="C362" i="40" s="1"/>
  <c r="C363" i="40" s="1"/>
  <c r="C364" i="40" s="1"/>
  <c r="C365" i="40" s="1"/>
  <c r="C366" i="40" s="1"/>
  <c r="C367" i="40" s="1"/>
  <c r="C368" i="40" s="1"/>
  <c r="C369" i="40" s="1"/>
  <c r="C370" i="40" s="1"/>
  <c r="C371" i="40" s="1"/>
  <c r="C372" i="40" s="1"/>
  <c r="C373" i="40" s="1"/>
  <c r="C374" i="40" s="1"/>
  <c r="C375" i="40" s="1"/>
  <c r="C376" i="40" s="1"/>
  <c r="C377" i="40" s="1"/>
  <c r="C378" i="40" s="1"/>
  <c r="C379" i="40" s="1"/>
  <c r="C380" i="40" s="1"/>
  <c r="C381" i="40" s="1"/>
  <c r="C382" i="40" s="1"/>
  <c r="C383" i="40" s="1"/>
  <c r="C384" i="40" s="1"/>
  <c r="C385" i="40" s="1"/>
  <c r="C386" i="40" s="1"/>
  <c r="C387" i="40" s="1"/>
  <c r="C388" i="40" s="1"/>
  <c r="C389" i="40" s="1"/>
  <c r="C390" i="40" s="1"/>
  <c r="C391" i="40" s="1"/>
  <c r="C392" i="40" s="1"/>
  <c r="C393" i="40" s="1"/>
  <c r="C394" i="40" s="1"/>
  <c r="C395" i="40" s="1"/>
  <c r="C396" i="40" s="1"/>
  <c r="C397" i="40" s="1"/>
  <c r="C398" i="40" s="1"/>
  <c r="C399" i="40" s="1"/>
  <c r="C400" i="40" s="1"/>
  <c r="C401" i="40" s="1"/>
  <c r="C402" i="40" s="1"/>
  <c r="C403" i="40" s="1"/>
  <c r="C404" i="40" s="1"/>
  <c r="C405" i="40" s="1"/>
  <c r="C406" i="40" s="1"/>
  <c r="C407" i="40" s="1"/>
  <c r="C408" i="40" s="1"/>
  <c r="D39" i="41"/>
  <c r="C39" i="41"/>
  <c r="E4" i="41"/>
  <c r="E5" i="41"/>
  <c r="E6" i="41"/>
  <c r="E7" i="41"/>
  <c r="E8" i="41"/>
  <c r="E9" i="41"/>
  <c r="E10" i="41"/>
  <c r="E11" i="41"/>
  <c r="E12" i="41"/>
  <c r="E13" i="41"/>
  <c r="E14" i="41"/>
  <c r="E15" i="41"/>
  <c r="E16" i="41"/>
  <c r="E17" i="41"/>
  <c r="E18" i="41"/>
  <c r="E19" i="41"/>
  <c r="E20" i="41"/>
  <c r="E21" i="41"/>
  <c r="E22" i="41"/>
  <c r="E23" i="41"/>
  <c r="E24" i="41"/>
  <c r="E25" i="41"/>
  <c r="E26" i="41"/>
  <c r="E27" i="41"/>
  <c r="E28" i="41"/>
  <c r="E29" i="41"/>
  <c r="E30" i="41"/>
  <c r="E31" i="41"/>
  <c r="E32" i="41"/>
  <c r="E33" i="41"/>
  <c r="E34" i="41"/>
  <c r="E35" i="41"/>
  <c r="E36" i="41"/>
  <c r="E37" i="41"/>
  <c r="E38" i="41"/>
  <c r="E3" i="41"/>
  <c r="C2923" i="40"/>
  <c r="C2921" i="40"/>
  <c r="A59" i="2"/>
  <c r="B59" i="2"/>
  <c r="C59" i="2"/>
  <c r="D59" i="2"/>
  <c r="E59" i="2"/>
  <c r="F59" i="2"/>
  <c r="G59" i="2"/>
  <c r="A27" i="4"/>
  <c r="B27" i="4"/>
  <c r="C27" i="4"/>
  <c r="D27" i="4"/>
  <c r="E27" i="4"/>
  <c r="F27" i="4"/>
  <c r="G27" i="4"/>
  <c r="A89" i="13"/>
  <c r="B89" i="13"/>
  <c r="C89" i="13"/>
  <c r="D89" i="13"/>
  <c r="E89" i="13"/>
  <c r="F89" i="13"/>
  <c r="G89" i="13"/>
  <c r="A6" i="37"/>
  <c r="B6" i="37"/>
  <c r="C6" i="37"/>
  <c r="D6" i="37"/>
  <c r="E6" i="37"/>
  <c r="F6" i="37"/>
  <c r="G6" i="37"/>
  <c r="N6" i="37"/>
  <c r="J6" i="37"/>
  <c r="K6" i="37"/>
  <c r="L6" i="37"/>
  <c r="M6" i="37"/>
  <c r="I6" i="37"/>
  <c r="B15" i="37"/>
  <c r="C10" i="37" s="1"/>
  <c r="A13" i="36"/>
  <c r="B13" i="36"/>
  <c r="C13" i="36"/>
  <c r="D13" i="36"/>
  <c r="E13" i="36"/>
  <c r="F13" i="36"/>
  <c r="G13" i="36"/>
  <c r="N13" i="36"/>
  <c r="J13" i="36"/>
  <c r="K13" i="36"/>
  <c r="L13" i="36"/>
  <c r="M13" i="36"/>
  <c r="I13" i="36"/>
  <c r="B22" i="36"/>
  <c r="C20" i="36" s="1"/>
  <c r="J59" i="35"/>
  <c r="K59" i="35"/>
  <c r="L59" i="35"/>
  <c r="M59" i="35"/>
  <c r="I59" i="35"/>
  <c r="B68" i="35"/>
  <c r="C66" i="35" s="1"/>
  <c r="N77" i="34"/>
  <c r="J77" i="34"/>
  <c r="K77" i="34"/>
  <c r="L77" i="34"/>
  <c r="M77" i="34"/>
  <c r="I77" i="34"/>
  <c r="C81" i="34"/>
  <c r="C82" i="34"/>
  <c r="B86" i="34"/>
  <c r="C83" i="34" s="1"/>
  <c r="J62" i="33"/>
  <c r="K62" i="33"/>
  <c r="L62" i="33"/>
  <c r="M62" i="33"/>
  <c r="I62" i="33"/>
  <c r="B72" i="33"/>
  <c r="C70" i="33" s="1"/>
  <c r="J32" i="32"/>
  <c r="K32" i="32"/>
  <c r="L32" i="32"/>
  <c r="M32" i="32"/>
  <c r="I32" i="32"/>
  <c r="B42" i="32"/>
  <c r="C37" i="32" s="1"/>
  <c r="J180" i="31"/>
  <c r="K180" i="31"/>
  <c r="L180" i="31"/>
  <c r="M180" i="31"/>
  <c r="I180" i="31"/>
  <c r="B190" i="31"/>
  <c r="C188" i="31" s="1"/>
  <c r="J94" i="30"/>
  <c r="K94" i="30"/>
  <c r="L94" i="30"/>
  <c r="M94" i="30"/>
  <c r="I94" i="30"/>
  <c r="B103" i="30"/>
  <c r="C98" i="30" s="1"/>
  <c r="J82" i="29"/>
  <c r="K82" i="29"/>
  <c r="L82" i="29"/>
  <c r="M82" i="29"/>
  <c r="I82" i="29"/>
  <c r="B91" i="29"/>
  <c r="C86" i="29" s="1"/>
  <c r="J63" i="28"/>
  <c r="K63" i="28"/>
  <c r="L63" i="28"/>
  <c r="M63" i="28"/>
  <c r="I63" i="28"/>
  <c r="B72" i="28"/>
  <c r="C67" i="28" s="1"/>
  <c r="J112" i="27"/>
  <c r="K112" i="27"/>
  <c r="L112" i="27"/>
  <c r="M112" i="27"/>
  <c r="I112" i="27"/>
  <c r="B121" i="27"/>
  <c r="C120" i="27" s="1"/>
  <c r="J78" i="26"/>
  <c r="K78" i="26"/>
  <c r="L78" i="26"/>
  <c r="M78" i="26"/>
  <c r="I78" i="26"/>
  <c r="B87" i="26"/>
  <c r="C82" i="26" s="1"/>
  <c r="J169" i="25"/>
  <c r="K169" i="25"/>
  <c r="L169" i="25"/>
  <c r="M169" i="25"/>
  <c r="I169" i="25"/>
  <c r="B178" i="25"/>
  <c r="C173" i="25" s="1"/>
  <c r="J102" i="24"/>
  <c r="K102" i="24"/>
  <c r="L102" i="24"/>
  <c r="M102" i="24"/>
  <c r="I102" i="24"/>
  <c r="B111" i="24"/>
  <c r="C106" i="24" s="1"/>
  <c r="C56" i="23"/>
  <c r="C57" i="23"/>
  <c r="C58" i="23"/>
  <c r="C59" i="23"/>
  <c r="C60" i="23"/>
  <c r="C55" i="23"/>
  <c r="J52" i="23"/>
  <c r="K52" i="23"/>
  <c r="L52" i="23"/>
  <c r="M52" i="23"/>
  <c r="I52" i="23"/>
  <c r="B61" i="23"/>
  <c r="C95" i="22"/>
  <c r="C96" i="22"/>
  <c r="C97" i="22"/>
  <c r="C98" i="22"/>
  <c r="C99" i="22"/>
  <c r="C94" i="22"/>
  <c r="J91" i="22"/>
  <c r="K91" i="22"/>
  <c r="L91" i="22"/>
  <c r="M91" i="22"/>
  <c r="I91" i="22"/>
  <c r="B100" i="22"/>
  <c r="C136" i="21"/>
  <c r="C137" i="21"/>
  <c r="C138" i="21"/>
  <c r="C139" i="21"/>
  <c r="C140" i="21"/>
  <c r="C135" i="21"/>
  <c r="J132" i="21"/>
  <c r="K132" i="21"/>
  <c r="L132" i="21"/>
  <c r="M132" i="21"/>
  <c r="I132" i="21"/>
  <c r="B141" i="21"/>
  <c r="C79" i="20"/>
  <c r="C80" i="20"/>
  <c r="C81" i="20"/>
  <c r="C82" i="20"/>
  <c r="C83" i="20"/>
  <c r="C78" i="20"/>
  <c r="J75" i="20"/>
  <c r="K75" i="20"/>
  <c r="L75" i="20"/>
  <c r="M75" i="20"/>
  <c r="I75" i="20"/>
  <c r="B84" i="20"/>
  <c r="C58" i="19"/>
  <c r="C59" i="19"/>
  <c r="C60" i="19"/>
  <c r="C61" i="19"/>
  <c r="C62" i="19"/>
  <c r="C57" i="19"/>
  <c r="J54" i="19"/>
  <c r="K54" i="19"/>
  <c r="L54" i="19"/>
  <c r="M54" i="19"/>
  <c r="I54" i="19"/>
  <c r="B63" i="19"/>
  <c r="B129" i="18"/>
  <c r="C124" i="18"/>
  <c r="C125" i="18"/>
  <c r="C126" i="18"/>
  <c r="C127" i="18"/>
  <c r="C128" i="18"/>
  <c r="C123" i="18"/>
  <c r="J120" i="18"/>
  <c r="K120" i="18"/>
  <c r="L120" i="18"/>
  <c r="M120" i="18"/>
  <c r="I120" i="18"/>
  <c r="C63" i="17"/>
  <c r="C64" i="17"/>
  <c r="C65" i="17"/>
  <c r="C66" i="17"/>
  <c r="C67" i="17"/>
  <c r="C62" i="17"/>
  <c r="J58" i="17"/>
  <c r="K58" i="17"/>
  <c r="L58" i="17"/>
  <c r="M58" i="17"/>
  <c r="I58" i="17"/>
  <c r="B68" i="17"/>
  <c r="B62" i="16"/>
  <c r="C57" i="16"/>
  <c r="C58" i="16"/>
  <c r="C59" i="16"/>
  <c r="C60" i="16"/>
  <c r="C61" i="16"/>
  <c r="C56" i="16"/>
  <c r="J53" i="16"/>
  <c r="K53" i="16"/>
  <c r="L53" i="16"/>
  <c r="M53" i="16"/>
  <c r="I53" i="16"/>
  <c r="B90" i="14"/>
  <c r="B168" i="15"/>
  <c r="C163" i="15"/>
  <c r="C164" i="15"/>
  <c r="C165" i="15"/>
  <c r="C166" i="15"/>
  <c r="C167" i="15"/>
  <c r="C162" i="15"/>
  <c r="J159" i="15"/>
  <c r="K159" i="15"/>
  <c r="L159" i="15"/>
  <c r="M159" i="15"/>
  <c r="I159" i="15"/>
  <c r="C85" i="14"/>
  <c r="C86" i="14"/>
  <c r="C87" i="14"/>
  <c r="C88" i="14"/>
  <c r="C89" i="14"/>
  <c r="C84" i="14"/>
  <c r="J81" i="14"/>
  <c r="K81" i="14"/>
  <c r="L81" i="14"/>
  <c r="M81" i="14"/>
  <c r="I81" i="14"/>
  <c r="C93" i="13"/>
  <c r="C94" i="13"/>
  <c r="C95" i="13"/>
  <c r="C96" i="13"/>
  <c r="C97" i="13"/>
  <c r="C92" i="13"/>
  <c r="N109" i="12"/>
  <c r="J109" i="12"/>
  <c r="K109" i="12"/>
  <c r="L109" i="12"/>
  <c r="M109" i="12"/>
  <c r="I109" i="12"/>
  <c r="J89" i="13"/>
  <c r="K89" i="13"/>
  <c r="L89" i="13"/>
  <c r="M89" i="13"/>
  <c r="I89" i="13"/>
  <c r="B98" i="13"/>
  <c r="B120" i="12"/>
  <c r="C119" i="12"/>
  <c r="C118" i="12"/>
  <c r="C117" i="12"/>
  <c r="C116" i="12"/>
  <c r="C115" i="12"/>
  <c r="C114" i="12"/>
  <c r="C53" i="11"/>
  <c r="C54" i="11"/>
  <c r="C55" i="11"/>
  <c r="C56" i="11"/>
  <c r="C57" i="11"/>
  <c r="C52" i="11"/>
  <c r="N48" i="11"/>
  <c r="J48" i="11"/>
  <c r="K48" i="11"/>
  <c r="L48" i="11"/>
  <c r="M48" i="11"/>
  <c r="I48" i="11"/>
  <c r="B58" i="11"/>
  <c r="C103" i="10"/>
  <c r="C104" i="10"/>
  <c r="C105" i="10"/>
  <c r="C106" i="10"/>
  <c r="C107" i="10"/>
  <c r="C102" i="10"/>
  <c r="J98" i="10"/>
  <c r="K98" i="10"/>
  <c r="L98" i="10"/>
  <c r="M98" i="10"/>
  <c r="I98" i="10"/>
  <c r="B108" i="10"/>
  <c r="C135" i="9"/>
  <c r="C136" i="9"/>
  <c r="C137" i="9"/>
  <c r="C138" i="9"/>
  <c r="C139" i="9"/>
  <c r="C134" i="9"/>
  <c r="J130" i="9"/>
  <c r="K130" i="9"/>
  <c r="L130" i="9"/>
  <c r="M130" i="9"/>
  <c r="I130" i="9"/>
  <c r="B140" i="9"/>
  <c r="C121" i="8"/>
  <c r="C122" i="8"/>
  <c r="C123" i="8"/>
  <c r="C124" i="8"/>
  <c r="C125" i="8"/>
  <c r="C120" i="8"/>
  <c r="J117" i="8"/>
  <c r="K117" i="8"/>
  <c r="L117" i="8"/>
  <c r="M117" i="8"/>
  <c r="I117" i="8"/>
  <c r="B126" i="8"/>
  <c r="C106" i="7"/>
  <c r="B112" i="7"/>
  <c r="C108" i="7"/>
  <c r="C109" i="7"/>
  <c r="C110" i="7"/>
  <c r="C111" i="7"/>
  <c r="C107" i="7"/>
  <c r="J102" i="7"/>
  <c r="K102" i="7"/>
  <c r="L102" i="7"/>
  <c r="M102" i="7"/>
  <c r="I102" i="7"/>
  <c r="C64" i="6"/>
  <c r="C65" i="6"/>
  <c r="C66" i="6"/>
  <c r="C67" i="6"/>
  <c r="C63" i="6"/>
  <c r="B68" i="6"/>
  <c r="N59" i="6"/>
  <c r="J59" i="6"/>
  <c r="K59" i="6"/>
  <c r="L59" i="6"/>
  <c r="M59" i="6"/>
  <c r="I59" i="6"/>
  <c r="C70" i="5"/>
  <c r="C71" i="5"/>
  <c r="C72" i="5"/>
  <c r="C73" i="5"/>
  <c r="C69" i="5"/>
  <c r="B74" i="5"/>
  <c r="J65" i="5"/>
  <c r="K65" i="5"/>
  <c r="L65" i="5"/>
  <c r="M65" i="5"/>
  <c r="I65" i="5"/>
  <c r="C31" i="4"/>
  <c r="C32" i="4"/>
  <c r="C33" i="4"/>
  <c r="C34" i="4"/>
  <c r="C30" i="4"/>
  <c r="J27" i="4"/>
  <c r="K27" i="4"/>
  <c r="L27" i="4"/>
  <c r="M27" i="4"/>
  <c r="I27" i="4"/>
  <c r="A112" i="3"/>
  <c r="B112" i="3"/>
  <c r="C112" i="3"/>
  <c r="D112" i="3"/>
  <c r="E112" i="3"/>
  <c r="F112" i="3"/>
  <c r="G112" i="3"/>
  <c r="C116" i="3"/>
  <c r="C117" i="3"/>
  <c r="C118" i="3"/>
  <c r="C119" i="3"/>
  <c r="C115" i="3"/>
  <c r="J112" i="3"/>
  <c r="K112" i="3"/>
  <c r="L112" i="3"/>
  <c r="M112" i="3"/>
  <c r="I112" i="3"/>
  <c r="W39" i="41" l="1"/>
  <c r="Y39" i="41"/>
  <c r="S39" i="41"/>
  <c r="AC39" i="41"/>
  <c r="AA39" i="41"/>
  <c r="C2920" i="40"/>
  <c r="C2919" i="40"/>
  <c r="C2918" i="40"/>
  <c r="C2922" i="40"/>
  <c r="E39" i="41"/>
  <c r="C14" i="37"/>
  <c r="C9" i="37"/>
  <c r="C12" i="37"/>
  <c r="C13" i="37"/>
  <c r="C11" i="37"/>
  <c r="C16" i="36"/>
  <c r="C19" i="36"/>
  <c r="C18" i="36"/>
  <c r="C17" i="36"/>
  <c r="C21" i="36"/>
  <c r="C64" i="35"/>
  <c r="C63" i="35"/>
  <c r="C65" i="35"/>
  <c r="C62" i="35"/>
  <c r="C67" i="35"/>
  <c r="C85" i="34"/>
  <c r="C80" i="34"/>
  <c r="C84" i="34"/>
  <c r="C66" i="33"/>
  <c r="C69" i="33"/>
  <c r="C68" i="33"/>
  <c r="C67" i="33"/>
  <c r="C71" i="33"/>
  <c r="C41" i="32"/>
  <c r="C39" i="32"/>
  <c r="C36" i="32"/>
  <c r="C40" i="32"/>
  <c r="C38" i="32"/>
  <c r="C187" i="31"/>
  <c r="C186" i="31"/>
  <c r="C185" i="31"/>
  <c r="C184" i="31"/>
  <c r="C189" i="31"/>
  <c r="C101" i="30"/>
  <c r="C97" i="30"/>
  <c r="C102" i="30"/>
  <c r="C99" i="30"/>
  <c r="C100" i="30"/>
  <c r="C90" i="29"/>
  <c r="C89" i="29"/>
  <c r="C85" i="29"/>
  <c r="C87" i="29"/>
  <c r="C88" i="29"/>
  <c r="C71" i="28"/>
  <c r="C70" i="28"/>
  <c r="C69" i="28"/>
  <c r="C68" i="28"/>
  <c r="C66" i="28"/>
  <c r="C118" i="27"/>
  <c r="C117" i="27"/>
  <c r="C116" i="27"/>
  <c r="C115" i="27"/>
  <c r="C119" i="27"/>
  <c r="C85" i="26"/>
  <c r="C86" i="26"/>
  <c r="C81" i="26"/>
  <c r="C83" i="26"/>
  <c r="C84" i="26"/>
  <c r="C177" i="25"/>
  <c r="C172" i="25"/>
  <c r="C174" i="25"/>
  <c r="C176" i="25"/>
  <c r="C175" i="25"/>
  <c r="C105" i="24"/>
  <c r="C110" i="24"/>
  <c r="C107" i="24"/>
  <c r="C109" i="24"/>
  <c r="C108" i="24"/>
  <c r="N59" i="2"/>
  <c r="J59" i="2"/>
  <c r="K59" i="2"/>
  <c r="L59" i="2"/>
  <c r="M59" i="2"/>
  <c r="I59" i="2"/>
  <c r="N2914" i="40"/>
  <c r="J2914" i="40"/>
  <c r="K2914" i="40"/>
  <c r="L2914" i="40"/>
  <c r="M2914" i="40"/>
  <c r="I2914" i="40"/>
  <c r="N5" i="37" l="1"/>
  <c r="E5" i="37"/>
  <c r="N4" i="37"/>
  <c r="G4" i="37"/>
  <c r="G5" i="37" s="1"/>
  <c r="F4" i="37"/>
  <c r="F5" i="37" s="1"/>
  <c r="E4" i="37"/>
  <c r="B4" i="37"/>
  <c r="B5" i="37" s="1"/>
  <c r="A4" i="37"/>
  <c r="A5" i="37" s="1"/>
  <c r="N3" i="37"/>
  <c r="D3" i="37"/>
  <c r="D4" i="37" s="1"/>
  <c r="D5" i="37" s="1"/>
  <c r="C3" i="37"/>
  <c r="C4" i="37" s="1"/>
  <c r="C5" i="37" s="1"/>
  <c r="H3" i="37" l="1"/>
  <c r="H4" i="37" s="1"/>
  <c r="H5" i="37" s="1"/>
  <c r="N12" i="36"/>
  <c r="N11" i="36"/>
  <c r="N10" i="36"/>
  <c r="N9" i="36"/>
  <c r="N8" i="36"/>
  <c r="N7" i="36"/>
  <c r="N6" i="36"/>
  <c r="N5" i="36"/>
  <c r="N4" i="36"/>
  <c r="G4" i="36"/>
  <c r="G5" i="36" s="1"/>
  <c r="G6" i="36" s="1"/>
  <c r="G7" i="36" s="1"/>
  <c r="G8" i="36" s="1"/>
  <c r="G9" i="36" s="1"/>
  <c r="G10" i="36" s="1"/>
  <c r="G11" i="36" s="1"/>
  <c r="G12" i="36" s="1"/>
  <c r="F4" i="36"/>
  <c r="F5" i="36" s="1"/>
  <c r="F6" i="36" s="1"/>
  <c r="F7" i="36" s="1"/>
  <c r="F8" i="36" s="1"/>
  <c r="F9" i="36" s="1"/>
  <c r="F10" i="36" s="1"/>
  <c r="F11" i="36" s="1"/>
  <c r="F12" i="36" s="1"/>
  <c r="E4" i="36"/>
  <c r="E5" i="36" s="1"/>
  <c r="E6" i="36" s="1"/>
  <c r="E7" i="36" s="1"/>
  <c r="E8" i="36" s="1"/>
  <c r="E9" i="36" s="1"/>
  <c r="E10" i="36" s="1"/>
  <c r="E11" i="36" s="1"/>
  <c r="E12" i="36" s="1"/>
  <c r="B4" i="36"/>
  <c r="B5" i="36" s="1"/>
  <c r="B6" i="36" s="1"/>
  <c r="B7" i="36" s="1"/>
  <c r="B8" i="36" s="1"/>
  <c r="B9" i="36" s="1"/>
  <c r="B10" i="36" s="1"/>
  <c r="B11" i="36" s="1"/>
  <c r="B12" i="36" s="1"/>
  <c r="A4" i="36"/>
  <c r="A5" i="36" s="1"/>
  <c r="A6" i="36" s="1"/>
  <c r="A7" i="36" s="1"/>
  <c r="A8" i="36" s="1"/>
  <c r="A9" i="36" s="1"/>
  <c r="A10" i="36" s="1"/>
  <c r="A11" i="36" s="1"/>
  <c r="A12" i="36" s="1"/>
  <c r="N3" i="36"/>
  <c r="D3" i="36"/>
  <c r="D4" i="36" s="1"/>
  <c r="D5" i="36" s="1"/>
  <c r="D6" i="36" s="1"/>
  <c r="D7" i="36" s="1"/>
  <c r="D8" i="36" s="1"/>
  <c r="D9" i="36" s="1"/>
  <c r="D10" i="36" s="1"/>
  <c r="D11" i="36" s="1"/>
  <c r="D12" i="36" s="1"/>
  <c r="C3" i="36"/>
  <c r="H3" i="36" s="1"/>
  <c r="H4" i="36" s="1"/>
  <c r="H5" i="36" s="1"/>
  <c r="H6" i="36" s="1"/>
  <c r="H7" i="36" s="1"/>
  <c r="H8" i="36" s="1"/>
  <c r="H9" i="36" s="1"/>
  <c r="H10" i="36" s="1"/>
  <c r="H11" i="36" s="1"/>
  <c r="H12" i="36" s="1"/>
  <c r="C4" i="36" l="1"/>
  <c r="C5" i="36" s="1"/>
  <c r="C6" i="36" s="1"/>
  <c r="C7" i="36" s="1"/>
  <c r="C8" i="36" s="1"/>
  <c r="C9" i="36" s="1"/>
  <c r="C10" i="36" s="1"/>
  <c r="C11" i="36" s="1"/>
  <c r="C12" i="36" s="1"/>
  <c r="N58" i="35" l="1"/>
  <c r="N57" i="35"/>
  <c r="N56" i="35"/>
  <c r="N55" i="35"/>
  <c r="N54" i="35"/>
  <c r="N53" i="35"/>
  <c r="N52" i="35"/>
  <c r="N51" i="35"/>
  <c r="N50" i="35"/>
  <c r="N49" i="35"/>
  <c r="N48" i="35"/>
  <c r="N47" i="35"/>
  <c r="N46" i="35"/>
  <c r="N45" i="35"/>
  <c r="N44" i="35"/>
  <c r="N43" i="35"/>
  <c r="N42" i="35"/>
  <c r="N41" i="35"/>
  <c r="N40" i="35"/>
  <c r="N39" i="35"/>
  <c r="N38" i="35"/>
  <c r="N37" i="35"/>
  <c r="N36" i="35"/>
  <c r="N35" i="35"/>
  <c r="E35" i="35"/>
  <c r="E36" i="35" s="1"/>
  <c r="E37" i="35" s="1"/>
  <c r="E38" i="35" s="1"/>
  <c r="E39" i="35" s="1"/>
  <c r="E40" i="35" s="1"/>
  <c r="E41" i="35" s="1"/>
  <c r="E42" i="35" s="1"/>
  <c r="E43" i="35" s="1"/>
  <c r="E44" i="35" s="1"/>
  <c r="E45" i="35" s="1"/>
  <c r="E46" i="35" s="1"/>
  <c r="E47" i="35" s="1"/>
  <c r="E48" i="35" s="1"/>
  <c r="E49" i="35" s="1"/>
  <c r="E50" i="35" s="1"/>
  <c r="E51" i="35" s="1"/>
  <c r="E52" i="35" s="1"/>
  <c r="E53" i="35" s="1"/>
  <c r="E54" i="35" s="1"/>
  <c r="E55" i="35" s="1"/>
  <c r="E56" i="35" s="1"/>
  <c r="E57" i="35" s="1"/>
  <c r="E58" i="35" s="1"/>
  <c r="E59" i="35" s="1"/>
  <c r="N34" i="35"/>
  <c r="N33" i="35"/>
  <c r="N32" i="35"/>
  <c r="E32" i="35"/>
  <c r="E33" i="35" s="1"/>
  <c r="N31" i="35"/>
  <c r="N30" i="35"/>
  <c r="N29" i="35"/>
  <c r="N28" i="35"/>
  <c r="N27" i="35"/>
  <c r="N26" i="35"/>
  <c r="N25" i="35"/>
  <c r="N24" i="35"/>
  <c r="N23" i="35"/>
  <c r="N22" i="35"/>
  <c r="N21" i="35"/>
  <c r="N20" i="35"/>
  <c r="N19" i="35"/>
  <c r="N18" i="35"/>
  <c r="N17" i="35"/>
  <c r="N16" i="35"/>
  <c r="N15" i="35"/>
  <c r="N14" i="35"/>
  <c r="N13" i="35"/>
  <c r="N12" i="35"/>
  <c r="N11" i="35"/>
  <c r="N10" i="35"/>
  <c r="N9" i="35"/>
  <c r="N8" i="35"/>
  <c r="N7" i="35"/>
  <c r="N6" i="35"/>
  <c r="N5" i="35"/>
  <c r="N4" i="35"/>
  <c r="G4" i="35"/>
  <c r="G5" i="35" s="1"/>
  <c r="G6" i="35" s="1"/>
  <c r="G7" i="35" s="1"/>
  <c r="G8" i="35" s="1"/>
  <c r="G9" i="35" s="1"/>
  <c r="G10" i="35" s="1"/>
  <c r="G11" i="35" s="1"/>
  <c r="G12" i="35" s="1"/>
  <c r="G13" i="35" s="1"/>
  <c r="G14" i="35" s="1"/>
  <c r="G15" i="35" s="1"/>
  <c r="G16" i="35" s="1"/>
  <c r="G17" i="35" s="1"/>
  <c r="G18" i="35" s="1"/>
  <c r="G19" i="35" s="1"/>
  <c r="G20" i="35" s="1"/>
  <c r="G21" i="35" s="1"/>
  <c r="G22" i="35" s="1"/>
  <c r="G23" i="35" s="1"/>
  <c r="G24" i="35" s="1"/>
  <c r="G25" i="35" s="1"/>
  <c r="G26" i="35" s="1"/>
  <c r="G27" i="35" s="1"/>
  <c r="G28" i="35" s="1"/>
  <c r="G29" i="35" s="1"/>
  <c r="G30" i="35" s="1"/>
  <c r="G31" i="35" s="1"/>
  <c r="G32" i="35" s="1"/>
  <c r="G33" i="35" s="1"/>
  <c r="G34" i="35" s="1"/>
  <c r="G35" i="35" s="1"/>
  <c r="G36" i="35" s="1"/>
  <c r="G37" i="35" s="1"/>
  <c r="G38" i="35" s="1"/>
  <c r="G39" i="35" s="1"/>
  <c r="G40" i="35" s="1"/>
  <c r="G41" i="35" s="1"/>
  <c r="G42" i="35" s="1"/>
  <c r="G43" i="35" s="1"/>
  <c r="G44" i="35" s="1"/>
  <c r="G45" i="35" s="1"/>
  <c r="G46" i="35" s="1"/>
  <c r="G47" i="35" s="1"/>
  <c r="G48" i="35" s="1"/>
  <c r="G49" i="35" s="1"/>
  <c r="G50" i="35" s="1"/>
  <c r="G51" i="35" s="1"/>
  <c r="G52" i="35" s="1"/>
  <c r="G53" i="35" s="1"/>
  <c r="G54" i="35" s="1"/>
  <c r="G55" i="35" s="1"/>
  <c r="G56" i="35" s="1"/>
  <c r="G57" i="35" s="1"/>
  <c r="G58" i="35" s="1"/>
  <c r="G59" i="35" s="1"/>
  <c r="F4" i="35"/>
  <c r="F5" i="35" s="1"/>
  <c r="F6" i="35" s="1"/>
  <c r="F7" i="35" s="1"/>
  <c r="F8" i="35" s="1"/>
  <c r="F9" i="35" s="1"/>
  <c r="F10" i="35" s="1"/>
  <c r="F11" i="35" s="1"/>
  <c r="F12" i="35" s="1"/>
  <c r="F13" i="35" s="1"/>
  <c r="F14" i="35" s="1"/>
  <c r="F15" i="35" s="1"/>
  <c r="F16" i="35" s="1"/>
  <c r="F17" i="35" s="1"/>
  <c r="F18" i="35" s="1"/>
  <c r="F19" i="35" s="1"/>
  <c r="F20" i="35" s="1"/>
  <c r="F21" i="35" s="1"/>
  <c r="F22" i="35" s="1"/>
  <c r="F23" i="35" s="1"/>
  <c r="F24" i="35" s="1"/>
  <c r="F25" i="35" s="1"/>
  <c r="F26" i="35" s="1"/>
  <c r="F27" i="35" s="1"/>
  <c r="F28" i="35" s="1"/>
  <c r="F29" i="35" s="1"/>
  <c r="F30" i="35" s="1"/>
  <c r="F31" i="35" s="1"/>
  <c r="F32" i="35" s="1"/>
  <c r="F33" i="35" s="1"/>
  <c r="F34" i="35" s="1"/>
  <c r="F35" i="35" s="1"/>
  <c r="F36" i="35" s="1"/>
  <c r="F37" i="35" s="1"/>
  <c r="F38" i="35" s="1"/>
  <c r="F39" i="35" s="1"/>
  <c r="F40" i="35" s="1"/>
  <c r="F41" i="35" s="1"/>
  <c r="F42" i="35" s="1"/>
  <c r="F43" i="35" s="1"/>
  <c r="F44" i="35" s="1"/>
  <c r="F45" i="35" s="1"/>
  <c r="F46" i="35" s="1"/>
  <c r="F47" i="35" s="1"/>
  <c r="F48" i="35" s="1"/>
  <c r="F49" i="35" s="1"/>
  <c r="F50" i="35" s="1"/>
  <c r="F51" i="35" s="1"/>
  <c r="F52" i="35" s="1"/>
  <c r="F53" i="35" s="1"/>
  <c r="F54" i="35" s="1"/>
  <c r="F55" i="35" s="1"/>
  <c r="F56" i="35" s="1"/>
  <c r="F57" i="35" s="1"/>
  <c r="F58" i="35" s="1"/>
  <c r="F59" i="35" s="1"/>
  <c r="E4" i="35"/>
  <c r="E5" i="35" s="1"/>
  <c r="E6" i="35" s="1"/>
  <c r="E7" i="35" s="1"/>
  <c r="E8" i="35" s="1"/>
  <c r="E9" i="35" s="1"/>
  <c r="E10" i="35" s="1"/>
  <c r="E11" i="35" s="1"/>
  <c r="E12" i="35" s="1"/>
  <c r="E13" i="35" s="1"/>
  <c r="E14" i="35" s="1"/>
  <c r="E15" i="35" s="1"/>
  <c r="E16" i="35" s="1"/>
  <c r="E17" i="35" s="1"/>
  <c r="E18" i="35" s="1"/>
  <c r="E19" i="35" s="1"/>
  <c r="E20" i="35" s="1"/>
  <c r="E21" i="35" s="1"/>
  <c r="E22" i="35" s="1"/>
  <c r="E23" i="35" s="1"/>
  <c r="E24" i="35" s="1"/>
  <c r="E25" i="35" s="1"/>
  <c r="E26" i="35" s="1"/>
  <c r="E27" i="35" s="1"/>
  <c r="E28" i="35" s="1"/>
  <c r="E29" i="35" s="1"/>
  <c r="E30" i="35" s="1"/>
  <c r="B4" i="35"/>
  <c r="B5" i="35" s="1"/>
  <c r="B6" i="35" s="1"/>
  <c r="B7" i="35" s="1"/>
  <c r="B8" i="35" s="1"/>
  <c r="B9" i="35" s="1"/>
  <c r="B10" i="35" s="1"/>
  <c r="B11" i="35" s="1"/>
  <c r="B12" i="35" s="1"/>
  <c r="B13" i="35" s="1"/>
  <c r="B14" i="35" s="1"/>
  <c r="B15" i="35" s="1"/>
  <c r="B16" i="35" s="1"/>
  <c r="B17" i="35" s="1"/>
  <c r="B18" i="35" s="1"/>
  <c r="B19" i="35" s="1"/>
  <c r="B20" i="35" s="1"/>
  <c r="B21" i="35" s="1"/>
  <c r="B22" i="35" s="1"/>
  <c r="B23" i="35" s="1"/>
  <c r="B24" i="35" s="1"/>
  <c r="B25" i="35" s="1"/>
  <c r="B26" i="35" s="1"/>
  <c r="B27" i="35" s="1"/>
  <c r="B28" i="35" s="1"/>
  <c r="B29" i="35" s="1"/>
  <c r="B30" i="35" s="1"/>
  <c r="B31" i="35" s="1"/>
  <c r="B32" i="35" s="1"/>
  <c r="B33" i="35" s="1"/>
  <c r="B34" i="35" s="1"/>
  <c r="B35" i="35" s="1"/>
  <c r="B36" i="35" s="1"/>
  <c r="B37" i="35" s="1"/>
  <c r="B38" i="35" s="1"/>
  <c r="B39" i="35" s="1"/>
  <c r="B40" i="35" s="1"/>
  <c r="B41" i="35" s="1"/>
  <c r="B42" i="35" s="1"/>
  <c r="B43" i="35" s="1"/>
  <c r="B44" i="35" s="1"/>
  <c r="B45" i="35" s="1"/>
  <c r="B46" i="35" s="1"/>
  <c r="B47" i="35" s="1"/>
  <c r="B48" i="35" s="1"/>
  <c r="B49" i="35" s="1"/>
  <c r="B50" i="35" s="1"/>
  <c r="B51" i="35" s="1"/>
  <c r="B52" i="35" s="1"/>
  <c r="B53" i="35" s="1"/>
  <c r="B54" i="35" s="1"/>
  <c r="B55" i="35" s="1"/>
  <c r="B56" i="35" s="1"/>
  <c r="B57" i="35" s="1"/>
  <c r="B58" i="35" s="1"/>
  <c r="B59" i="35" s="1"/>
  <c r="A4" i="35"/>
  <c r="A5" i="35" s="1"/>
  <c r="A6" i="35" s="1"/>
  <c r="A7" i="35" s="1"/>
  <c r="A8" i="35" s="1"/>
  <c r="A9" i="35" s="1"/>
  <c r="A10" i="35" s="1"/>
  <c r="A11" i="35" s="1"/>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A52" i="35" s="1"/>
  <c r="A53" i="35" s="1"/>
  <c r="A54" i="35" s="1"/>
  <c r="A55" i="35" s="1"/>
  <c r="A56" i="35" s="1"/>
  <c r="A57" i="35" s="1"/>
  <c r="A58" i="35" s="1"/>
  <c r="A59" i="35" s="1"/>
  <c r="N3" i="35"/>
  <c r="D3" i="35"/>
  <c r="D4" i="35" s="1"/>
  <c r="D5" i="35" s="1"/>
  <c r="D6" i="35" s="1"/>
  <c r="D7" i="35" s="1"/>
  <c r="D8" i="35" s="1"/>
  <c r="D9" i="35" s="1"/>
  <c r="D10" i="35" s="1"/>
  <c r="D11" i="35" s="1"/>
  <c r="D12" i="35" s="1"/>
  <c r="D13" i="35" s="1"/>
  <c r="D14" i="35" s="1"/>
  <c r="D15" i="35" s="1"/>
  <c r="D16" i="35" s="1"/>
  <c r="D17" i="35" s="1"/>
  <c r="D18" i="35" s="1"/>
  <c r="D19" i="35" s="1"/>
  <c r="D20" i="35" s="1"/>
  <c r="D21" i="35" s="1"/>
  <c r="D22" i="35" s="1"/>
  <c r="D23" i="35" s="1"/>
  <c r="D24" i="35" s="1"/>
  <c r="D25" i="35" s="1"/>
  <c r="D26" i="35" s="1"/>
  <c r="D27" i="35" s="1"/>
  <c r="D28" i="35" s="1"/>
  <c r="D29" i="35" s="1"/>
  <c r="D30" i="35" s="1"/>
  <c r="D31" i="35" s="1"/>
  <c r="D32" i="35" s="1"/>
  <c r="D33" i="35" s="1"/>
  <c r="D34" i="35" s="1"/>
  <c r="D35" i="35" s="1"/>
  <c r="D36" i="35" s="1"/>
  <c r="D37" i="35" s="1"/>
  <c r="D38" i="35" s="1"/>
  <c r="D39" i="35" s="1"/>
  <c r="D40" i="35" s="1"/>
  <c r="D41" i="35" s="1"/>
  <c r="D42" i="35" s="1"/>
  <c r="D43" i="35" s="1"/>
  <c r="D44" i="35" s="1"/>
  <c r="D45" i="35" s="1"/>
  <c r="D46" i="35" s="1"/>
  <c r="D47" i="35" s="1"/>
  <c r="D48" i="35" s="1"/>
  <c r="D49" i="35" s="1"/>
  <c r="D50" i="35" s="1"/>
  <c r="D51" i="35" s="1"/>
  <c r="D52" i="35" s="1"/>
  <c r="D53" i="35" s="1"/>
  <c r="D54" i="35" s="1"/>
  <c r="D55" i="35" s="1"/>
  <c r="D56" i="35" s="1"/>
  <c r="D57" i="35" s="1"/>
  <c r="D58" i="35" s="1"/>
  <c r="D59" i="35" s="1"/>
  <c r="C3" i="35"/>
  <c r="C4" i="35" s="1"/>
  <c r="C5" i="35" s="1"/>
  <c r="C6" i="35" s="1"/>
  <c r="C7" i="35" s="1"/>
  <c r="C8" i="35" s="1"/>
  <c r="C9" i="35" s="1"/>
  <c r="C10" i="35" s="1"/>
  <c r="C11" i="35" s="1"/>
  <c r="C12" i="35" s="1"/>
  <c r="C13" i="35" s="1"/>
  <c r="C14" i="35" s="1"/>
  <c r="C15" i="35" s="1"/>
  <c r="C16" i="35" s="1"/>
  <c r="C17" i="35" s="1"/>
  <c r="C18" i="35" s="1"/>
  <c r="C19" i="35" s="1"/>
  <c r="C20" i="35" s="1"/>
  <c r="C21" i="35" s="1"/>
  <c r="C22" i="35" s="1"/>
  <c r="C23" i="35" s="1"/>
  <c r="C24" i="35" s="1"/>
  <c r="C25" i="35" s="1"/>
  <c r="C26" i="35" s="1"/>
  <c r="C27" i="35" s="1"/>
  <c r="C28" i="35" s="1"/>
  <c r="C29" i="35" s="1"/>
  <c r="C30" i="35" s="1"/>
  <c r="C31" i="35" s="1"/>
  <c r="C32" i="35" s="1"/>
  <c r="C33" i="35" s="1"/>
  <c r="C34" i="35" s="1"/>
  <c r="C35" i="35" s="1"/>
  <c r="C36" i="35" s="1"/>
  <c r="C37" i="35" s="1"/>
  <c r="C38" i="35" s="1"/>
  <c r="C39" i="35" s="1"/>
  <c r="C40" i="35" s="1"/>
  <c r="C41" i="35" s="1"/>
  <c r="C42" i="35" s="1"/>
  <c r="C43" i="35" s="1"/>
  <c r="C44" i="35" s="1"/>
  <c r="C45" i="35" s="1"/>
  <c r="C46" i="35" s="1"/>
  <c r="C47" i="35" s="1"/>
  <c r="C48" i="35" s="1"/>
  <c r="C49" i="35" s="1"/>
  <c r="C50" i="35" s="1"/>
  <c r="C51" i="35" s="1"/>
  <c r="C52" i="35" s="1"/>
  <c r="C53" i="35" s="1"/>
  <c r="C54" i="35" s="1"/>
  <c r="C55" i="35" s="1"/>
  <c r="C56" i="35" s="1"/>
  <c r="C57" i="35" s="1"/>
  <c r="C58" i="35" s="1"/>
  <c r="C59" i="35" s="1"/>
  <c r="N59" i="35" l="1"/>
  <c r="H3" i="35"/>
  <c r="H4" i="35" s="1"/>
  <c r="H5" i="35" s="1"/>
  <c r="H6" i="35" s="1"/>
  <c r="H7" i="35" s="1"/>
  <c r="H8" i="35" s="1"/>
  <c r="H9" i="35" s="1"/>
  <c r="H10" i="35" s="1"/>
  <c r="H11" i="35" s="1"/>
  <c r="H12" i="35" s="1"/>
  <c r="H13" i="35" s="1"/>
  <c r="H14" i="35" s="1"/>
  <c r="H15" i="35" s="1"/>
  <c r="H16" i="35" s="1"/>
  <c r="H17" i="35" s="1"/>
  <c r="H18" i="35" s="1"/>
  <c r="H19" i="35" s="1"/>
  <c r="H20" i="35" s="1"/>
  <c r="H21" i="35" s="1"/>
  <c r="H22" i="35" s="1"/>
  <c r="H23" i="35" s="1"/>
  <c r="H24" i="35" s="1"/>
  <c r="H25" i="35" s="1"/>
  <c r="H26" i="35" s="1"/>
  <c r="H27" i="35" s="1"/>
  <c r="H28" i="35" s="1"/>
  <c r="H29" i="35" s="1"/>
  <c r="H30" i="35" s="1"/>
  <c r="H31" i="35" s="1"/>
  <c r="H32" i="35" s="1"/>
  <c r="H33" i="35" s="1"/>
  <c r="H34" i="35" s="1"/>
  <c r="H35" i="35" s="1"/>
  <c r="H36" i="35" s="1"/>
  <c r="H37" i="35" s="1"/>
  <c r="H38" i="35" s="1"/>
  <c r="H39" i="35" s="1"/>
  <c r="H40" i="35" s="1"/>
  <c r="H41" i="35" s="1"/>
  <c r="H42" i="35" s="1"/>
  <c r="H43" i="35" s="1"/>
  <c r="H44" i="35" s="1"/>
  <c r="H45" i="35" s="1"/>
  <c r="H46" i="35" s="1"/>
  <c r="H47" i="35" s="1"/>
  <c r="H48" i="35" s="1"/>
  <c r="H49" i="35" s="1"/>
  <c r="H50" i="35" s="1"/>
  <c r="H51" i="35" s="1"/>
  <c r="H52" i="35" s="1"/>
  <c r="H53" i="35" s="1"/>
  <c r="H54" i="35" s="1"/>
  <c r="H55" i="35" s="1"/>
  <c r="H56" i="35" s="1"/>
  <c r="H57" i="35" s="1"/>
  <c r="H58" i="35" s="1"/>
  <c r="E52" i="34"/>
  <c r="E53" i="34" s="1"/>
  <c r="E54" i="34" s="1"/>
  <c r="E55" i="34" s="1"/>
  <c r="E56" i="34" s="1"/>
  <c r="E57" i="34" s="1"/>
  <c r="E58" i="34" s="1"/>
  <c r="E59" i="34" s="1"/>
  <c r="E60" i="34" s="1"/>
  <c r="E61" i="34" s="1"/>
  <c r="E62" i="34" s="1"/>
  <c r="E63" i="34" s="1"/>
  <c r="E64" i="34" s="1"/>
  <c r="E65" i="34" s="1"/>
  <c r="E66" i="34" s="1"/>
  <c r="E67" i="34" s="1"/>
  <c r="E68" i="34" s="1"/>
  <c r="E69" i="34" s="1"/>
  <c r="E70" i="34" s="1"/>
  <c r="E71" i="34" s="1"/>
  <c r="E72" i="34" s="1"/>
  <c r="E73" i="34" s="1"/>
  <c r="E74" i="34" s="1"/>
  <c r="E75" i="34" s="1"/>
  <c r="E76" i="34" s="1"/>
  <c r="E77" i="34" s="1"/>
  <c r="E27" i="34"/>
  <c r="E28" i="34" s="1"/>
  <c r="E29" i="34" s="1"/>
  <c r="E30" i="34" s="1"/>
  <c r="E31" i="34" s="1"/>
  <c r="E32" i="34" s="1"/>
  <c r="E33" i="34" s="1"/>
  <c r="E34" i="34" s="1"/>
  <c r="E35" i="34" s="1"/>
  <c r="E36" i="34" s="1"/>
  <c r="E37" i="34" s="1"/>
  <c r="E38" i="34" s="1"/>
  <c r="E39" i="34" s="1"/>
  <c r="E40" i="34" s="1"/>
  <c r="E41" i="34" s="1"/>
  <c r="E42" i="34" s="1"/>
  <c r="E43" i="34" s="1"/>
  <c r="E44" i="34" s="1"/>
  <c r="E45" i="34" s="1"/>
  <c r="E46" i="34" s="1"/>
  <c r="E47" i="34" s="1"/>
  <c r="E48" i="34" s="1"/>
  <c r="E49" i="34" s="1"/>
  <c r="E50" i="34" s="1"/>
  <c r="G4" i="34"/>
  <c r="G5" i="34" s="1"/>
  <c r="G6" i="34" s="1"/>
  <c r="G7" i="34" s="1"/>
  <c r="G8" i="34" s="1"/>
  <c r="G9" i="34" s="1"/>
  <c r="G10" i="34" s="1"/>
  <c r="G11" i="34" s="1"/>
  <c r="G12" i="34" s="1"/>
  <c r="G13" i="34" s="1"/>
  <c r="G14" i="34" s="1"/>
  <c r="G15" i="34" s="1"/>
  <c r="G16" i="34" s="1"/>
  <c r="G17" i="34" s="1"/>
  <c r="G18" i="34" s="1"/>
  <c r="G19" i="34" s="1"/>
  <c r="G20" i="34" s="1"/>
  <c r="G21" i="34" s="1"/>
  <c r="G22" i="34" s="1"/>
  <c r="G23" i="34" s="1"/>
  <c r="G24" i="34" s="1"/>
  <c r="G25" i="34" s="1"/>
  <c r="G26" i="34" s="1"/>
  <c r="G27" i="34" s="1"/>
  <c r="G28" i="34" s="1"/>
  <c r="G29" i="34" s="1"/>
  <c r="G30" i="34" s="1"/>
  <c r="G31" i="34" s="1"/>
  <c r="G32" i="34" s="1"/>
  <c r="G33" i="34" s="1"/>
  <c r="G34" i="34" s="1"/>
  <c r="G35" i="34" s="1"/>
  <c r="G36" i="34" s="1"/>
  <c r="G37" i="34" s="1"/>
  <c r="G38" i="34" s="1"/>
  <c r="G39" i="34" s="1"/>
  <c r="G40" i="34" s="1"/>
  <c r="G41" i="34" s="1"/>
  <c r="G42" i="34" s="1"/>
  <c r="G43" i="34" s="1"/>
  <c r="G44" i="34" s="1"/>
  <c r="G45" i="34" s="1"/>
  <c r="G46" i="34" s="1"/>
  <c r="G47" i="34" s="1"/>
  <c r="G48" i="34" s="1"/>
  <c r="G49" i="34" s="1"/>
  <c r="G50" i="34" s="1"/>
  <c r="G51" i="34" s="1"/>
  <c r="G52" i="34" s="1"/>
  <c r="G53" i="34" s="1"/>
  <c r="G54" i="34" s="1"/>
  <c r="G55" i="34" s="1"/>
  <c r="G56" i="34" s="1"/>
  <c r="G57" i="34" s="1"/>
  <c r="G58" i="34" s="1"/>
  <c r="G59" i="34" s="1"/>
  <c r="G60" i="34" s="1"/>
  <c r="G61" i="34" s="1"/>
  <c r="G62" i="34" s="1"/>
  <c r="G63" i="34" s="1"/>
  <c r="G64" i="34" s="1"/>
  <c r="G65" i="34" s="1"/>
  <c r="G66" i="34" s="1"/>
  <c r="G67" i="34" s="1"/>
  <c r="G68" i="34" s="1"/>
  <c r="G69" i="34" s="1"/>
  <c r="G70" i="34" s="1"/>
  <c r="G71" i="34" s="1"/>
  <c r="G72" i="34" s="1"/>
  <c r="G73" i="34" s="1"/>
  <c r="G74" i="34" s="1"/>
  <c r="G75" i="34" s="1"/>
  <c r="G76" i="34" s="1"/>
  <c r="G77" i="34" s="1"/>
  <c r="F4" i="34"/>
  <c r="F5" i="34" s="1"/>
  <c r="F6" i="34" s="1"/>
  <c r="F7" i="34" s="1"/>
  <c r="F8" i="34" s="1"/>
  <c r="F9" i="34" s="1"/>
  <c r="F10" i="34" s="1"/>
  <c r="F11" i="34" s="1"/>
  <c r="F12" i="34" s="1"/>
  <c r="F13" i="34" s="1"/>
  <c r="F14" i="34" s="1"/>
  <c r="F15" i="34" s="1"/>
  <c r="F16" i="34" s="1"/>
  <c r="F17" i="34" s="1"/>
  <c r="F18" i="34" s="1"/>
  <c r="F19" i="34" s="1"/>
  <c r="F20" i="34" s="1"/>
  <c r="F21" i="34" s="1"/>
  <c r="F22" i="34" s="1"/>
  <c r="F23" i="34" s="1"/>
  <c r="F24" i="34" s="1"/>
  <c r="F25" i="34" s="1"/>
  <c r="F26" i="34" s="1"/>
  <c r="F27" i="34" s="1"/>
  <c r="F28" i="34" s="1"/>
  <c r="F29" i="34" s="1"/>
  <c r="F30" i="34" s="1"/>
  <c r="F31" i="34" s="1"/>
  <c r="F32" i="34" s="1"/>
  <c r="F33" i="34" s="1"/>
  <c r="F34" i="34" s="1"/>
  <c r="F35" i="34" s="1"/>
  <c r="F36" i="34" s="1"/>
  <c r="F37" i="34" s="1"/>
  <c r="F38" i="34" s="1"/>
  <c r="F39" i="34" s="1"/>
  <c r="F40" i="34" s="1"/>
  <c r="F41" i="34" s="1"/>
  <c r="F42" i="34" s="1"/>
  <c r="F43" i="34" s="1"/>
  <c r="F44" i="34" s="1"/>
  <c r="F45" i="34" s="1"/>
  <c r="F46" i="34" s="1"/>
  <c r="F47" i="34" s="1"/>
  <c r="F48" i="34" s="1"/>
  <c r="F49" i="34" s="1"/>
  <c r="F50" i="34" s="1"/>
  <c r="F51" i="34" s="1"/>
  <c r="F52" i="34" s="1"/>
  <c r="F53" i="34" s="1"/>
  <c r="F54" i="34" s="1"/>
  <c r="F55" i="34" s="1"/>
  <c r="F56" i="34" s="1"/>
  <c r="F57" i="34" s="1"/>
  <c r="F58" i="34" s="1"/>
  <c r="F59" i="34" s="1"/>
  <c r="F60" i="34" s="1"/>
  <c r="F61" i="34" s="1"/>
  <c r="F62" i="34" s="1"/>
  <c r="F63" i="34" s="1"/>
  <c r="F64" i="34" s="1"/>
  <c r="F65" i="34" s="1"/>
  <c r="F66" i="34" s="1"/>
  <c r="F67" i="34" s="1"/>
  <c r="F68" i="34" s="1"/>
  <c r="F69" i="34" s="1"/>
  <c r="F70" i="34" s="1"/>
  <c r="F71" i="34" s="1"/>
  <c r="F72" i="34" s="1"/>
  <c r="F73" i="34" s="1"/>
  <c r="F74" i="34" s="1"/>
  <c r="F75" i="34" s="1"/>
  <c r="F76" i="34" s="1"/>
  <c r="F77" i="34" s="1"/>
  <c r="E4" i="34"/>
  <c r="E5" i="34" s="1"/>
  <c r="E6" i="34" s="1"/>
  <c r="E7" i="34" s="1"/>
  <c r="E8" i="34" s="1"/>
  <c r="E9" i="34" s="1"/>
  <c r="E10" i="34" s="1"/>
  <c r="E11" i="34" s="1"/>
  <c r="E12" i="34" s="1"/>
  <c r="E13" i="34" s="1"/>
  <c r="E14" i="34" s="1"/>
  <c r="E15" i="34" s="1"/>
  <c r="E16" i="34" s="1"/>
  <c r="E17" i="34" s="1"/>
  <c r="E18" i="34" s="1"/>
  <c r="E19" i="34" s="1"/>
  <c r="E20" i="34" s="1"/>
  <c r="E21" i="34" s="1"/>
  <c r="E22" i="34" s="1"/>
  <c r="E23" i="34" s="1"/>
  <c r="E24" i="34" s="1"/>
  <c r="E25" i="34" s="1"/>
  <c r="B4" i="34"/>
  <c r="B5" i="34" s="1"/>
  <c r="B6" i="34" s="1"/>
  <c r="B7" i="34" s="1"/>
  <c r="B8" i="34" s="1"/>
  <c r="B9" i="34" s="1"/>
  <c r="B10" i="34" s="1"/>
  <c r="B11" i="34" s="1"/>
  <c r="B12" i="34" s="1"/>
  <c r="B13" i="34" s="1"/>
  <c r="B14" i="34" s="1"/>
  <c r="B15" i="34" s="1"/>
  <c r="B16" i="34" s="1"/>
  <c r="B17" i="34" s="1"/>
  <c r="B18" i="34" s="1"/>
  <c r="B19" i="34" s="1"/>
  <c r="B20" i="34" s="1"/>
  <c r="B21" i="34" s="1"/>
  <c r="B22" i="34" s="1"/>
  <c r="B23" i="34" s="1"/>
  <c r="B24" i="34" s="1"/>
  <c r="B25" i="34" s="1"/>
  <c r="B26" i="34" s="1"/>
  <c r="B27" i="34" s="1"/>
  <c r="B28" i="34" s="1"/>
  <c r="B29" i="34" s="1"/>
  <c r="B30" i="34" s="1"/>
  <c r="B31" i="34" s="1"/>
  <c r="B32" i="34" s="1"/>
  <c r="B33" i="34" s="1"/>
  <c r="B34" i="34" s="1"/>
  <c r="B35" i="34" s="1"/>
  <c r="B36" i="34" s="1"/>
  <c r="B37" i="34" s="1"/>
  <c r="B38" i="34" s="1"/>
  <c r="B39" i="34" s="1"/>
  <c r="B40" i="34" s="1"/>
  <c r="B41" i="34" s="1"/>
  <c r="B42" i="34" s="1"/>
  <c r="B43" i="34" s="1"/>
  <c r="B44" i="34" s="1"/>
  <c r="B45" i="34" s="1"/>
  <c r="B46" i="34" s="1"/>
  <c r="B47" i="34" s="1"/>
  <c r="B48" i="34" s="1"/>
  <c r="B49" i="34" s="1"/>
  <c r="B50" i="34" s="1"/>
  <c r="B51" i="34" s="1"/>
  <c r="B52" i="34" s="1"/>
  <c r="B53" i="34" s="1"/>
  <c r="B54" i="34" s="1"/>
  <c r="B55" i="34" s="1"/>
  <c r="B56" i="34" s="1"/>
  <c r="B57" i="34" s="1"/>
  <c r="B58" i="34" s="1"/>
  <c r="B59" i="34" s="1"/>
  <c r="B60" i="34" s="1"/>
  <c r="B61" i="34" s="1"/>
  <c r="B62" i="34" s="1"/>
  <c r="B63" i="34" s="1"/>
  <c r="B64" i="34" s="1"/>
  <c r="B65" i="34" s="1"/>
  <c r="B66" i="34" s="1"/>
  <c r="B67" i="34" s="1"/>
  <c r="B68" i="34" s="1"/>
  <c r="B69" i="34" s="1"/>
  <c r="B70" i="34" s="1"/>
  <c r="B71" i="34" s="1"/>
  <c r="B72" i="34" s="1"/>
  <c r="B73" i="34" s="1"/>
  <c r="B74" i="34" s="1"/>
  <c r="B75" i="34" s="1"/>
  <c r="B76" i="34" s="1"/>
  <c r="B77" i="34" s="1"/>
  <c r="A4" i="34"/>
  <c r="A5" i="34" s="1"/>
  <c r="A6" i="34" s="1"/>
  <c r="A7" i="34" s="1"/>
  <c r="A8" i="34" s="1"/>
  <c r="A9" i="34" s="1"/>
  <c r="A10" i="34" s="1"/>
  <c r="A11" i="34" s="1"/>
  <c r="A12" i="34" s="1"/>
  <c r="A13" i="34" s="1"/>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62" i="34" s="1"/>
  <c r="A63" i="34" s="1"/>
  <c r="A64" i="34" s="1"/>
  <c r="A65" i="34" s="1"/>
  <c r="A66" i="34" s="1"/>
  <c r="A67" i="34" s="1"/>
  <c r="A68" i="34" s="1"/>
  <c r="A69" i="34" s="1"/>
  <c r="A70" i="34" s="1"/>
  <c r="A71" i="34" s="1"/>
  <c r="A72" i="34" s="1"/>
  <c r="A73" i="34" s="1"/>
  <c r="A74" i="34" s="1"/>
  <c r="A75" i="34" s="1"/>
  <c r="A76" i="34" s="1"/>
  <c r="A77" i="34" s="1"/>
  <c r="D3" i="34"/>
  <c r="D4" i="34" s="1"/>
  <c r="D5" i="34" s="1"/>
  <c r="D6" i="34" s="1"/>
  <c r="D7" i="34" s="1"/>
  <c r="D8" i="34" s="1"/>
  <c r="D9" i="34" s="1"/>
  <c r="D10" i="34" s="1"/>
  <c r="D11" i="34" s="1"/>
  <c r="D12" i="34" s="1"/>
  <c r="D13" i="34" s="1"/>
  <c r="D14" i="34" s="1"/>
  <c r="D15" i="34" s="1"/>
  <c r="D16" i="34" s="1"/>
  <c r="D17" i="34" s="1"/>
  <c r="D18" i="34" s="1"/>
  <c r="D19" i="34" s="1"/>
  <c r="D20" i="34" s="1"/>
  <c r="D21" i="34" s="1"/>
  <c r="D22" i="34" s="1"/>
  <c r="D23" i="34" s="1"/>
  <c r="D24" i="34" s="1"/>
  <c r="D25" i="34" s="1"/>
  <c r="D26" i="34" s="1"/>
  <c r="D27" i="34" s="1"/>
  <c r="D28" i="34" s="1"/>
  <c r="D29" i="34" s="1"/>
  <c r="D30" i="34" s="1"/>
  <c r="D31" i="34" s="1"/>
  <c r="D32" i="34" s="1"/>
  <c r="D33" i="34" s="1"/>
  <c r="D34" i="34" s="1"/>
  <c r="D35" i="34" s="1"/>
  <c r="D36" i="34" s="1"/>
  <c r="D37" i="34" s="1"/>
  <c r="D38" i="34" s="1"/>
  <c r="D39" i="34" s="1"/>
  <c r="D40" i="34" s="1"/>
  <c r="D41" i="34" s="1"/>
  <c r="D42" i="34" s="1"/>
  <c r="D43" i="34" s="1"/>
  <c r="D44" i="34" s="1"/>
  <c r="D45" i="34" s="1"/>
  <c r="D46" i="34" s="1"/>
  <c r="D47" i="34" s="1"/>
  <c r="D48" i="34" s="1"/>
  <c r="D49" i="34" s="1"/>
  <c r="D50" i="34" s="1"/>
  <c r="D51" i="34" s="1"/>
  <c r="D52" i="34" s="1"/>
  <c r="D53" i="34" s="1"/>
  <c r="D54" i="34" s="1"/>
  <c r="D55" i="34" s="1"/>
  <c r="D56" i="34" s="1"/>
  <c r="D57" i="34" s="1"/>
  <c r="D58" i="34" s="1"/>
  <c r="D59" i="34" s="1"/>
  <c r="D60" i="34" s="1"/>
  <c r="D61" i="34" s="1"/>
  <c r="D62" i="34" s="1"/>
  <c r="D63" i="34" s="1"/>
  <c r="D64" i="34" s="1"/>
  <c r="D65" i="34" s="1"/>
  <c r="D66" i="34" s="1"/>
  <c r="D67" i="34" s="1"/>
  <c r="D68" i="34" s="1"/>
  <c r="D69" i="34" s="1"/>
  <c r="D70" i="34" s="1"/>
  <c r="D71" i="34" s="1"/>
  <c r="D72" i="34" s="1"/>
  <c r="D73" i="34" s="1"/>
  <c r="D74" i="34" s="1"/>
  <c r="D75" i="34" s="1"/>
  <c r="D76" i="34" s="1"/>
  <c r="D77" i="34" s="1"/>
  <c r="C3" i="34"/>
  <c r="C4" i="34" s="1"/>
  <c r="C5" i="34" s="1"/>
  <c r="C6" i="34" s="1"/>
  <c r="C7" i="34" s="1"/>
  <c r="C8" i="34" s="1"/>
  <c r="C9" i="34" s="1"/>
  <c r="C10" i="34" s="1"/>
  <c r="C11" i="34" s="1"/>
  <c r="C12" i="34" s="1"/>
  <c r="C13" i="34" s="1"/>
  <c r="C14" i="34" s="1"/>
  <c r="C15" i="34" s="1"/>
  <c r="C16" i="34" s="1"/>
  <c r="C17" i="34" s="1"/>
  <c r="C18" i="34" s="1"/>
  <c r="C19" i="34" s="1"/>
  <c r="C20" i="34" s="1"/>
  <c r="C21" i="34" s="1"/>
  <c r="C22" i="34" s="1"/>
  <c r="C23" i="34" s="1"/>
  <c r="C24" i="34" s="1"/>
  <c r="C25" i="34" s="1"/>
  <c r="C26" i="34" s="1"/>
  <c r="C27" i="34" s="1"/>
  <c r="C28" i="34" s="1"/>
  <c r="C29" i="34" s="1"/>
  <c r="C30" i="34" s="1"/>
  <c r="C31" i="34" s="1"/>
  <c r="C32" i="34" s="1"/>
  <c r="C33" i="34" s="1"/>
  <c r="C34" i="34" s="1"/>
  <c r="C35" i="34" s="1"/>
  <c r="C36" i="34" s="1"/>
  <c r="C37" i="34" s="1"/>
  <c r="C38" i="34" s="1"/>
  <c r="C39" i="34" s="1"/>
  <c r="C40" i="34" s="1"/>
  <c r="C41" i="34" s="1"/>
  <c r="C42" i="34" s="1"/>
  <c r="C43" i="34" s="1"/>
  <c r="C44" i="34" s="1"/>
  <c r="C45" i="34" s="1"/>
  <c r="C46" i="34" s="1"/>
  <c r="C47" i="34" s="1"/>
  <c r="C48" i="34" s="1"/>
  <c r="C49" i="34" s="1"/>
  <c r="C50" i="34" s="1"/>
  <c r="C51" i="34" s="1"/>
  <c r="C52" i="34" s="1"/>
  <c r="C53" i="34" s="1"/>
  <c r="C54" i="34" s="1"/>
  <c r="C55" i="34" s="1"/>
  <c r="C56" i="34" s="1"/>
  <c r="C57" i="34" s="1"/>
  <c r="C58" i="34" s="1"/>
  <c r="C59" i="34" s="1"/>
  <c r="C60" i="34" s="1"/>
  <c r="C61" i="34" s="1"/>
  <c r="C62" i="34" s="1"/>
  <c r="C63" i="34" s="1"/>
  <c r="C64" i="34" s="1"/>
  <c r="C65" i="34" s="1"/>
  <c r="C66" i="34" s="1"/>
  <c r="C67" i="34" s="1"/>
  <c r="C68" i="34" s="1"/>
  <c r="C69" i="34" s="1"/>
  <c r="C70" i="34" s="1"/>
  <c r="C71" i="34" s="1"/>
  <c r="C72" i="34" s="1"/>
  <c r="C73" i="34" s="1"/>
  <c r="C74" i="34" s="1"/>
  <c r="C75" i="34" s="1"/>
  <c r="C76" i="34" s="1"/>
  <c r="C77" i="34" s="1"/>
  <c r="H3" i="34" l="1"/>
  <c r="H4" i="34" s="1"/>
  <c r="H5" i="34" s="1"/>
  <c r="H6" i="34" s="1"/>
  <c r="H7" i="34" s="1"/>
  <c r="H8" i="34" s="1"/>
  <c r="H9" i="34" s="1"/>
  <c r="H10" i="34" s="1"/>
  <c r="H11" i="34" s="1"/>
  <c r="H12" i="34" s="1"/>
  <c r="H13" i="34" s="1"/>
  <c r="H14" i="34" s="1"/>
  <c r="H15" i="34" s="1"/>
  <c r="H16" i="34" s="1"/>
  <c r="H17" i="34" s="1"/>
  <c r="H18" i="34" s="1"/>
  <c r="H19" i="34" s="1"/>
  <c r="H20" i="34" s="1"/>
  <c r="H21" i="34" s="1"/>
  <c r="H22" i="34" s="1"/>
  <c r="H23" i="34" s="1"/>
  <c r="H24" i="34" s="1"/>
  <c r="H25" i="34" s="1"/>
  <c r="H26" i="34" s="1"/>
  <c r="H27" i="34" s="1"/>
  <c r="H28" i="34" s="1"/>
  <c r="H29" i="34" s="1"/>
  <c r="H30" i="34" s="1"/>
  <c r="H31" i="34" s="1"/>
  <c r="H32" i="34" s="1"/>
  <c r="H33" i="34" s="1"/>
  <c r="H34" i="34" s="1"/>
  <c r="H35" i="34" s="1"/>
  <c r="H36" i="34" s="1"/>
  <c r="H37" i="34" s="1"/>
  <c r="H38" i="34" s="1"/>
  <c r="H39" i="34" s="1"/>
  <c r="H40" i="34" s="1"/>
  <c r="H41" i="34" s="1"/>
  <c r="H42" i="34" s="1"/>
  <c r="H43" i="34" s="1"/>
  <c r="H44" i="34" s="1"/>
  <c r="H45" i="34" s="1"/>
  <c r="H46" i="34" s="1"/>
  <c r="H47" i="34" s="1"/>
  <c r="H48" i="34" s="1"/>
  <c r="H49" i="34" s="1"/>
  <c r="H50" i="34" s="1"/>
  <c r="H51" i="34" s="1"/>
  <c r="H52" i="34" s="1"/>
  <c r="H53" i="34" s="1"/>
  <c r="H54" i="34" s="1"/>
  <c r="H55" i="34" s="1"/>
  <c r="H56" i="34" s="1"/>
  <c r="H57" i="34" s="1"/>
  <c r="H58" i="34" s="1"/>
  <c r="H59" i="34" s="1"/>
  <c r="H60" i="34" s="1"/>
  <c r="H61" i="34" s="1"/>
  <c r="H62" i="34" s="1"/>
  <c r="H63" i="34" s="1"/>
  <c r="H64" i="34" s="1"/>
  <c r="H65" i="34" s="1"/>
  <c r="H66" i="34" s="1"/>
  <c r="H67" i="34" s="1"/>
  <c r="H68" i="34" s="1"/>
  <c r="H69" i="34" s="1"/>
  <c r="H70" i="34" s="1"/>
  <c r="H71" i="34" s="1"/>
  <c r="H72" i="34" s="1"/>
  <c r="H73" i="34" s="1"/>
  <c r="H74" i="34" s="1"/>
  <c r="H75" i="34" s="1"/>
  <c r="H76" i="34" s="1"/>
  <c r="N61" i="33"/>
  <c r="N60" i="33"/>
  <c r="N59" i="33"/>
  <c r="N58" i="33"/>
  <c r="N57" i="33"/>
  <c r="N56" i="33"/>
  <c r="N55" i="33"/>
  <c r="N54" i="33"/>
  <c r="N53" i="33"/>
  <c r="N52" i="33"/>
  <c r="N51" i="33"/>
  <c r="N50" i="33"/>
  <c r="N49" i="33"/>
  <c r="N48" i="33"/>
  <c r="N46" i="33"/>
  <c r="N45" i="33"/>
  <c r="N44" i="33"/>
  <c r="N43" i="33"/>
  <c r="N42" i="33"/>
  <c r="N41" i="33"/>
  <c r="N40" i="33"/>
  <c r="N39" i="33"/>
  <c r="N38" i="33"/>
  <c r="N37" i="33"/>
  <c r="N36" i="33"/>
  <c r="N35" i="33"/>
  <c r="N34" i="33"/>
  <c r="E34" i="33"/>
  <c r="E35" i="33" s="1"/>
  <c r="E36" i="33" s="1"/>
  <c r="E37" i="33" s="1"/>
  <c r="E38" i="33" s="1"/>
  <c r="E39" i="33" s="1"/>
  <c r="E40" i="33" s="1"/>
  <c r="E41" i="33" s="1"/>
  <c r="E42" i="33" s="1"/>
  <c r="E43" i="33" s="1"/>
  <c r="E44" i="33" s="1"/>
  <c r="E45" i="33" s="1"/>
  <c r="E46" i="33" s="1"/>
  <c r="E47" i="33" s="1"/>
  <c r="E48" i="33" s="1"/>
  <c r="E49" i="33" s="1"/>
  <c r="E50" i="33" s="1"/>
  <c r="E51" i="33" s="1"/>
  <c r="E52" i="33" s="1"/>
  <c r="E53" i="33" s="1"/>
  <c r="E54" i="33" s="1"/>
  <c r="E55" i="33" s="1"/>
  <c r="E56" i="33" s="1"/>
  <c r="E57" i="33" s="1"/>
  <c r="E58" i="33" s="1"/>
  <c r="E59" i="33" s="1"/>
  <c r="E60" i="33" s="1"/>
  <c r="E61" i="33" s="1"/>
  <c r="E62" i="33" s="1"/>
  <c r="N33" i="33"/>
  <c r="N32" i="33"/>
  <c r="N31" i="33"/>
  <c r="N30" i="33"/>
  <c r="N29" i="33"/>
  <c r="N28" i="33"/>
  <c r="N27" i="33"/>
  <c r="N26" i="33"/>
  <c r="N25" i="33"/>
  <c r="N24" i="33"/>
  <c r="N23" i="33"/>
  <c r="N22" i="33"/>
  <c r="N21" i="33"/>
  <c r="N20" i="33"/>
  <c r="N19" i="33"/>
  <c r="N18" i="33"/>
  <c r="N17" i="33"/>
  <c r="N16" i="33"/>
  <c r="N15" i="33"/>
  <c r="N14" i="33"/>
  <c r="N13" i="33"/>
  <c r="N12" i="33"/>
  <c r="N11" i="33"/>
  <c r="N10" i="33"/>
  <c r="N9" i="33"/>
  <c r="N8" i="33"/>
  <c r="N7" i="33"/>
  <c r="N6" i="33"/>
  <c r="N5" i="33"/>
  <c r="G5" i="33"/>
  <c r="G6" i="33" s="1"/>
  <c r="G7" i="33" s="1"/>
  <c r="G8" i="33" s="1"/>
  <c r="G9" i="33" s="1"/>
  <c r="G10" i="33" s="1"/>
  <c r="G11" i="33" s="1"/>
  <c r="G12" i="33" s="1"/>
  <c r="G13" i="33" s="1"/>
  <c r="G14" i="33" s="1"/>
  <c r="G15" i="33" s="1"/>
  <c r="G16" i="33" s="1"/>
  <c r="G17" i="33" s="1"/>
  <c r="G18" i="33" s="1"/>
  <c r="G19" i="33" s="1"/>
  <c r="G20" i="33" s="1"/>
  <c r="G21" i="33" s="1"/>
  <c r="G22" i="33" s="1"/>
  <c r="G23" i="33" s="1"/>
  <c r="G24" i="33" s="1"/>
  <c r="G25" i="33" s="1"/>
  <c r="G26" i="33" s="1"/>
  <c r="G27" i="33" s="1"/>
  <c r="G28" i="33" s="1"/>
  <c r="G29" i="33" s="1"/>
  <c r="G30" i="33" s="1"/>
  <c r="G31" i="33" s="1"/>
  <c r="G32" i="33" s="1"/>
  <c r="G33" i="33" s="1"/>
  <c r="G34" i="33" s="1"/>
  <c r="G35" i="33" s="1"/>
  <c r="G36" i="33" s="1"/>
  <c r="G37" i="33" s="1"/>
  <c r="G38" i="33" s="1"/>
  <c r="G39" i="33" s="1"/>
  <c r="G40" i="33" s="1"/>
  <c r="G41" i="33" s="1"/>
  <c r="G42" i="33" s="1"/>
  <c r="G43" i="33" s="1"/>
  <c r="G44" i="33" s="1"/>
  <c r="G45" i="33" s="1"/>
  <c r="G46" i="33" s="1"/>
  <c r="G47" i="33" s="1"/>
  <c r="G48" i="33" s="1"/>
  <c r="G49" i="33" s="1"/>
  <c r="G50" i="33" s="1"/>
  <c r="G51" i="33" s="1"/>
  <c r="G52" i="33" s="1"/>
  <c r="G53" i="33" s="1"/>
  <c r="G54" i="33" s="1"/>
  <c r="G55" i="33" s="1"/>
  <c r="G56" i="33" s="1"/>
  <c r="G57" i="33" s="1"/>
  <c r="G58" i="33" s="1"/>
  <c r="G59" i="33" s="1"/>
  <c r="G60" i="33" s="1"/>
  <c r="G61" i="33" s="1"/>
  <c r="G62" i="33" s="1"/>
  <c r="F5" i="33"/>
  <c r="F6" i="33" s="1"/>
  <c r="F7" i="33" s="1"/>
  <c r="F8" i="33" s="1"/>
  <c r="F9" i="33" s="1"/>
  <c r="F10" i="33" s="1"/>
  <c r="F11" i="33" s="1"/>
  <c r="F12" i="33" s="1"/>
  <c r="F13" i="33" s="1"/>
  <c r="F14" i="33" s="1"/>
  <c r="F15" i="33" s="1"/>
  <c r="F16" i="33" s="1"/>
  <c r="F17" i="33" s="1"/>
  <c r="F18" i="33" s="1"/>
  <c r="F19" i="33" s="1"/>
  <c r="F20" i="33" s="1"/>
  <c r="F21" i="33" s="1"/>
  <c r="F22" i="33" s="1"/>
  <c r="F23" i="33" s="1"/>
  <c r="F24" i="33" s="1"/>
  <c r="F25" i="33" s="1"/>
  <c r="F26" i="33" s="1"/>
  <c r="F27" i="33" s="1"/>
  <c r="F28" i="33" s="1"/>
  <c r="F29" i="33" s="1"/>
  <c r="F30" i="33" s="1"/>
  <c r="F31" i="33" s="1"/>
  <c r="F32" i="33" s="1"/>
  <c r="F33" i="33" s="1"/>
  <c r="F34" i="33" s="1"/>
  <c r="F35" i="33" s="1"/>
  <c r="F36" i="33" s="1"/>
  <c r="F37" i="33" s="1"/>
  <c r="F38" i="33" s="1"/>
  <c r="F39" i="33" s="1"/>
  <c r="F40" i="33" s="1"/>
  <c r="F41" i="33" s="1"/>
  <c r="F42" i="33" s="1"/>
  <c r="F43" i="33" s="1"/>
  <c r="F44" i="33" s="1"/>
  <c r="F45" i="33" s="1"/>
  <c r="F46" i="33" s="1"/>
  <c r="F47" i="33" s="1"/>
  <c r="F48" i="33" s="1"/>
  <c r="F49" i="33" s="1"/>
  <c r="F50" i="33" s="1"/>
  <c r="F51" i="33" s="1"/>
  <c r="F52" i="33" s="1"/>
  <c r="F53" i="33" s="1"/>
  <c r="F54" i="33" s="1"/>
  <c r="F55" i="33" s="1"/>
  <c r="F56" i="33" s="1"/>
  <c r="F57" i="33" s="1"/>
  <c r="F58" i="33" s="1"/>
  <c r="F59" i="33" s="1"/>
  <c r="F60" i="33" s="1"/>
  <c r="F61" i="33" s="1"/>
  <c r="F62" i="33" s="1"/>
  <c r="E5" i="33"/>
  <c r="E6" i="33" s="1"/>
  <c r="E7" i="33" s="1"/>
  <c r="E8" i="33" s="1"/>
  <c r="E9" i="33" s="1"/>
  <c r="E10" i="33" s="1"/>
  <c r="E11" i="33" s="1"/>
  <c r="E12" i="33" s="1"/>
  <c r="E13" i="33" s="1"/>
  <c r="E14" i="33" s="1"/>
  <c r="E15" i="33" s="1"/>
  <c r="E16" i="33" s="1"/>
  <c r="E17" i="33" s="1"/>
  <c r="E18" i="33" s="1"/>
  <c r="E19" i="33" s="1"/>
  <c r="E20" i="33" s="1"/>
  <c r="E21" i="33" s="1"/>
  <c r="E22" i="33" s="1"/>
  <c r="E23" i="33" s="1"/>
  <c r="E24" i="33" s="1"/>
  <c r="E25" i="33" s="1"/>
  <c r="E26" i="33" s="1"/>
  <c r="E27" i="33" s="1"/>
  <c r="E28" i="33" s="1"/>
  <c r="E29" i="33" s="1"/>
  <c r="E30" i="33" s="1"/>
  <c r="E31" i="33" s="1"/>
  <c r="E32" i="33" s="1"/>
  <c r="B5" i="33"/>
  <c r="B6" i="33" s="1"/>
  <c r="B7" i="33" s="1"/>
  <c r="B8" i="33" s="1"/>
  <c r="B9" i="33" s="1"/>
  <c r="B10" i="33" s="1"/>
  <c r="B11" i="33" s="1"/>
  <c r="B12" i="33" s="1"/>
  <c r="B13" i="33" s="1"/>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5" i="33" s="1"/>
  <c r="B36" i="33" s="1"/>
  <c r="B37" i="33" s="1"/>
  <c r="B38" i="33" s="1"/>
  <c r="B39" i="33" s="1"/>
  <c r="B40" i="33" s="1"/>
  <c r="B41" i="33" s="1"/>
  <c r="B42" i="33" s="1"/>
  <c r="B43" i="33" s="1"/>
  <c r="B44" i="33" s="1"/>
  <c r="B45" i="33" s="1"/>
  <c r="B46" i="33" s="1"/>
  <c r="B47" i="33" s="1"/>
  <c r="B48" i="33" s="1"/>
  <c r="B49" i="33" s="1"/>
  <c r="B50" i="33" s="1"/>
  <c r="B51" i="33" s="1"/>
  <c r="B52" i="33" s="1"/>
  <c r="B53" i="33" s="1"/>
  <c r="B54" i="33" s="1"/>
  <c r="B55" i="33" s="1"/>
  <c r="B56" i="33" s="1"/>
  <c r="B57" i="33" s="1"/>
  <c r="B58" i="33" s="1"/>
  <c r="B59" i="33" s="1"/>
  <c r="B60" i="33" s="1"/>
  <c r="B61" i="33" s="1"/>
  <c r="B62" i="33" s="1"/>
  <c r="A5" i="33"/>
  <c r="A6" i="33" s="1"/>
  <c r="A7" i="33" s="1"/>
  <c r="A8" i="33" s="1"/>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N4" i="33"/>
  <c r="D4" i="33"/>
  <c r="D5" i="33" s="1"/>
  <c r="D6" i="33" s="1"/>
  <c r="D7" i="33" s="1"/>
  <c r="D8" i="33" s="1"/>
  <c r="D9" i="33" s="1"/>
  <c r="D10" i="33" s="1"/>
  <c r="D11" i="33" s="1"/>
  <c r="D12" i="33" s="1"/>
  <c r="D13" i="33" s="1"/>
  <c r="D14" i="33" s="1"/>
  <c r="D15" i="33" s="1"/>
  <c r="D16" i="33" s="1"/>
  <c r="D17" i="33" s="1"/>
  <c r="D18" i="33" s="1"/>
  <c r="D19" i="33" s="1"/>
  <c r="D20" i="33" s="1"/>
  <c r="D21" i="33" s="1"/>
  <c r="D22" i="33" s="1"/>
  <c r="D23" i="33" s="1"/>
  <c r="D24" i="33" s="1"/>
  <c r="D25" i="33" s="1"/>
  <c r="D26" i="33" s="1"/>
  <c r="D27" i="33" s="1"/>
  <c r="D28" i="33" s="1"/>
  <c r="D29" i="33" s="1"/>
  <c r="D30" i="33" s="1"/>
  <c r="D31" i="33" s="1"/>
  <c r="D32" i="33" s="1"/>
  <c r="D33" i="33" s="1"/>
  <c r="D34" i="33" s="1"/>
  <c r="D35" i="33" s="1"/>
  <c r="D36" i="33" s="1"/>
  <c r="D37" i="33" s="1"/>
  <c r="D38" i="33" s="1"/>
  <c r="D39" i="33" s="1"/>
  <c r="D40" i="33" s="1"/>
  <c r="D41" i="33" s="1"/>
  <c r="D42" i="33" s="1"/>
  <c r="D43" i="33" s="1"/>
  <c r="D44" i="33" s="1"/>
  <c r="D45" i="33" s="1"/>
  <c r="D46" i="33" s="1"/>
  <c r="D47" i="33" s="1"/>
  <c r="D48" i="33" s="1"/>
  <c r="D49" i="33" s="1"/>
  <c r="D50" i="33" s="1"/>
  <c r="D51" i="33" s="1"/>
  <c r="D52" i="33" s="1"/>
  <c r="D53" i="33" s="1"/>
  <c r="D54" i="33" s="1"/>
  <c r="D55" i="33" s="1"/>
  <c r="D56" i="33" s="1"/>
  <c r="D57" i="33" s="1"/>
  <c r="D58" i="33" s="1"/>
  <c r="D59" i="33" s="1"/>
  <c r="D60" i="33" s="1"/>
  <c r="D61" i="33" s="1"/>
  <c r="D62" i="33" s="1"/>
  <c r="C4" i="33"/>
  <c r="C5" i="33" s="1"/>
  <c r="C6" i="33" s="1"/>
  <c r="C7" i="33" s="1"/>
  <c r="C8" i="33" s="1"/>
  <c r="C9" i="33" s="1"/>
  <c r="C10" i="33" s="1"/>
  <c r="C11" i="33" s="1"/>
  <c r="C12" i="33" s="1"/>
  <c r="C13" i="33" s="1"/>
  <c r="C14" i="33" s="1"/>
  <c r="C15" i="33" s="1"/>
  <c r="C16" i="33" s="1"/>
  <c r="C17" i="33" s="1"/>
  <c r="C18" i="33" s="1"/>
  <c r="C19" i="33" s="1"/>
  <c r="C20" i="33" s="1"/>
  <c r="C21" i="33" s="1"/>
  <c r="C22" i="33" s="1"/>
  <c r="C23" i="33" s="1"/>
  <c r="C24" i="33" s="1"/>
  <c r="C25" i="33" s="1"/>
  <c r="C26" i="33" s="1"/>
  <c r="C27" i="33" s="1"/>
  <c r="C28" i="33" s="1"/>
  <c r="C29" i="33" s="1"/>
  <c r="C30" i="33" s="1"/>
  <c r="C31" i="33" s="1"/>
  <c r="C32" i="33" s="1"/>
  <c r="C33" i="33" s="1"/>
  <c r="C34" i="33" s="1"/>
  <c r="C35" i="33" s="1"/>
  <c r="C36" i="33" s="1"/>
  <c r="C37" i="33" s="1"/>
  <c r="C38" i="33" s="1"/>
  <c r="C39" i="33" s="1"/>
  <c r="C40" i="33" s="1"/>
  <c r="C41" i="33" s="1"/>
  <c r="C42" i="33" s="1"/>
  <c r="C43" i="33" s="1"/>
  <c r="C44" i="33" s="1"/>
  <c r="C45" i="33" s="1"/>
  <c r="C46" i="33" s="1"/>
  <c r="C47" i="33" s="1"/>
  <c r="C48" i="33" s="1"/>
  <c r="C49" i="33" s="1"/>
  <c r="C50" i="33" s="1"/>
  <c r="C51" i="33" s="1"/>
  <c r="C52" i="33" s="1"/>
  <c r="C53" i="33" s="1"/>
  <c r="C54" i="33" s="1"/>
  <c r="C55" i="33" s="1"/>
  <c r="C56" i="33" s="1"/>
  <c r="C57" i="33" s="1"/>
  <c r="C58" i="33" s="1"/>
  <c r="C59" i="33" s="1"/>
  <c r="C60" i="33" s="1"/>
  <c r="C61" i="33" s="1"/>
  <c r="C62" i="33" s="1"/>
  <c r="N3" i="33"/>
  <c r="D3" i="33"/>
  <c r="C3" i="33"/>
  <c r="H3" i="33" s="1"/>
  <c r="H4" i="33" s="1"/>
  <c r="H5" i="33" s="1"/>
  <c r="H6" i="33" s="1"/>
  <c r="H7" i="33" s="1"/>
  <c r="H8" i="33" s="1"/>
  <c r="H9" i="33" s="1"/>
  <c r="H10" i="33" s="1"/>
  <c r="H11" i="33" s="1"/>
  <c r="H12" i="33" s="1"/>
  <c r="H13" i="33" s="1"/>
  <c r="H14" i="33" s="1"/>
  <c r="H15" i="33" s="1"/>
  <c r="H16" i="33" s="1"/>
  <c r="H17" i="33" s="1"/>
  <c r="H18" i="33" s="1"/>
  <c r="H19" i="33" s="1"/>
  <c r="H20" i="33" s="1"/>
  <c r="H21" i="33" s="1"/>
  <c r="H22" i="33" s="1"/>
  <c r="H23" i="33" s="1"/>
  <c r="H24" i="33" s="1"/>
  <c r="H25" i="33" s="1"/>
  <c r="H26" i="33" s="1"/>
  <c r="H27" i="33" s="1"/>
  <c r="H28" i="33" s="1"/>
  <c r="H29" i="33" s="1"/>
  <c r="H30" i="33" s="1"/>
  <c r="H31" i="33" s="1"/>
  <c r="H32" i="33" s="1"/>
  <c r="H33" i="33" s="1"/>
  <c r="H34" i="33" s="1"/>
  <c r="H35" i="33" s="1"/>
  <c r="H36" i="33" s="1"/>
  <c r="H37" i="33" s="1"/>
  <c r="H38" i="33" s="1"/>
  <c r="H39" i="33" s="1"/>
  <c r="H40" i="33" s="1"/>
  <c r="H41" i="33" s="1"/>
  <c r="H42" i="33" s="1"/>
  <c r="H43" i="33" s="1"/>
  <c r="H44" i="33" s="1"/>
  <c r="H45" i="33" s="1"/>
  <c r="H46" i="33" s="1"/>
  <c r="H47" i="33" s="1"/>
  <c r="H48" i="33" s="1"/>
  <c r="H49" i="33" s="1"/>
  <c r="H50" i="33" s="1"/>
  <c r="H51" i="33" s="1"/>
  <c r="H52" i="33" s="1"/>
  <c r="H53" i="33" s="1"/>
  <c r="H54" i="33" s="1"/>
  <c r="H55" i="33" s="1"/>
  <c r="H56" i="33" s="1"/>
  <c r="H57" i="33" s="1"/>
  <c r="H58" i="33" s="1"/>
  <c r="H59" i="33" s="1"/>
  <c r="H60" i="33" s="1"/>
  <c r="H61" i="33" s="1"/>
  <c r="N62" i="33" l="1"/>
  <c r="N31" i="32"/>
  <c r="N30" i="32"/>
  <c r="N29" i="32"/>
  <c r="N28" i="32"/>
  <c r="N27" i="32"/>
  <c r="N26" i="32"/>
  <c r="N25" i="32"/>
  <c r="N24" i="32"/>
  <c r="N23" i="32"/>
  <c r="N22" i="32"/>
  <c r="N21" i="32"/>
  <c r="N20" i="32"/>
  <c r="N19" i="32"/>
  <c r="N18" i="32"/>
  <c r="N17" i="32"/>
  <c r="N16" i="32"/>
  <c r="N15" i="32"/>
  <c r="N14" i="32"/>
  <c r="N13" i="32"/>
  <c r="N12" i="32"/>
  <c r="N11" i="32"/>
  <c r="N10" i="32"/>
  <c r="N9" i="32"/>
  <c r="N8" i="32"/>
  <c r="N7" i="32"/>
  <c r="N6" i="32"/>
  <c r="N5" i="32"/>
  <c r="N4" i="32"/>
  <c r="G4" i="32"/>
  <c r="G5" i="32" s="1"/>
  <c r="G6" i="32" s="1"/>
  <c r="G7" i="32" s="1"/>
  <c r="G8" i="32" s="1"/>
  <c r="G9" i="32" s="1"/>
  <c r="G10" i="32" s="1"/>
  <c r="G11" i="32" s="1"/>
  <c r="G12" i="32" s="1"/>
  <c r="G13" i="32" s="1"/>
  <c r="G14" i="32" s="1"/>
  <c r="G15" i="32" s="1"/>
  <c r="G16" i="32" s="1"/>
  <c r="G17" i="32" s="1"/>
  <c r="G18" i="32" s="1"/>
  <c r="G19" i="32" s="1"/>
  <c r="G20" i="32" s="1"/>
  <c r="G21" i="32" s="1"/>
  <c r="G22" i="32" s="1"/>
  <c r="G23" i="32" s="1"/>
  <c r="G24" i="32" s="1"/>
  <c r="G25" i="32" s="1"/>
  <c r="G26" i="32" s="1"/>
  <c r="G27" i="32" s="1"/>
  <c r="G28" i="32" s="1"/>
  <c r="G29" i="32" s="1"/>
  <c r="G30" i="32" s="1"/>
  <c r="G31" i="32" s="1"/>
  <c r="G32" i="32" s="1"/>
  <c r="F4" i="32"/>
  <c r="F5" i="32" s="1"/>
  <c r="F6" i="32" s="1"/>
  <c r="F7" i="32" s="1"/>
  <c r="F8" i="32" s="1"/>
  <c r="F9" i="32" s="1"/>
  <c r="F10" i="32" s="1"/>
  <c r="F11" i="32" s="1"/>
  <c r="F12" i="32" s="1"/>
  <c r="F13" i="32" s="1"/>
  <c r="F14" i="32" s="1"/>
  <c r="F15" i="32" s="1"/>
  <c r="F16" i="32" s="1"/>
  <c r="F17" i="32" s="1"/>
  <c r="F18" i="32" s="1"/>
  <c r="F19" i="32" s="1"/>
  <c r="F20" i="32" s="1"/>
  <c r="F21" i="32" s="1"/>
  <c r="F22" i="32" s="1"/>
  <c r="F23" i="32" s="1"/>
  <c r="F24" i="32" s="1"/>
  <c r="F25" i="32" s="1"/>
  <c r="F26" i="32" s="1"/>
  <c r="F27" i="32" s="1"/>
  <c r="F28" i="32" s="1"/>
  <c r="F29" i="32" s="1"/>
  <c r="F30" i="32" s="1"/>
  <c r="F31" i="32" s="1"/>
  <c r="F32" i="32" s="1"/>
  <c r="E4" i="32"/>
  <c r="E5" i="32" s="1"/>
  <c r="E6" i="32" s="1"/>
  <c r="E7" i="32" s="1"/>
  <c r="E8" i="32" s="1"/>
  <c r="E9" i="32" s="1"/>
  <c r="E10" i="32" s="1"/>
  <c r="E11" i="32" s="1"/>
  <c r="E12" i="32" s="1"/>
  <c r="E13" i="32" s="1"/>
  <c r="E14" i="32" s="1"/>
  <c r="E15" i="32" s="1"/>
  <c r="E16" i="32" s="1"/>
  <c r="E17" i="32" s="1"/>
  <c r="E18" i="32" s="1"/>
  <c r="E19" i="32" s="1"/>
  <c r="E20" i="32" s="1"/>
  <c r="E21" i="32" s="1"/>
  <c r="E22" i="32" s="1"/>
  <c r="E23" i="32" s="1"/>
  <c r="E24" i="32" s="1"/>
  <c r="E25" i="32" s="1"/>
  <c r="E26" i="32" s="1"/>
  <c r="E27" i="32" s="1"/>
  <c r="E28" i="32" s="1"/>
  <c r="E29" i="32" s="1"/>
  <c r="E30" i="32" s="1"/>
  <c r="E31" i="32" s="1"/>
  <c r="E32" i="32" s="1"/>
  <c r="B4" i="32"/>
  <c r="B5" i="32" s="1"/>
  <c r="B6" i="32" s="1"/>
  <c r="B7" i="32" s="1"/>
  <c r="B8" i="32" s="1"/>
  <c r="B9" i="32" s="1"/>
  <c r="B10" i="32" s="1"/>
  <c r="B11" i="32" s="1"/>
  <c r="B12" i="32" s="1"/>
  <c r="B13" i="32" s="1"/>
  <c r="B14" i="32" s="1"/>
  <c r="B15" i="32" s="1"/>
  <c r="B16" i="32" s="1"/>
  <c r="B17" i="32" s="1"/>
  <c r="B18" i="32" s="1"/>
  <c r="B19" i="32" s="1"/>
  <c r="B20" i="32" s="1"/>
  <c r="B21" i="32" s="1"/>
  <c r="B22" i="32" s="1"/>
  <c r="B23" i="32" s="1"/>
  <c r="B24" i="32" s="1"/>
  <c r="B25" i="32" s="1"/>
  <c r="B26" i="32" s="1"/>
  <c r="B27" i="32" s="1"/>
  <c r="B28" i="32" s="1"/>
  <c r="B29" i="32" s="1"/>
  <c r="B30" i="32" s="1"/>
  <c r="B31" i="32" s="1"/>
  <c r="B32" i="32" s="1"/>
  <c r="A4" i="32"/>
  <c r="A5" i="32" s="1"/>
  <c r="A6" i="32" s="1"/>
  <c r="A7" i="32" s="1"/>
  <c r="A8" i="32" s="1"/>
  <c r="A9" i="32" s="1"/>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N3" i="32"/>
  <c r="D3" i="32"/>
  <c r="D4" i="32" s="1"/>
  <c r="D5" i="32" s="1"/>
  <c r="D6" i="32" s="1"/>
  <c r="D7" i="32" s="1"/>
  <c r="D8" i="32" s="1"/>
  <c r="D9" i="32" s="1"/>
  <c r="D10" i="32" s="1"/>
  <c r="D11" i="32" s="1"/>
  <c r="D12" i="32" s="1"/>
  <c r="D13" i="32" s="1"/>
  <c r="D14" i="32" s="1"/>
  <c r="D15" i="32" s="1"/>
  <c r="D16" i="32" s="1"/>
  <c r="D17" i="32" s="1"/>
  <c r="D18" i="32" s="1"/>
  <c r="D19" i="32" s="1"/>
  <c r="D20" i="32" s="1"/>
  <c r="D21" i="32" s="1"/>
  <c r="D22" i="32" s="1"/>
  <c r="D23" i="32" s="1"/>
  <c r="D24" i="32" s="1"/>
  <c r="D25" i="32" s="1"/>
  <c r="D26" i="32" s="1"/>
  <c r="D27" i="32" s="1"/>
  <c r="D28" i="32" s="1"/>
  <c r="D29" i="32" s="1"/>
  <c r="D30" i="32" s="1"/>
  <c r="D31" i="32" s="1"/>
  <c r="D32" i="32" s="1"/>
  <c r="C3" i="32"/>
  <c r="C4" i="32" s="1"/>
  <c r="C5" i="32" s="1"/>
  <c r="C6" i="32" s="1"/>
  <c r="C7" i="32" s="1"/>
  <c r="C8" i="32" s="1"/>
  <c r="C9" i="32" s="1"/>
  <c r="C10" i="32" s="1"/>
  <c r="C11" i="32" s="1"/>
  <c r="C12" i="32" s="1"/>
  <c r="C13" i="32" s="1"/>
  <c r="C14" i="32" s="1"/>
  <c r="C15" i="32" s="1"/>
  <c r="C16" i="32" s="1"/>
  <c r="C17" i="32" s="1"/>
  <c r="C18" i="32" s="1"/>
  <c r="C19" i="32" s="1"/>
  <c r="C20" i="32" s="1"/>
  <c r="C21" i="32" s="1"/>
  <c r="C22" i="32" s="1"/>
  <c r="C23" i="32" s="1"/>
  <c r="C24" i="32" s="1"/>
  <c r="C25" i="32" s="1"/>
  <c r="C26" i="32" s="1"/>
  <c r="C27" i="32" s="1"/>
  <c r="C28" i="32" s="1"/>
  <c r="C29" i="32" s="1"/>
  <c r="C30" i="32" s="1"/>
  <c r="C31" i="32" s="1"/>
  <c r="C32" i="32" s="1"/>
  <c r="N32" i="32" l="1"/>
  <c r="H3" i="32"/>
  <c r="H4" i="32" s="1"/>
  <c r="H5" i="32" s="1"/>
  <c r="H6" i="32" s="1"/>
  <c r="H7" i="32" s="1"/>
  <c r="H8" i="32" s="1"/>
  <c r="H9" i="32" s="1"/>
  <c r="H10" i="32" s="1"/>
  <c r="H11" i="32" s="1"/>
  <c r="H12" i="32" s="1"/>
  <c r="H13" i="32" s="1"/>
  <c r="H14" i="32" s="1"/>
  <c r="H15" i="32" s="1"/>
  <c r="H16" i="32" s="1"/>
  <c r="H17" i="32" s="1"/>
  <c r="H18" i="32" s="1"/>
  <c r="H19" i="32" s="1"/>
  <c r="H20" i="32" s="1"/>
  <c r="H21" i="32" s="1"/>
  <c r="H22" i="32" s="1"/>
  <c r="H23" i="32" s="1"/>
  <c r="H24" i="32" s="1"/>
  <c r="H25" i="32" s="1"/>
  <c r="H26" i="32" s="1"/>
  <c r="H27" i="32" s="1"/>
  <c r="H28" i="32" s="1"/>
  <c r="H29" i="32" s="1"/>
  <c r="H30" i="32" s="1"/>
  <c r="H31" i="32" s="1"/>
  <c r="N179" i="31" l="1"/>
  <c r="N178" i="31"/>
  <c r="N177" i="31"/>
  <c r="N176" i="31"/>
  <c r="N175" i="31"/>
  <c r="N174" i="31"/>
  <c r="N173" i="31"/>
  <c r="N172" i="31"/>
  <c r="N171" i="31"/>
  <c r="N170" i="31"/>
  <c r="N169" i="31"/>
  <c r="N168" i="31"/>
  <c r="N167" i="31"/>
  <c r="N166" i="31"/>
  <c r="N165" i="31"/>
  <c r="N164" i="31"/>
  <c r="N163" i="31"/>
  <c r="N162" i="31"/>
  <c r="N161" i="31"/>
  <c r="N160" i="31"/>
  <c r="N159" i="31"/>
  <c r="N158" i="31"/>
  <c r="N157" i="31"/>
  <c r="N156" i="31"/>
  <c r="N155" i="31"/>
  <c r="E155" i="31"/>
  <c r="E156" i="31" s="1"/>
  <c r="E157" i="31" s="1"/>
  <c r="E158" i="31" s="1"/>
  <c r="E159" i="31" s="1"/>
  <c r="E160" i="31" s="1"/>
  <c r="E161" i="31" s="1"/>
  <c r="E162" i="31" s="1"/>
  <c r="E163" i="31" s="1"/>
  <c r="E164" i="31" s="1"/>
  <c r="E165" i="31" s="1"/>
  <c r="E166" i="31" s="1"/>
  <c r="E167" i="31" s="1"/>
  <c r="E168" i="31" s="1"/>
  <c r="E169" i="31" s="1"/>
  <c r="E170" i="31" s="1"/>
  <c r="E171" i="31" s="1"/>
  <c r="E172" i="31" s="1"/>
  <c r="E173" i="31" s="1"/>
  <c r="E174" i="31" s="1"/>
  <c r="E175" i="31" s="1"/>
  <c r="E176" i="31" s="1"/>
  <c r="E177" i="31" s="1"/>
  <c r="E178" i="31" s="1"/>
  <c r="E179" i="31" s="1"/>
  <c r="E180" i="31" s="1"/>
  <c r="N154" i="31"/>
  <c r="N153" i="31"/>
  <c r="N152" i="31"/>
  <c r="N151" i="31"/>
  <c r="N150" i="31"/>
  <c r="N149" i="31"/>
  <c r="N148" i="31"/>
  <c r="N147" i="31"/>
  <c r="N146" i="31"/>
  <c r="N145" i="31"/>
  <c r="N144" i="31"/>
  <c r="N143" i="31"/>
  <c r="N142" i="31"/>
  <c r="N141" i="31"/>
  <c r="N140" i="31"/>
  <c r="N139" i="31"/>
  <c r="N138" i="31"/>
  <c r="N137" i="31"/>
  <c r="N136" i="31"/>
  <c r="N135" i="31"/>
  <c r="N134" i="31"/>
  <c r="N133" i="31"/>
  <c r="N132" i="31"/>
  <c r="N131" i="31"/>
  <c r="N130" i="31"/>
  <c r="N129" i="31"/>
  <c r="N128" i="31"/>
  <c r="N127" i="31"/>
  <c r="N126" i="31"/>
  <c r="N125" i="31"/>
  <c r="N124" i="31"/>
  <c r="E124" i="31"/>
  <c r="E125" i="31" s="1"/>
  <c r="E126" i="31" s="1"/>
  <c r="E127" i="31" s="1"/>
  <c r="E128" i="31" s="1"/>
  <c r="E129" i="31" s="1"/>
  <c r="E130" i="31" s="1"/>
  <c r="E131" i="31" s="1"/>
  <c r="E132" i="31" s="1"/>
  <c r="E133" i="31" s="1"/>
  <c r="E134" i="31" s="1"/>
  <c r="E135" i="31" s="1"/>
  <c r="E136" i="31" s="1"/>
  <c r="E137" i="31" s="1"/>
  <c r="E138" i="31" s="1"/>
  <c r="E139" i="31" s="1"/>
  <c r="E140" i="31" s="1"/>
  <c r="E141" i="31" s="1"/>
  <c r="E142" i="31" s="1"/>
  <c r="E143" i="31" s="1"/>
  <c r="E144" i="31" s="1"/>
  <c r="E145" i="31" s="1"/>
  <c r="E146" i="31" s="1"/>
  <c r="E147" i="31" s="1"/>
  <c r="E148" i="31" s="1"/>
  <c r="E149" i="31" s="1"/>
  <c r="E150" i="31" s="1"/>
  <c r="E151" i="31" s="1"/>
  <c r="E152" i="31" s="1"/>
  <c r="E153" i="31" s="1"/>
  <c r="N123" i="31"/>
  <c r="N122" i="31"/>
  <c r="N121" i="31"/>
  <c r="N120" i="31"/>
  <c r="N119" i="31"/>
  <c r="N118" i="31"/>
  <c r="N117" i="31"/>
  <c r="N116" i="31"/>
  <c r="N115" i="31"/>
  <c r="N114" i="31"/>
  <c r="N113" i="31"/>
  <c r="N112" i="31"/>
  <c r="N111" i="31"/>
  <c r="N110" i="31"/>
  <c r="N109" i="31"/>
  <c r="N108" i="31"/>
  <c r="N107" i="31"/>
  <c r="N106" i="31"/>
  <c r="N105" i="31"/>
  <c r="N104" i="31"/>
  <c r="N103" i="31"/>
  <c r="N102" i="31"/>
  <c r="N101" i="31"/>
  <c r="N100" i="31"/>
  <c r="N99" i="31"/>
  <c r="N98" i="31"/>
  <c r="N97" i="31"/>
  <c r="N96" i="31"/>
  <c r="N95" i="31"/>
  <c r="N94" i="31"/>
  <c r="E94" i="31"/>
  <c r="E95" i="31" s="1"/>
  <c r="E96" i="31" s="1"/>
  <c r="E97" i="31" s="1"/>
  <c r="E98" i="31" s="1"/>
  <c r="E99" i="31" s="1"/>
  <c r="E100" i="31" s="1"/>
  <c r="E101" i="31" s="1"/>
  <c r="E102" i="31" s="1"/>
  <c r="E103" i="31" s="1"/>
  <c r="E104" i="31" s="1"/>
  <c r="E105" i="31" s="1"/>
  <c r="E106" i="31" s="1"/>
  <c r="E107" i="31" s="1"/>
  <c r="E108" i="31" s="1"/>
  <c r="E109" i="31" s="1"/>
  <c r="E110" i="31" s="1"/>
  <c r="E111" i="31" s="1"/>
  <c r="E112" i="31" s="1"/>
  <c r="E113" i="31" s="1"/>
  <c r="E114" i="31" s="1"/>
  <c r="E115" i="31" s="1"/>
  <c r="E116" i="31" s="1"/>
  <c r="E117" i="31" s="1"/>
  <c r="E118" i="31" s="1"/>
  <c r="E119" i="31" s="1"/>
  <c r="E120" i="31" s="1"/>
  <c r="E121" i="31" s="1"/>
  <c r="E122" i="31" s="1"/>
  <c r="N93" i="31"/>
  <c r="N92" i="31"/>
  <c r="N91" i="31"/>
  <c r="N90" i="31"/>
  <c r="N89" i="31"/>
  <c r="N88" i="31"/>
  <c r="N87" i="31"/>
  <c r="N86" i="31"/>
  <c r="N85" i="31"/>
  <c r="N84" i="31"/>
  <c r="N83" i="31"/>
  <c r="N82" i="31"/>
  <c r="N81" i="31"/>
  <c r="N80" i="31"/>
  <c r="N79" i="31"/>
  <c r="N78" i="31"/>
  <c r="N77" i="31"/>
  <c r="N76" i="31"/>
  <c r="N75" i="31"/>
  <c r="N74" i="31"/>
  <c r="N73" i="31"/>
  <c r="N72" i="31"/>
  <c r="N71" i="31"/>
  <c r="N70" i="31"/>
  <c r="N69" i="31"/>
  <c r="N68" i="31"/>
  <c r="N67" i="31"/>
  <c r="N66" i="31"/>
  <c r="N65" i="31"/>
  <c r="N64" i="31"/>
  <c r="E64" i="31"/>
  <c r="E65" i="31" s="1"/>
  <c r="E66" i="31" s="1"/>
  <c r="E67" i="31" s="1"/>
  <c r="E68" i="31" s="1"/>
  <c r="E69" i="31" s="1"/>
  <c r="E70" i="31" s="1"/>
  <c r="E71" i="31" s="1"/>
  <c r="E72" i="31" s="1"/>
  <c r="E73" i="31" s="1"/>
  <c r="E74" i="31" s="1"/>
  <c r="E75" i="31" s="1"/>
  <c r="E76" i="31" s="1"/>
  <c r="E77" i="31" s="1"/>
  <c r="E78" i="31" s="1"/>
  <c r="E79" i="31" s="1"/>
  <c r="E80" i="31" s="1"/>
  <c r="E81" i="31" s="1"/>
  <c r="E82" i="31" s="1"/>
  <c r="E83" i="31" s="1"/>
  <c r="E84" i="31" s="1"/>
  <c r="E85" i="31" s="1"/>
  <c r="E86" i="31" s="1"/>
  <c r="E87" i="31" s="1"/>
  <c r="E88" i="31" s="1"/>
  <c r="E89" i="31" s="1"/>
  <c r="E90" i="31" s="1"/>
  <c r="E91" i="31" s="1"/>
  <c r="E92" i="31" s="1"/>
  <c r="N63" i="31"/>
  <c r="N62" i="31"/>
  <c r="N61" i="31"/>
  <c r="N60" i="31"/>
  <c r="N59" i="31"/>
  <c r="N58" i="31"/>
  <c r="N57" i="31"/>
  <c r="N56" i="31"/>
  <c r="N55" i="31"/>
  <c r="N54" i="31"/>
  <c r="N53" i="31"/>
  <c r="N52" i="31"/>
  <c r="N51" i="31"/>
  <c r="N50" i="31"/>
  <c r="N49" i="31"/>
  <c r="N48" i="31"/>
  <c r="N47" i="31"/>
  <c r="N46" i="31"/>
  <c r="N45" i="31"/>
  <c r="N44" i="31"/>
  <c r="N43" i="31"/>
  <c r="N42" i="31"/>
  <c r="N41" i="31"/>
  <c r="N40" i="31"/>
  <c r="N39" i="31"/>
  <c r="N38" i="31"/>
  <c r="N37" i="31"/>
  <c r="N36" i="31"/>
  <c r="N35" i="31"/>
  <c r="N34" i="31"/>
  <c r="N33" i="31"/>
  <c r="E33" i="31"/>
  <c r="E34" i="31" s="1"/>
  <c r="E35" i="31" s="1"/>
  <c r="E36" i="31" s="1"/>
  <c r="E37" i="31" s="1"/>
  <c r="E38" i="31" s="1"/>
  <c r="E39" i="31" s="1"/>
  <c r="E40" i="31" s="1"/>
  <c r="E41" i="31" s="1"/>
  <c r="E42" i="31" s="1"/>
  <c r="E43" i="31" s="1"/>
  <c r="E44" i="31" s="1"/>
  <c r="E45" i="31" s="1"/>
  <c r="E46" i="31" s="1"/>
  <c r="E47" i="31" s="1"/>
  <c r="E48" i="31" s="1"/>
  <c r="E49" i="31" s="1"/>
  <c r="E50" i="31" s="1"/>
  <c r="E51" i="31" s="1"/>
  <c r="E52" i="31" s="1"/>
  <c r="E53" i="31" s="1"/>
  <c r="E54" i="31" s="1"/>
  <c r="E55" i="31" s="1"/>
  <c r="E56" i="31" s="1"/>
  <c r="E57" i="31" s="1"/>
  <c r="E58" i="31" s="1"/>
  <c r="E59" i="31" s="1"/>
  <c r="E60" i="31" s="1"/>
  <c r="E61" i="31" s="1"/>
  <c r="E62" i="31" s="1"/>
  <c r="N32" i="31"/>
  <c r="N31" i="31"/>
  <c r="N30" i="31"/>
  <c r="N29" i="31"/>
  <c r="N28" i="31"/>
  <c r="N27" i="31"/>
  <c r="N26" i="31"/>
  <c r="N25" i="31"/>
  <c r="N24" i="31"/>
  <c r="N23" i="31"/>
  <c r="N22" i="31"/>
  <c r="N21" i="31"/>
  <c r="N20" i="31"/>
  <c r="N19" i="31"/>
  <c r="N18" i="31"/>
  <c r="N17" i="31"/>
  <c r="N16" i="31"/>
  <c r="N15" i="31"/>
  <c r="N14" i="31"/>
  <c r="N13" i="31"/>
  <c r="N12" i="31"/>
  <c r="N11" i="31"/>
  <c r="N10" i="31"/>
  <c r="N9" i="31"/>
  <c r="N8" i="31"/>
  <c r="N7" i="31"/>
  <c r="N6" i="31"/>
  <c r="N5" i="31"/>
  <c r="G5" i="31"/>
  <c r="G6" i="31" s="1"/>
  <c r="G7" i="31" s="1"/>
  <c r="G8" i="31" s="1"/>
  <c r="G9" i="31" s="1"/>
  <c r="G10" i="31" s="1"/>
  <c r="G11" i="31" s="1"/>
  <c r="G12" i="31" s="1"/>
  <c r="G13" i="31" s="1"/>
  <c r="G14" i="31" s="1"/>
  <c r="G15" i="31" s="1"/>
  <c r="G16" i="31" s="1"/>
  <c r="G17" i="31" s="1"/>
  <c r="G18" i="31" s="1"/>
  <c r="G19" i="31" s="1"/>
  <c r="G20" i="31" s="1"/>
  <c r="G21" i="31" s="1"/>
  <c r="G22" i="31" s="1"/>
  <c r="G23" i="31" s="1"/>
  <c r="G24" i="31" s="1"/>
  <c r="G25" i="31" s="1"/>
  <c r="G26" i="31" s="1"/>
  <c r="G27" i="31" s="1"/>
  <c r="G28" i="31" s="1"/>
  <c r="G29" i="31" s="1"/>
  <c r="G30" i="31" s="1"/>
  <c r="G31" i="31" s="1"/>
  <c r="G32" i="31" s="1"/>
  <c r="G33" i="31" s="1"/>
  <c r="G34" i="31" s="1"/>
  <c r="G35" i="31" s="1"/>
  <c r="G36" i="31" s="1"/>
  <c r="G37" i="31" s="1"/>
  <c r="G38" i="31" s="1"/>
  <c r="G39" i="31" s="1"/>
  <c r="G40" i="31" s="1"/>
  <c r="G41" i="31" s="1"/>
  <c r="G42" i="31" s="1"/>
  <c r="G43" i="31" s="1"/>
  <c r="G44" i="31" s="1"/>
  <c r="G45" i="31" s="1"/>
  <c r="G46" i="31" s="1"/>
  <c r="G47" i="31" s="1"/>
  <c r="G48" i="31" s="1"/>
  <c r="G49" i="31" s="1"/>
  <c r="G50" i="31" s="1"/>
  <c r="G51" i="31" s="1"/>
  <c r="G52" i="31" s="1"/>
  <c r="G53" i="31" s="1"/>
  <c r="G54" i="31" s="1"/>
  <c r="G55" i="31" s="1"/>
  <c r="G56" i="31" s="1"/>
  <c r="G57" i="31" s="1"/>
  <c r="G58" i="31" s="1"/>
  <c r="G59" i="31" s="1"/>
  <c r="G60" i="31" s="1"/>
  <c r="G61" i="31" s="1"/>
  <c r="G62" i="31" s="1"/>
  <c r="G63" i="31" s="1"/>
  <c r="G64" i="31" s="1"/>
  <c r="G65" i="31" s="1"/>
  <c r="G66" i="31" s="1"/>
  <c r="G67" i="31" s="1"/>
  <c r="G68" i="31" s="1"/>
  <c r="G69" i="31" s="1"/>
  <c r="G70" i="31" s="1"/>
  <c r="G71" i="31" s="1"/>
  <c r="G72" i="31" s="1"/>
  <c r="G73" i="31" s="1"/>
  <c r="G74" i="31" s="1"/>
  <c r="G75" i="31" s="1"/>
  <c r="G76" i="31" s="1"/>
  <c r="G77" i="31" s="1"/>
  <c r="G78" i="31" s="1"/>
  <c r="G79" i="31" s="1"/>
  <c r="G80" i="31" s="1"/>
  <c r="G81" i="31" s="1"/>
  <c r="G82" i="31" s="1"/>
  <c r="G83" i="31" s="1"/>
  <c r="G84" i="31" s="1"/>
  <c r="G85" i="31" s="1"/>
  <c r="G86" i="31" s="1"/>
  <c r="G87" i="31" s="1"/>
  <c r="G88" i="31" s="1"/>
  <c r="G89" i="31" s="1"/>
  <c r="G90" i="31" s="1"/>
  <c r="G91" i="31" s="1"/>
  <c r="G92" i="31" s="1"/>
  <c r="G93" i="31" s="1"/>
  <c r="G94" i="31" s="1"/>
  <c r="G95" i="31" s="1"/>
  <c r="G96" i="31" s="1"/>
  <c r="G97" i="31" s="1"/>
  <c r="G98" i="31" s="1"/>
  <c r="G99" i="31" s="1"/>
  <c r="G100" i="31" s="1"/>
  <c r="G101" i="31" s="1"/>
  <c r="G102" i="31" s="1"/>
  <c r="G103" i="31" s="1"/>
  <c r="G104" i="31" s="1"/>
  <c r="G105" i="31" s="1"/>
  <c r="G106" i="31" s="1"/>
  <c r="G107" i="31" s="1"/>
  <c r="G108" i="31" s="1"/>
  <c r="G109" i="31" s="1"/>
  <c r="G110" i="31" s="1"/>
  <c r="G111" i="31" s="1"/>
  <c r="G112" i="31" s="1"/>
  <c r="G113" i="31" s="1"/>
  <c r="G114" i="31" s="1"/>
  <c r="G115" i="31" s="1"/>
  <c r="G116" i="31" s="1"/>
  <c r="G117" i="31" s="1"/>
  <c r="G118" i="31" s="1"/>
  <c r="G119" i="31" s="1"/>
  <c r="G120" i="31" s="1"/>
  <c r="G121" i="31" s="1"/>
  <c r="G122" i="31" s="1"/>
  <c r="G123" i="31" s="1"/>
  <c r="G124" i="31" s="1"/>
  <c r="G125" i="31" s="1"/>
  <c r="G126" i="31" s="1"/>
  <c r="G127" i="31" s="1"/>
  <c r="G128" i="31" s="1"/>
  <c r="G129" i="31" s="1"/>
  <c r="G130" i="31" s="1"/>
  <c r="G131" i="31" s="1"/>
  <c r="G132" i="31" s="1"/>
  <c r="G133" i="31" s="1"/>
  <c r="G134" i="31" s="1"/>
  <c r="G135" i="31" s="1"/>
  <c r="G136" i="31" s="1"/>
  <c r="G137" i="31" s="1"/>
  <c r="G138" i="31" s="1"/>
  <c r="G139" i="31" s="1"/>
  <c r="G140" i="31" s="1"/>
  <c r="G141" i="31" s="1"/>
  <c r="G142" i="31" s="1"/>
  <c r="G143" i="31" s="1"/>
  <c r="G144" i="31" s="1"/>
  <c r="G145" i="31" s="1"/>
  <c r="G146" i="31" s="1"/>
  <c r="G147" i="31" s="1"/>
  <c r="G148" i="31" s="1"/>
  <c r="G149" i="31" s="1"/>
  <c r="G150" i="31" s="1"/>
  <c r="G151" i="31" s="1"/>
  <c r="G152" i="31" s="1"/>
  <c r="G153" i="31" s="1"/>
  <c r="G154" i="31" s="1"/>
  <c r="G155" i="31" s="1"/>
  <c r="G156" i="31" s="1"/>
  <c r="G157" i="31" s="1"/>
  <c r="G158" i="31" s="1"/>
  <c r="G159" i="31" s="1"/>
  <c r="G160" i="31" s="1"/>
  <c r="G161" i="31" s="1"/>
  <c r="G162" i="31" s="1"/>
  <c r="G163" i="31" s="1"/>
  <c r="G164" i="31" s="1"/>
  <c r="G165" i="31" s="1"/>
  <c r="G166" i="31" s="1"/>
  <c r="G167" i="31" s="1"/>
  <c r="G168" i="31" s="1"/>
  <c r="G169" i="31" s="1"/>
  <c r="G170" i="31" s="1"/>
  <c r="G171" i="31" s="1"/>
  <c r="G172" i="31" s="1"/>
  <c r="G173" i="31" s="1"/>
  <c r="G174" i="31" s="1"/>
  <c r="G175" i="31" s="1"/>
  <c r="G176" i="31" s="1"/>
  <c r="G177" i="31" s="1"/>
  <c r="G178" i="31" s="1"/>
  <c r="G179" i="31" s="1"/>
  <c r="G180" i="31" s="1"/>
  <c r="F5" i="31"/>
  <c r="F6" i="31" s="1"/>
  <c r="F7" i="31" s="1"/>
  <c r="F8" i="31" s="1"/>
  <c r="F9" i="31" s="1"/>
  <c r="F10" i="31" s="1"/>
  <c r="F11" i="31" s="1"/>
  <c r="F12" i="31" s="1"/>
  <c r="F13" i="31" s="1"/>
  <c r="F14" i="31" s="1"/>
  <c r="F15" i="31" s="1"/>
  <c r="F16" i="31" s="1"/>
  <c r="F17" i="31" s="1"/>
  <c r="F18" i="31" s="1"/>
  <c r="F19" i="31" s="1"/>
  <c r="F20" i="31" s="1"/>
  <c r="F21" i="31" s="1"/>
  <c r="F22" i="31" s="1"/>
  <c r="F23" i="31" s="1"/>
  <c r="F24" i="31" s="1"/>
  <c r="F25" i="31" s="1"/>
  <c r="F26" i="31" s="1"/>
  <c r="F27" i="31" s="1"/>
  <c r="F28" i="31" s="1"/>
  <c r="F29" i="31" s="1"/>
  <c r="F30" i="31" s="1"/>
  <c r="F31" i="31" s="1"/>
  <c r="F32" i="31" s="1"/>
  <c r="F33" i="31" s="1"/>
  <c r="F34" i="31" s="1"/>
  <c r="F35" i="31" s="1"/>
  <c r="F36" i="31" s="1"/>
  <c r="F37" i="31" s="1"/>
  <c r="F38" i="31" s="1"/>
  <c r="F39" i="31" s="1"/>
  <c r="F40" i="31" s="1"/>
  <c r="F41" i="31" s="1"/>
  <c r="F42" i="31" s="1"/>
  <c r="F43" i="31" s="1"/>
  <c r="F44" i="31" s="1"/>
  <c r="F45" i="31" s="1"/>
  <c r="F46" i="31" s="1"/>
  <c r="F47" i="31" s="1"/>
  <c r="F48" i="31" s="1"/>
  <c r="F49" i="31" s="1"/>
  <c r="F50" i="31" s="1"/>
  <c r="F51" i="31" s="1"/>
  <c r="F52" i="31" s="1"/>
  <c r="F53" i="31" s="1"/>
  <c r="F54" i="31" s="1"/>
  <c r="F55" i="31" s="1"/>
  <c r="F56" i="31" s="1"/>
  <c r="F57" i="31" s="1"/>
  <c r="F58" i="31" s="1"/>
  <c r="F59" i="31" s="1"/>
  <c r="F60" i="31" s="1"/>
  <c r="F61" i="31" s="1"/>
  <c r="F62" i="31" s="1"/>
  <c r="F63" i="31" s="1"/>
  <c r="F64" i="31" s="1"/>
  <c r="F65" i="31" s="1"/>
  <c r="F66" i="31" s="1"/>
  <c r="F67" i="31" s="1"/>
  <c r="F68" i="31" s="1"/>
  <c r="F69" i="31" s="1"/>
  <c r="F70" i="31" s="1"/>
  <c r="F71" i="31" s="1"/>
  <c r="F72" i="31" s="1"/>
  <c r="F73" i="31" s="1"/>
  <c r="F74" i="31" s="1"/>
  <c r="F75" i="31" s="1"/>
  <c r="F76" i="31" s="1"/>
  <c r="F77" i="31" s="1"/>
  <c r="F78" i="31" s="1"/>
  <c r="F79" i="31" s="1"/>
  <c r="F80" i="31" s="1"/>
  <c r="F81" i="31" s="1"/>
  <c r="F82" i="31" s="1"/>
  <c r="F83" i="31" s="1"/>
  <c r="F84" i="31" s="1"/>
  <c r="F85" i="31" s="1"/>
  <c r="F86" i="31" s="1"/>
  <c r="F87" i="31" s="1"/>
  <c r="F88" i="31" s="1"/>
  <c r="F89" i="31" s="1"/>
  <c r="F90" i="31" s="1"/>
  <c r="F91" i="31" s="1"/>
  <c r="F92" i="31" s="1"/>
  <c r="F93" i="31" s="1"/>
  <c r="F94" i="31" s="1"/>
  <c r="F95" i="31" s="1"/>
  <c r="F96" i="31" s="1"/>
  <c r="F97" i="31" s="1"/>
  <c r="F98" i="31" s="1"/>
  <c r="F99" i="31" s="1"/>
  <c r="F100" i="31" s="1"/>
  <c r="F101" i="31" s="1"/>
  <c r="F102" i="31" s="1"/>
  <c r="F103" i="31" s="1"/>
  <c r="F104" i="31" s="1"/>
  <c r="F105" i="31" s="1"/>
  <c r="F106" i="31" s="1"/>
  <c r="F107" i="31" s="1"/>
  <c r="F108" i="31" s="1"/>
  <c r="F109" i="31" s="1"/>
  <c r="F110" i="31" s="1"/>
  <c r="F111" i="31" s="1"/>
  <c r="F112" i="31" s="1"/>
  <c r="F113" i="31" s="1"/>
  <c r="F114" i="31" s="1"/>
  <c r="F115" i="31" s="1"/>
  <c r="F116" i="31" s="1"/>
  <c r="F117" i="31" s="1"/>
  <c r="F118" i="31" s="1"/>
  <c r="F119" i="31" s="1"/>
  <c r="F120" i="31" s="1"/>
  <c r="F121" i="31" s="1"/>
  <c r="F122" i="31" s="1"/>
  <c r="F123" i="31" s="1"/>
  <c r="F124" i="31" s="1"/>
  <c r="F125" i="31" s="1"/>
  <c r="F126" i="31" s="1"/>
  <c r="F127" i="31" s="1"/>
  <c r="F128" i="31" s="1"/>
  <c r="F129" i="31" s="1"/>
  <c r="F130" i="31" s="1"/>
  <c r="F131" i="31" s="1"/>
  <c r="F132" i="31" s="1"/>
  <c r="F133" i="31" s="1"/>
  <c r="F134" i="31" s="1"/>
  <c r="F135" i="31" s="1"/>
  <c r="F136" i="31" s="1"/>
  <c r="F137" i="31" s="1"/>
  <c r="F138" i="31" s="1"/>
  <c r="F139" i="31" s="1"/>
  <c r="F140" i="31" s="1"/>
  <c r="F141" i="31" s="1"/>
  <c r="F142" i="31" s="1"/>
  <c r="F143" i="31" s="1"/>
  <c r="F144" i="31" s="1"/>
  <c r="F145" i="31" s="1"/>
  <c r="F146" i="31" s="1"/>
  <c r="F147" i="31" s="1"/>
  <c r="F148" i="31" s="1"/>
  <c r="F149" i="31" s="1"/>
  <c r="F150" i="31" s="1"/>
  <c r="F151" i="31" s="1"/>
  <c r="F152" i="31" s="1"/>
  <c r="F153" i="31" s="1"/>
  <c r="F154" i="31" s="1"/>
  <c r="F155" i="31" s="1"/>
  <c r="F156" i="31" s="1"/>
  <c r="F157" i="31" s="1"/>
  <c r="F158" i="31" s="1"/>
  <c r="F159" i="31" s="1"/>
  <c r="F160" i="31" s="1"/>
  <c r="F161" i="31" s="1"/>
  <c r="F162" i="31" s="1"/>
  <c r="F163" i="31" s="1"/>
  <c r="F164" i="31" s="1"/>
  <c r="F165" i="31" s="1"/>
  <c r="F166" i="31" s="1"/>
  <c r="F167" i="31" s="1"/>
  <c r="F168" i="31" s="1"/>
  <c r="F169" i="31" s="1"/>
  <c r="F170" i="31" s="1"/>
  <c r="F171" i="31" s="1"/>
  <c r="F172" i="31" s="1"/>
  <c r="F173" i="31" s="1"/>
  <c r="F174" i="31" s="1"/>
  <c r="F175" i="31" s="1"/>
  <c r="F176" i="31" s="1"/>
  <c r="F177" i="31" s="1"/>
  <c r="F178" i="31" s="1"/>
  <c r="F179" i="31" s="1"/>
  <c r="F180" i="31" s="1"/>
  <c r="E5" i="31"/>
  <c r="E6" i="31" s="1"/>
  <c r="E7" i="31" s="1"/>
  <c r="E8" i="31" s="1"/>
  <c r="E9" i="31" s="1"/>
  <c r="E10" i="31" s="1"/>
  <c r="E11" i="31" s="1"/>
  <c r="E12" i="31" s="1"/>
  <c r="E13" i="31" s="1"/>
  <c r="E14" i="31" s="1"/>
  <c r="E15" i="31" s="1"/>
  <c r="E16" i="31" s="1"/>
  <c r="E17" i="31" s="1"/>
  <c r="E18" i="31" s="1"/>
  <c r="E19" i="31" s="1"/>
  <c r="E20" i="31" s="1"/>
  <c r="E21" i="31" s="1"/>
  <c r="E22" i="31" s="1"/>
  <c r="E23" i="31" s="1"/>
  <c r="E24" i="31" s="1"/>
  <c r="E25" i="31" s="1"/>
  <c r="E26" i="31" s="1"/>
  <c r="E27" i="31" s="1"/>
  <c r="E28" i="31" s="1"/>
  <c r="E29" i="31" s="1"/>
  <c r="E30" i="31" s="1"/>
  <c r="E31" i="31" s="1"/>
  <c r="B5" i="31"/>
  <c r="B6" i="31" s="1"/>
  <c r="B7" i="31" s="1"/>
  <c r="B8" i="31" s="1"/>
  <c r="B9" i="31" s="1"/>
  <c r="B10" i="31" s="1"/>
  <c r="B11" i="31" s="1"/>
  <c r="B12" i="31" s="1"/>
  <c r="B13" i="31" s="1"/>
  <c r="B14" i="31" s="1"/>
  <c r="B15" i="31" s="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0" i="31" s="1"/>
  <c r="B51" i="31" s="1"/>
  <c r="B52" i="31" s="1"/>
  <c r="B53" i="31" s="1"/>
  <c r="B54" i="31" s="1"/>
  <c r="B55" i="31" s="1"/>
  <c r="B56" i="31" s="1"/>
  <c r="B57" i="31" s="1"/>
  <c r="B58" i="31" s="1"/>
  <c r="B59" i="31" s="1"/>
  <c r="B60" i="31" s="1"/>
  <c r="B61" i="31" s="1"/>
  <c r="B62" i="31" s="1"/>
  <c r="B63" i="31" s="1"/>
  <c r="B64" i="31" s="1"/>
  <c r="B65" i="31" s="1"/>
  <c r="B66" i="31" s="1"/>
  <c r="B67" i="31" s="1"/>
  <c r="B68" i="31" s="1"/>
  <c r="B69" i="31" s="1"/>
  <c r="B70" i="31" s="1"/>
  <c r="B71" i="31" s="1"/>
  <c r="B72" i="31" s="1"/>
  <c r="B73" i="31" s="1"/>
  <c r="B74" i="31" s="1"/>
  <c r="B75" i="31" s="1"/>
  <c r="B76" i="31" s="1"/>
  <c r="B77" i="31" s="1"/>
  <c r="B78" i="31" s="1"/>
  <c r="B79" i="31" s="1"/>
  <c r="B80" i="31" s="1"/>
  <c r="B81" i="31" s="1"/>
  <c r="B82" i="31" s="1"/>
  <c r="B83" i="31" s="1"/>
  <c r="B84" i="31" s="1"/>
  <c r="B85" i="31" s="1"/>
  <c r="B86" i="31" s="1"/>
  <c r="B87" i="31" s="1"/>
  <c r="B88" i="31" s="1"/>
  <c r="B89" i="31" s="1"/>
  <c r="B90" i="31" s="1"/>
  <c r="B91" i="31" s="1"/>
  <c r="B92" i="31" s="1"/>
  <c r="B93" i="31" s="1"/>
  <c r="B94" i="31" s="1"/>
  <c r="B95" i="31" s="1"/>
  <c r="B96" i="31" s="1"/>
  <c r="B97" i="31" s="1"/>
  <c r="B98" i="31" s="1"/>
  <c r="B99" i="31" s="1"/>
  <c r="B100" i="31" s="1"/>
  <c r="B101" i="31" s="1"/>
  <c r="B102" i="31" s="1"/>
  <c r="B103" i="31" s="1"/>
  <c r="B104" i="31" s="1"/>
  <c r="B105" i="31" s="1"/>
  <c r="B106" i="31" s="1"/>
  <c r="B107" i="31" s="1"/>
  <c r="B108" i="31" s="1"/>
  <c r="B109" i="31" s="1"/>
  <c r="B110" i="31" s="1"/>
  <c r="B111" i="31" s="1"/>
  <c r="B112" i="31" s="1"/>
  <c r="B113" i="31" s="1"/>
  <c r="B114" i="31" s="1"/>
  <c r="B115" i="31" s="1"/>
  <c r="B116" i="31" s="1"/>
  <c r="B117" i="31" s="1"/>
  <c r="B118" i="31" s="1"/>
  <c r="B119" i="31" s="1"/>
  <c r="B120" i="31" s="1"/>
  <c r="B121" i="31" s="1"/>
  <c r="B122" i="31" s="1"/>
  <c r="B123" i="31" s="1"/>
  <c r="B124" i="31" s="1"/>
  <c r="B125" i="31" s="1"/>
  <c r="B126" i="31" s="1"/>
  <c r="B127" i="31" s="1"/>
  <c r="B128" i="31" s="1"/>
  <c r="B129" i="31" s="1"/>
  <c r="B130" i="31" s="1"/>
  <c r="B131" i="31" s="1"/>
  <c r="B132" i="31" s="1"/>
  <c r="B133" i="31" s="1"/>
  <c r="B134" i="31" s="1"/>
  <c r="B135" i="31" s="1"/>
  <c r="B136" i="31" s="1"/>
  <c r="B137" i="31" s="1"/>
  <c r="B138" i="31" s="1"/>
  <c r="B139" i="31" s="1"/>
  <c r="B140" i="31" s="1"/>
  <c r="B141" i="31" s="1"/>
  <c r="B142" i="31" s="1"/>
  <c r="B143" i="31" s="1"/>
  <c r="B144" i="31" s="1"/>
  <c r="B145" i="31" s="1"/>
  <c r="B146" i="31" s="1"/>
  <c r="B147" i="31" s="1"/>
  <c r="B148" i="31" s="1"/>
  <c r="B149" i="31" s="1"/>
  <c r="B150" i="31" s="1"/>
  <c r="B151" i="31" s="1"/>
  <c r="B152" i="31" s="1"/>
  <c r="B153" i="31" s="1"/>
  <c r="B154" i="31" s="1"/>
  <c r="B155" i="31" s="1"/>
  <c r="B156" i="31" s="1"/>
  <c r="B157" i="31" s="1"/>
  <c r="B158" i="31" s="1"/>
  <c r="B159" i="31" s="1"/>
  <c r="B160" i="31" s="1"/>
  <c r="B161" i="31" s="1"/>
  <c r="B162" i="31" s="1"/>
  <c r="B163" i="31" s="1"/>
  <c r="B164" i="31" s="1"/>
  <c r="B165" i="31" s="1"/>
  <c r="B166" i="31" s="1"/>
  <c r="B167" i="31" s="1"/>
  <c r="B168" i="31" s="1"/>
  <c r="B169" i="31" s="1"/>
  <c r="B170" i="31" s="1"/>
  <c r="B171" i="31" s="1"/>
  <c r="B172" i="31" s="1"/>
  <c r="B173" i="31" s="1"/>
  <c r="B174" i="31" s="1"/>
  <c r="B175" i="31" s="1"/>
  <c r="B176" i="31" s="1"/>
  <c r="B177" i="31" s="1"/>
  <c r="B178" i="31" s="1"/>
  <c r="B179" i="31" s="1"/>
  <c r="B180" i="31" s="1"/>
  <c r="A5" i="31"/>
  <c r="A6" i="31" s="1"/>
  <c r="A7" i="31" s="1"/>
  <c r="A8" i="31" s="1"/>
  <c r="A9" i="31" s="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83" i="31" s="1"/>
  <c r="A84" i="31" s="1"/>
  <c r="A85" i="31" s="1"/>
  <c r="A86" i="31" s="1"/>
  <c r="A87" i="31" s="1"/>
  <c r="A88" i="31" s="1"/>
  <c r="A89" i="31" s="1"/>
  <c r="A90" i="31" s="1"/>
  <c r="A91" i="31" s="1"/>
  <c r="A92" i="31" s="1"/>
  <c r="A93" i="31" s="1"/>
  <c r="A94" i="31" s="1"/>
  <c r="A95" i="31" s="1"/>
  <c r="A96" i="31" s="1"/>
  <c r="A97" i="31" s="1"/>
  <c r="A98" i="31" s="1"/>
  <c r="A99" i="31" s="1"/>
  <c r="A100" i="31" s="1"/>
  <c r="A101" i="31" s="1"/>
  <c r="A102" i="31" s="1"/>
  <c r="A103" i="31" s="1"/>
  <c r="A104" i="31" s="1"/>
  <c r="A105" i="31" s="1"/>
  <c r="A106" i="31" s="1"/>
  <c r="A107" i="31" s="1"/>
  <c r="A108" i="31" s="1"/>
  <c r="A109" i="31" s="1"/>
  <c r="A110" i="31" s="1"/>
  <c r="A111" i="31" s="1"/>
  <c r="A112" i="31" s="1"/>
  <c r="A113" i="31" s="1"/>
  <c r="A114" i="31" s="1"/>
  <c r="A115" i="31" s="1"/>
  <c r="A116" i="31" s="1"/>
  <c r="A117" i="31" s="1"/>
  <c r="A118" i="31" s="1"/>
  <c r="A119" i="31" s="1"/>
  <c r="A120" i="31" s="1"/>
  <c r="A121" i="31" s="1"/>
  <c r="A122" i="31" s="1"/>
  <c r="A123" i="31" s="1"/>
  <c r="A124" i="31" s="1"/>
  <c r="A125" i="31" s="1"/>
  <c r="A126" i="31" s="1"/>
  <c r="A127" i="31" s="1"/>
  <c r="A128" i="31" s="1"/>
  <c r="A129" i="31" s="1"/>
  <c r="A130" i="31" s="1"/>
  <c r="A131" i="31" s="1"/>
  <c r="A132" i="31" s="1"/>
  <c r="A133" i="31" s="1"/>
  <c r="A134" i="31" s="1"/>
  <c r="A135" i="31" s="1"/>
  <c r="A136" i="31" s="1"/>
  <c r="A137" i="31" s="1"/>
  <c r="A138" i="31" s="1"/>
  <c r="A139" i="31" s="1"/>
  <c r="A140" i="31" s="1"/>
  <c r="A141" i="31" s="1"/>
  <c r="A142" i="31" s="1"/>
  <c r="A143" i="31" s="1"/>
  <c r="A144" i="31" s="1"/>
  <c r="A145" i="31" s="1"/>
  <c r="A146" i="31" s="1"/>
  <c r="A147" i="31" s="1"/>
  <c r="A148" i="31" s="1"/>
  <c r="A149" i="31" s="1"/>
  <c r="A150" i="31" s="1"/>
  <c r="A151" i="31" s="1"/>
  <c r="A152" i="31" s="1"/>
  <c r="A153" i="31" s="1"/>
  <c r="A154" i="31" s="1"/>
  <c r="A155" i="31" s="1"/>
  <c r="A156" i="31" s="1"/>
  <c r="A157" i="31" s="1"/>
  <c r="A158" i="31" s="1"/>
  <c r="A159" i="31" s="1"/>
  <c r="A160" i="31" s="1"/>
  <c r="A161" i="31" s="1"/>
  <c r="A162" i="31" s="1"/>
  <c r="A163" i="31" s="1"/>
  <c r="A164" i="31" s="1"/>
  <c r="A165" i="31" s="1"/>
  <c r="A166" i="31" s="1"/>
  <c r="A167" i="31" s="1"/>
  <c r="A168" i="31" s="1"/>
  <c r="A169" i="31" s="1"/>
  <c r="A170" i="31" s="1"/>
  <c r="A171" i="31" s="1"/>
  <c r="A172" i="31" s="1"/>
  <c r="A173" i="31" s="1"/>
  <c r="A174" i="31" s="1"/>
  <c r="A175" i="31" s="1"/>
  <c r="A176" i="31" s="1"/>
  <c r="A177" i="31" s="1"/>
  <c r="A178" i="31" s="1"/>
  <c r="A179" i="31" s="1"/>
  <c r="A180" i="31" s="1"/>
  <c r="N4" i="31"/>
  <c r="D4" i="31"/>
  <c r="D5" i="31" s="1"/>
  <c r="D6" i="31" s="1"/>
  <c r="D7" i="31" s="1"/>
  <c r="D8" i="31" s="1"/>
  <c r="D9" i="31" s="1"/>
  <c r="D10" i="31" s="1"/>
  <c r="D11" i="31" s="1"/>
  <c r="D12" i="31" s="1"/>
  <c r="D13" i="31" s="1"/>
  <c r="D14" i="31" s="1"/>
  <c r="D15" i="31" s="1"/>
  <c r="D16" i="31" s="1"/>
  <c r="D17" i="31" s="1"/>
  <c r="D18" i="31" s="1"/>
  <c r="D19" i="31" s="1"/>
  <c r="D20" i="31" s="1"/>
  <c r="D21" i="31" s="1"/>
  <c r="D22" i="31" s="1"/>
  <c r="D23" i="31" s="1"/>
  <c r="D24" i="31" s="1"/>
  <c r="D25" i="31" s="1"/>
  <c r="D26" i="31" s="1"/>
  <c r="D27" i="31" s="1"/>
  <c r="D28" i="31" s="1"/>
  <c r="D29" i="31" s="1"/>
  <c r="D30" i="31" s="1"/>
  <c r="D31" i="31" s="1"/>
  <c r="D32" i="31" s="1"/>
  <c r="D33" i="31" s="1"/>
  <c r="D34" i="31" s="1"/>
  <c r="D35" i="31" s="1"/>
  <c r="D36" i="31" s="1"/>
  <c r="D37" i="31" s="1"/>
  <c r="D38" i="31" s="1"/>
  <c r="D39" i="31" s="1"/>
  <c r="D40" i="31" s="1"/>
  <c r="D41" i="31" s="1"/>
  <c r="D42" i="31" s="1"/>
  <c r="D43" i="31" s="1"/>
  <c r="D44" i="31" s="1"/>
  <c r="D45" i="31" s="1"/>
  <c r="D46" i="31" s="1"/>
  <c r="D47" i="31" s="1"/>
  <c r="D48" i="31" s="1"/>
  <c r="D49" i="31" s="1"/>
  <c r="D50" i="31" s="1"/>
  <c r="D51" i="31" s="1"/>
  <c r="D52" i="31" s="1"/>
  <c r="D53" i="31" s="1"/>
  <c r="D54" i="31" s="1"/>
  <c r="D55" i="31" s="1"/>
  <c r="D56" i="31" s="1"/>
  <c r="D57" i="31" s="1"/>
  <c r="D58" i="31" s="1"/>
  <c r="D59" i="31" s="1"/>
  <c r="D60" i="31" s="1"/>
  <c r="D61" i="31" s="1"/>
  <c r="D62" i="31" s="1"/>
  <c r="D63" i="31" s="1"/>
  <c r="D64" i="31" s="1"/>
  <c r="D65" i="31" s="1"/>
  <c r="D66" i="31" s="1"/>
  <c r="D67" i="31" s="1"/>
  <c r="D68" i="31" s="1"/>
  <c r="D69" i="31" s="1"/>
  <c r="D70" i="31" s="1"/>
  <c r="D71" i="31" s="1"/>
  <c r="D72" i="31" s="1"/>
  <c r="D73" i="31" s="1"/>
  <c r="D74" i="31" s="1"/>
  <c r="D75" i="31" s="1"/>
  <c r="D76" i="31" s="1"/>
  <c r="D77" i="31" s="1"/>
  <c r="D78" i="31" s="1"/>
  <c r="D79" i="31" s="1"/>
  <c r="D80" i="31" s="1"/>
  <c r="D81" i="31" s="1"/>
  <c r="D82" i="31" s="1"/>
  <c r="D83" i="31" s="1"/>
  <c r="D84" i="31" s="1"/>
  <c r="D85" i="31" s="1"/>
  <c r="D86" i="31" s="1"/>
  <c r="D87" i="31" s="1"/>
  <c r="D88" i="31" s="1"/>
  <c r="D89" i="31" s="1"/>
  <c r="D90" i="31" s="1"/>
  <c r="D91" i="31" s="1"/>
  <c r="D92" i="31" s="1"/>
  <c r="D93" i="31" s="1"/>
  <c r="D94" i="31" s="1"/>
  <c r="D95" i="31" s="1"/>
  <c r="D96" i="31" s="1"/>
  <c r="D97" i="31" s="1"/>
  <c r="D98" i="31" s="1"/>
  <c r="D99" i="31" s="1"/>
  <c r="D100" i="31" s="1"/>
  <c r="D101" i="31" s="1"/>
  <c r="D102" i="31" s="1"/>
  <c r="D103" i="31" s="1"/>
  <c r="D104" i="31" s="1"/>
  <c r="D105" i="31" s="1"/>
  <c r="D106" i="31" s="1"/>
  <c r="D107" i="31" s="1"/>
  <c r="D108" i="31" s="1"/>
  <c r="D109" i="31" s="1"/>
  <c r="D110" i="31" s="1"/>
  <c r="D111" i="31" s="1"/>
  <c r="D112" i="31" s="1"/>
  <c r="D113" i="31" s="1"/>
  <c r="D114" i="31" s="1"/>
  <c r="D115" i="31" s="1"/>
  <c r="D116" i="31" s="1"/>
  <c r="D117" i="31" s="1"/>
  <c r="D118" i="31" s="1"/>
  <c r="D119" i="31" s="1"/>
  <c r="D120" i="31" s="1"/>
  <c r="D121" i="31" s="1"/>
  <c r="D122" i="31" s="1"/>
  <c r="D123" i="31" s="1"/>
  <c r="D124" i="31" s="1"/>
  <c r="D125" i="31" s="1"/>
  <c r="D126" i="31" s="1"/>
  <c r="D127" i="31" s="1"/>
  <c r="D128" i="31" s="1"/>
  <c r="D129" i="31" s="1"/>
  <c r="D130" i="31" s="1"/>
  <c r="D131" i="31" s="1"/>
  <c r="D132" i="31" s="1"/>
  <c r="D133" i="31" s="1"/>
  <c r="D134" i="31" s="1"/>
  <c r="D135" i="31" s="1"/>
  <c r="D136" i="31" s="1"/>
  <c r="D137" i="31" s="1"/>
  <c r="D138" i="31" s="1"/>
  <c r="D139" i="31" s="1"/>
  <c r="D140" i="31" s="1"/>
  <c r="D141" i="31" s="1"/>
  <c r="D142" i="31" s="1"/>
  <c r="D143" i="31" s="1"/>
  <c r="D144" i="31" s="1"/>
  <c r="D145" i="31" s="1"/>
  <c r="D146" i="31" s="1"/>
  <c r="D147" i="31" s="1"/>
  <c r="D148" i="31" s="1"/>
  <c r="D149" i="31" s="1"/>
  <c r="D150" i="31" s="1"/>
  <c r="D151" i="31" s="1"/>
  <c r="D152" i="31" s="1"/>
  <c r="D153" i="31" s="1"/>
  <c r="D154" i="31" s="1"/>
  <c r="D155" i="31" s="1"/>
  <c r="D156" i="31" s="1"/>
  <c r="D157" i="31" s="1"/>
  <c r="D158" i="31" s="1"/>
  <c r="D159" i="31" s="1"/>
  <c r="D160" i="31" s="1"/>
  <c r="D161" i="31" s="1"/>
  <c r="D162" i="31" s="1"/>
  <c r="D163" i="31" s="1"/>
  <c r="D164" i="31" s="1"/>
  <c r="D165" i="31" s="1"/>
  <c r="D166" i="31" s="1"/>
  <c r="D167" i="31" s="1"/>
  <c r="D168" i="31" s="1"/>
  <c r="D169" i="31" s="1"/>
  <c r="D170" i="31" s="1"/>
  <c r="D171" i="31" s="1"/>
  <c r="D172" i="31" s="1"/>
  <c r="D173" i="31" s="1"/>
  <c r="D174" i="31" s="1"/>
  <c r="D175" i="31" s="1"/>
  <c r="D176" i="31" s="1"/>
  <c r="D177" i="31" s="1"/>
  <c r="D178" i="31" s="1"/>
  <c r="D179" i="31" s="1"/>
  <c r="D180" i="31" s="1"/>
  <c r="C4" i="31"/>
  <c r="C5" i="31" s="1"/>
  <c r="C6" i="31" s="1"/>
  <c r="C7" i="31" s="1"/>
  <c r="C8" i="31" s="1"/>
  <c r="C9" i="31" s="1"/>
  <c r="C10" i="31" s="1"/>
  <c r="C11" i="31" s="1"/>
  <c r="C12" i="31" s="1"/>
  <c r="C13" i="31" s="1"/>
  <c r="C14" i="31" s="1"/>
  <c r="C15" i="31" s="1"/>
  <c r="C16" i="31" s="1"/>
  <c r="C17" i="31" s="1"/>
  <c r="C18" i="31" s="1"/>
  <c r="C19" i="31" s="1"/>
  <c r="C20" i="31" s="1"/>
  <c r="C21" i="31" s="1"/>
  <c r="C22" i="31" s="1"/>
  <c r="C23" i="31" s="1"/>
  <c r="C24" i="31" s="1"/>
  <c r="C25" i="31" s="1"/>
  <c r="C26" i="31" s="1"/>
  <c r="C27" i="31" s="1"/>
  <c r="C28" i="31" s="1"/>
  <c r="C29" i="31" s="1"/>
  <c r="C30" i="31" s="1"/>
  <c r="C31" i="31" s="1"/>
  <c r="C32" i="31" s="1"/>
  <c r="C33" i="31" s="1"/>
  <c r="C34" i="31" s="1"/>
  <c r="C35" i="31" s="1"/>
  <c r="C36" i="31" s="1"/>
  <c r="C37" i="31" s="1"/>
  <c r="C38" i="31" s="1"/>
  <c r="C39" i="31" s="1"/>
  <c r="C40" i="31" s="1"/>
  <c r="C41" i="31" s="1"/>
  <c r="C42" i="31" s="1"/>
  <c r="C43" i="31" s="1"/>
  <c r="C44" i="31" s="1"/>
  <c r="C45" i="31" s="1"/>
  <c r="C46" i="31" s="1"/>
  <c r="C47" i="31" s="1"/>
  <c r="C48" i="31" s="1"/>
  <c r="C49" i="31" s="1"/>
  <c r="C50" i="31" s="1"/>
  <c r="C51" i="31" s="1"/>
  <c r="C52" i="31" s="1"/>
  <c r="C53" i="31" s="1"/>
  <c r="C54" i="31" s="1"/>
  <c r="C55" i="31" s="1"/>
  <c r="C56" i="31" s="1"/>
  <c r="C57" i="31" s="1"/>
  <c r="C58" i="31" s="1"/>
  <c r="C59" i="31" s="1"/>
  <c r="C60" i="31" s="1"/>
  <c r="C61" i="31" s="1"/>
  <c r="C62" i="31" s="1"/>
  <c r="C63" i="31" s="1"/>
  <c r="C64" i="31" s="1"/>
  <c r="C65" i="31" s="1"/>
  <c r="C66" i="31" s="1"/>
  <c r="C67" i="31" s="1"/>
  <c r="C68" i="31" s="1"/>
  <c r="C69" i="31" s="1"/>
  <c r="C70" i="31" s="1"/>
  <c r="C71" i="31" s="1"/>
  <c r="C72" i="31" s="1"/>
  <c r="C73" i="31" s="1"/>
  <c r="C74" i="31" s="1"/>
  <c r="C75" i="31" s="1"/>
  <c r="C76" i="31" s="1"/>
  <c r="C77" i="31" s="1"/>
  <c r="C78" i="31" s="1"/>
  <c r="C79" i="31" s="1"/>
  <c r="C80" i="31" s="1"/>
  <c r="C81" i="31" s="1"/>
  <c r="C82" i="31" s="1"/>
  <c r="C83" i="31" s="1"/>
  <c r="C84" i="31" s="1"/>
  <c r="C85" i="31" s="1"/>
  <c r="C86" i="31" s="1"/>
  <c r="C87" i="31" s="1"/>
  <c r="C88" i="31" s="1"/>
  <c r="C89" i="31" s="1"/>
  <c r="C90" i="31" s="1"/>
  <c r="C91" i="31" s="1"/>
  <c r="C92" i="31" s="1"/>
  <c r="C93" i="31" s="1"/>
  <c r="C94" i="31" s="1"/>
  <c r="C95" i="31" s="1"/>
  <c r="C96" i="31" s="1"/>
  <c r="C97" i="31" s="1"/>
  <c r="C98" i="31" s="1"/>
  <c r="C99" i="31" s="1"/>
  <c r="C100" i="31" s="1"/>
  <c r="C101" i="31" s="1"/>
  <c r="C102" i="31" s="1"/>
  <c r="C103" i="31" s="1"/>
  <c r="C104" i="31" s="1"/>
  <c r="C105" i="31" s="1"/>
  <c r="C106" i="31" s="1"/>
  <c r="C107" i="31" s="1"/>
  <c r="C108" i="31" s="1"/>
  <c r="C109" i="31" s="1"/>
  <c r="C110" i="31" s="1"/>
  <c r="C111" i="31" s="1"/>
  <c r="C112" i="31" s="1"/>
  <c r="C113" i="31" s="1"/>
  <c r="C114" i="31" s="1"/>
  <c r="C115" i="31" s="1"/>
  <c r="C116" i="31" s="1"/>
  <c r="C117" i="31" s="1"/>
  <c r="C118" i="31" s="1"/>
  <c r="C119" i="31" s="1"/>
  <c r="C120" i="31" s="1"/>
  <c r="C121" i="31" s="1"/>
  <c r="C122" i="31" s="1"/>
  <c r="C123" i="31" s="1"/>
  <c r="C124" i="31" s="1"/>
  <c r="C125" i="31" s="1"/>
  <c r="C126" i="31" s="1"/>
  <c r="C127" i="31" s="1"/>
  <c r="C128" i="31" s="1"/>
  <c r="C129" i="31" s="1"/>
  <c r="C130" i="31" s="1"/>
  <c r="C131" i="31" s="1"/>
  <c r="C132" i="31" s="1"/>
  <c r="C133" i="31" s="1"/>
  <c r="C134" i="31" s="1"/>
  <c r="C135" i="31" s="1"/>
  <c r="C136" i="31" s="1"/>
  <c r="C137" i="31" s="1"/>
  <c r="C138" i="31" s="1"/>
  <c r="C139" i="31" s="1"/>
  <c r="C140" i="31" s="1"/>
  <c r="C141" i="31" s="1"/>
  <c r="C142" i="31" s="1"/>
  <c r="C143" i="31" s="1"/>
  <c r="C144" i="31" s="1"/>
  <c r="C145" i="31" s="1"/>
  <c r="C146" i="31" s="1"/>
  <c r="C147" i="31" s="1"/>
  <c r="C148" i="31" s="1"/>
  <c r="C149" i="31" s="1"/>
  <c r="C150" i="31" s="1"/>
  <c r="C151" i="31" s="1"/>
  <c r="C152" i="31" s="1"/>
  <c r="C153" i="31" s="1"/>
  <c r="C154" i="31" s="1"/>
  <c r="C155" i="31" s="1"/>
  <c r="C156" i="31" s="1"/>
  <c r="C157" i="31" s="1"/>
  <c r="C158" i="31" s="1"/>
  <c r="C159" i="31" s="1"/>
  <c r="C160" i="31" s="1"/>
  <c r="C161" i="31" s="1"/>
  <c r="C162" i="31" s="1"/>
  <c r="C163" i="31" s="1"/>
  <c r="C164" i="31" s="1"/>
  <c r="C165" i="31" s="1"/>
  <c r="C166" i="31" s="1"/>
  <c r="C167" i="31" s="1"/>
  <c r="C168" i="31" s="1"/>
  <c r="C169" i="31" s="1"/>
  <c r="C170" i="31" s="1"/>
  <c r="C171" i="31" s="1"/>
  <c r="C172" i="31" s="1"/>
  <c r="C173" i="31" s="1"/>
  <c r="C174" i="31" s="1"/>
  <c r="C175" i="31" s="1"/>
  <c r="C176" i="31" s="1"/>
  <c r="C177" i="31" s="1"/>
  <c r="C178" i="31" s="1"/>
  <c r="C179" i="31" s="1"/>
  <c r="C180" i="31" s="1"/>
  <c r="N3" i="31"/>
  <c r="D3" i="31"/>
  <c r="C3" i="31"/>
  <c r="H3" i="31" s="1"/>
  <c r="H4" i="31" s="1"/>
  <c r="H5" i="31" s="1"/>
  <c r="H6" i="31" s="1"/>
  <c r="H7" i="31" s="1"/>
  <c r="H8" i="31" s="1"/>
  <c r="H9" i="31" s="1"/>
  <c r="H10" i="31" s="1"/>
  <c r="H11" i="31" s="1"/>
  <c r="H12" i="31" s="1"/>
  <c r="H13" i="31" s="1"/>
  <c r="H14" i="31" s="1"/>
  <c r="H15" i="31" s="1"/>
  <c r="H16" i="31" s="1"/>
  <c r="H17" i="31" s="1"/>
  <c r="H18" i="31" s="1"/>
  <c r="H19" i="31" s="1"/>
  <c r="H20" i="31" s="1"/>
  <c r="H21" i="31" s="1"/>
  <c r="H22" i="31" s="1"/>
  <c r="H23" i="31" s="1"/>
  <c r="H24" i="31" s="1"/>
  <c r="H25" i="31" s="1"/>
  <c r="H26" i="31" s="1"/>
  <c r="H27" i="31" s="1"/>
  <c r="H28" i="31" s="1"/>
  <c r="H29" i="31" s="1"/>
  <c r="H30" i="31" s="1"/>
  <c r="H31" i="31" s="1"/>
  <c r="H32" i="31" s="1"/>
  <c r="H33" i="31" s="1"/>
  <c r="H34" i="31" s="1"/>
  <c r="H35" i="31" s="1"/>
  <c r="H36" i="31" s="1"/>
  <c r="H37" i="31" s="1"/>
  <c r="H38" i="31" s="1"/>
  <c r="H39" i="31" s="1"/>
  <c r="H40" i="31" s="1"/>
  <c r="H41" i="31" s="1"/>
  <c r="H42" i="31" s="1"/>
  <c r="H43" i="31" s="1"/>
  <c r="H44" i="31" s="1"/>
  <c r="H45" i="31" s="1"/>
  <c r="H46" i="31" s="1"/>
  <c r="H47" i="31" s="1"/>
  <c r="H48" i="31" s="1"/>
  <c r="H49" i="31" s="1"/>
  <c r="H50" i="31" s="1"/>
  <c r="H51" i="31" s="1"/>
  <c r="H52" i="31" s="1"/>
  <c r="H53" i="31" s="1"/>
  <c r="H54" i="31" s="1"/>
  <c r="H55" i="31" s="1"/>
  <c r="H56" i="31" s="1"/>
  <c r="H57" i="31" s="1"/>
  <c r="H58" i="31" s="1"/>
  <c r="H59" i="31" s="1"/>
  <c r="H60" i="31" s="1"/>
  <c r="H61" i="31" s="1"/>
  <c r="H62" i="31" s="1"/>
  <c r="H63" i="31" s="1"/>
  <c r="H64" i="31" s="1"/>
  <c r="H65" i="31" s="1"/>
  <c r="H66" i="31" s="1"/>
  <c r="H67" i="31" s="1"/>
  <c r="H68" i="31" s="1"/>
  <c r="H69" i="31" s="1"/>
  <c r="H70" i="31" s="1"/>
  <c r="H71" i="31" s="1"/>
  <c r="H72" i="31" s="1"/>
  <c r="H73" i="31" s="1"/>
  <c r="H74" i="31" s="1"/>
  <c r="H75" i="31" s="1"/>
  <c r="H76" i="31" s="1"/>
  <c r="H77" i="31" s="1"/>
  <c r="H78" i="31" s="1"/>
  <c r="H79" i="31" s="1"/>
  <c r="H80" i="31" s="1"/>
  <c r="H81" i="31" s="1"/>
  <c r="H82" i="31" s="1"/>
  <c r="H83" i="31" s="1"/>
  <c r="H84" i="31" s="1"/>
  <c r="H85" i="31" s="1"/>
  <c r="H86" i="31" s="1"/>
  <c r="H87" i="31" s="1"/>
  <c r="H88" i="31" s="1"/>
  <c r="H89" i="31" s="1"/>
  <c r="H90" i="31" s="1"/>
  <c r="H91" i="31" s="1"/>
  <c r="H92" i="31" s="1"/>
  <c r="H93" i="31" s="1"/>
  <c r="H94" i="31" s="1"/>
  <c r="H95" i="31" s="1"/>
  <c r="H96" i="31" s="1"/>
  <c r="H97" i="31" s="1"/>
  <c r="H98" i="31" s="1"/>
  <c r="H99" i="31" s="1"/>
  <c r="H100" i="31" s="1"/>
  <c r="H101" i="31" s="1"/>
  <c r="H102" i="31" s="1"/>
  <c r="H103" i="31" s="1"/>
  <c r="H104" i="31" s="1"/>
  <c r="H105" i="31" s="1"/>
  <c r="H106" i="31" s="1"/>
  <c r="H107" i="31" s="1"/>
  <c r="H108" i="31" s="1"/>
  <c r="H109" i="31" s="1"/>
  <c r="H110" i="31" s="1"/>
  <c r="H111" i="31" s="1"/>
  <c r="H112" i="31" s="1"/>
  <c r="H113" i="31" s="1"/>
  <c r="H114" i="31" s="1"/>
  <c r="H115" i="31" s="1"/>
  <c r="H116" i="31" s="1"/>
  <c r="H117" i="31" s="1"/>
  <c r="H118" i="31" s="1"/>
  <c r="H119" i="31" s="1"/>
  <c r="H120" i="31" s="1"/>
  <c r="H121" i="31" s="1"/>
  <c r="H122" i="31" s="1"/>
  <c r="H123" i="31" s="1"/>
  <c r="H124" i="31" s="1"/>
  <c r="H125" i="31" s="1"/>
  <c r="H126" i="31" s="1"/>
  <c r="H127" i="31" s="1"/>
  <c r="H128" i="31" s="1"/>
  <c r="H129" i="31" s="1"/>
  <c r="H130" i="31" s="1"/>
  <c r="H131" i="31" s="1"/>
  <c r="H132" i="31" s="1"/>
  <c r="H133" i="31" s="1"/>
  <c r="H134" i="31" s="1"/>
  <c r="H135" i="31" s="1"/>
  <c r="H136" i="31" s="1"/>
  <c r="H137" i="31" s="1"/>
  <c r="H138" i="31" s="1"/>
  <c r="H139" i="31" s="1"/>
  <c r="H140" i="31" s="1"/>
  <c r="H141" i="31" s="1"/>
  <c r="H142" i="31" s="1"/>
  <c r="H143" i="31" s="1"/>
  <c r="H144" i="31" s="1"/>
  <c r="H145" i="31" s="1"/>
  <c r="H146" i="31" s="1"/>
  <c r="H147" i="31" s="1"/>
  <c r="H148" i="31" s="1"/>
  <c r="H149" i="31" s="1"/>
  <c r="H150" i="31" s="1"/>
  <c r="H151" i="31" s="1"/>
  <c r="H152" i="31" s="1"/>
  <c r="H153" i="31" s="1"/>
  <c r="H154" i="31" s="1"/>
  <c r="H155" i="31" s="1"/>
  <c r="H156" i="31" s="1"/>
  <c r="H157" i="31" s="1"/>
  <c r="H158" i="31" s="1"/>
  <c r="H159" i="31" s="1"/>
  <c r="H160" i="31" s="1"/>
  <c r="H161" i="31" s="1"/>
  <c r="H162" i="31" s="1"/>
  <c r="H163" i="31" s="1"/>
  <c r="H164" i="31" s="1"/>
  <c r="H165" i="31" s="1"/>
  <c r="H166" i="31" s="1"/>
  <c r="H167" i="31" s="1"/>
  <c r="H168" i="31" s="1"/>
  <c r="H169" i="31" s="1"/>
  <c r="H170" i="31" s="1"/>
  <c r="H171" i="31" s="1"/>
  <c r="H172" i="31" s="1"/>
  <c r="H173" i="31" s="1"/>
  <c r="H174" i="31" s="1"/>
  <c r="H175" i="31" s="1"/>
  <c r="H176" i="31" s="1"/>
  <c r="H177" i="31" s="1"/>
  <c r="H178" i="31" s="1"/>
  <c r="H179" i="31" s="1"/>
  <c r="N180" i="31" l="1"/>
  <c r="N93" i="30"/>
  <c r="N92" i="30"/>
  <c r="N91" i="30"/>
  <c r="N90" i="30"/>
  <c r="N89" i="30"/>
  <c r="N88" i="30"/>
  <c r="N87" i="30"/>
  <c r="N86" i="30"/>
  <c r="N85" i="30"/>
  <c r="N84" i="30"/>
  <c r="N83" i="30"/>
  <c r="N82" i="30"/>
  <c r="N81" i="30"/>
  <c r="N80" i="30"/>
  <c r="N79" i="30"/>
  <c r="N78" i="30"/>
  <c r="N77" i="30"/>
  <c r="N76" i="30"/>
  <c r="N75" i="30"/>
  <c r="N74" i="30"/>
  <c r="N73" i="30"/>
  <c r="N72" i="30"/>
  <c r="N71" i="30"/>
  <c r="N70" i="30"/>
  <c r="N69" i="30"/>
  <c r="N68" i="30"/>
  <c r="N67" i="30"/>
  <c r="N66" i="30"/>
  <c r="N65" i="30"/>
  <c r="N64" i="30"/>
  <c r="N63" i="30"/>
  <c r="E63" i="30"/>
  <c r="E64" i="30" s="1"/>
  <c r="E65" i="30" s="1"/>
  <c r="E66" i="30" s="1"/>
  <c r="E67" i="30" s="1"/>
  <c r="E68" i="30" s="1"/>
  <c r="E69" i="30" s="1"/>
  <c r="E70" i="30" s="1"/>
  <c r="E71" i="30" s="1"/>
  <c r="E72" i="30" s="1"/>
  <c r="E73" i="30" s="1"/>
  <c r="E74" i="30" s="1"/>
  <c r="E75" i="30" s="1"/>
  <c r="E76" i="30" s="1"/>
  <c r="E77" i="30" s="1"/>
  <c r="E78" i="30" s="1"/>
  <c r="E79" i="30" s="1"/>
  <c r="E80" i="30" s="1"/>
  <c r="E81" i="30" s="1"/>
  <c r="E82" i="30" s="1"/>
  <c r="E83" i="30" s="1"/>
  <c r="E84" i="30" s="1"/>
  <c r="E85" i="30" s="1"/>
  <c r="E86" i="30" s="1"/>
  <c r="E87" i="30" s="1"/>
  <c r="E88" i="30" s="1"/>
  <c r="E89" i="30" s="1"/>
  <c r="E90" i="30" s="1"/>
  <c r="E91" i="30" s="1"/>
  <c r="E92" i="30" s="1"/>
  <c r="E93" i="30" s="1"/>
  <c r="E94" i="30" s="1"/>
  <c r="N62" i="30"/>
  <c r="N61" i="30"/>
  <c r="N60" i="30"/>
  <c r="N59" i="30"/>
  <c r="N58" i="30"/>
  <c r="N57" i="30"/>
  <c r="N56" i="30"/>
  <c r="N55" i="30"/>
  <c r="N54" i="30"/>
  <c r="N53" i="30"/>
  <c r="N52" i="30"/>
  <c r="N51" i="30"/>
  <c r="N50" i="30"/>
  <c r="N49" i="30"/>
  <c r="N48" i="30"/>
  <c r="N47" i="30"/>
  <c r="N46" i="30"/>
  <c r="N45" i="30"/>
  <c r="N44" i="30"/>
  <c r="N43" i="30"/>
  <c r="N42" i="30"/>
  <c r="N41" i="30"/>
  <c r="N40" i="30"/>
  <c r="N39" i="30"/>
  <c r="N38" i="30"/>
  <c r="N37" i="30"/>
  <c r="N36" i="30"/>
  <c r="N35" i="30"/>
  <c r="N34" i="30"/>
  <c r="N33" i="30"/>
  <c r="N32" i="30"/>
  <c r="N31" i="30"/>
  <c r="N30" i="30"/>
  <c r="E30" i="30"/>
  <c r="E31" i="30" s="1"/>
  <c r="E32" i="30" s="1"/>
  <c r="E33" i="30" s="1"/>
  <c r="E34" i="30" s="1"/>
  <c r="E35" i="30" s="1"/>
  <c r="E36" i="30" s="1"/>
  <c r="E37" i="30" s="1"/>
  <c r="E38" i="30" s="1"/>
  <c r="E39" i="30" s="1"/>
  <c r="E40" i="30" s="1"/>
  <c r="E41" i="30" s="1"/>
  <c r="E42" i="30" s="1"/>
  <c r="E43" i="30" s="1"/>
  <c r="E44" i="30" s="1"/>
  <c r="E45" i="30" s="1"/>
  <c r="E46" i="30" s="1"/>
  <c r="E47" i="30" s="1"/>
  <c r="E48" i="30" s="1"/>
  <c r="E49" i="30" s="1"/>
  <c r="E50" i="30" s="1"/>
  <c r="E51" i="30" s="1"/>
  <c r="E52" i="30" s="1"/>
  <c r="E53" i="30" s="1"/>
  <c r="E54" i="30" s="1"/>
  <c r="E55" i="30" s="1"/>
  <c r="E56" i="30" s="1"/>
  <c r="E57" i="30" s="1"/>
  <c r="E58" i="30" s="1"/>
  <c r="E59" i="30" s="1"/>
  <c r="E60" i="30" s="1"/>
  <c r="E61" i="30" s="1"/>
  <c r="N29" i="30"/>
  <c r="N28" i="30"/>
  <c r="N27" i="30"/>
  <c r="N26" i="30"/>
  <c r="N25" i="30"/>
  <c r="N24" i="30"/>
  <c r="N23" i="30"/>
  <c r="N22" i="30"/>
  <c r="N21" i="30"/>
  <c r="N20" i="30"/>
  <c r="N19" i="30"/>
  <c r="N18" i="30"/>
  <c r="N17" i="30"/>
  <c r="N16" i="30"/>
  <c r="N15" i="30"/>
  <c r="N14" i="30"/>
  <c r="N13" i="30"/>
  <c r="N12" i="30"/>
  <c r="N11" i="30"/>
  <c r="N10" i="30"/>
  <c r="N9" i="30"/>
  <c r="N8" i="30"/>
  <c r="N7" i="30"/>
  <c r="N6" i="30"/>
  <c r="N5" i="30"/>
  <c r="B5" i="30"/>
  <c r="B6" i="30" s="1"/>
  <c r="B7" i="30" s="1"/>
  <c r="B8" i="30" s="1"/>
  <c r="B9" i="30" s="1"/>
  <c r="B10" i="30" s="1"/>
  <c r="B11" i="30" s="1"/>
  <c r="B12" i="30" s="1"/>
  <c r="B13" i="30" s="1"/>
  <c r="B14" i="30" s="1"/>
  <c r="B15" i="30" s="1"/>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B38" i="30" s="1"/>
  <c r="B39" i="30" s="1"/>
  <c r="B40" i="30" s="1"/>
  <c r="B41" i="30" s="1"/>
  <c r="B42" i="30" s="1"/>
  <c r="B43" i="30" s="1"/>
  <c r="B44" i="30" s="1"/>
  <c r="B45" i="30" s="1"/>
  <c r="B46" i="30" s="1"/>
  <c r="B47" i="30" s="1"/>
  <c r="B48" i="30" s="1"/>
  <c r="B49" i="30" s="1"/>
  <c r="B50" i="30" s="1"/>
  <c r="B51" i="30" s="1"/>
  <c r="B52" i="30" s="1"/>
  <c r="B53" i="30" s="1"/>
  <c r="B54" i="30" s="1"/>
  <c r="B55" i="30" s="1"/>
  <c r="B56" i="30" s="1"/>
  <c r="B57" i="30" s="1"/>
  <c r="B58" i="30" s="1"/>
  <c r="B59" i="30" s="1"/>
  <c r="B60" i="30" s="1"/>
  <c r="B61" i="30" s="1"/>
  <c r="B62" i="30" s="1"/>
  <c r="B63" i="30" s="1"/>
  <c r="B64" i="30" s="1"/>
  <c r="B65" i="30" s="1"/>
  <c r="B66" i="30" s="1"/>
  <c r="B67" i="30" s="1"/>
  <c r="B68" i="30" s="1"/>
  <c r="B69" i="30" s="1"/>
  <c r="B70" i="30" s="1"/>
  <c r="B71" i="30" s="1"/>
  <c r="B72" i="30" s="1"/>
  <c r="B73" i="30" s="1"/>
  <c r="B74" i="30" s="1"/>
  <c r="B75" i="30" s="1"/>
  <c r="B76" i="30" s="1"/>
  <c r="B77" i="30" s="1"/>
  <c r="B78" i="30" s="1"/>
  <c r="B79" i="30" s="1"/>
  <c r="B80" i="30" s="1"/>
  <c r="B81" i="30" s="1"/>
  <c r="B82" i="30" s="1"/>
  <c r="B83" i="30" s="1"/>
  <c r="B84" i="30" s="1"/>
  <c r="B85" i="30" s="1"/>
  <c r="B86" i="30" s="1"/>
  <c r="B87" i="30" s="1"/>
  <c r="B88" i="30" s="1"/>
  <c r="B89" i="30" s="1"/>
  <c r="B90" i="30" s="1"/>
  <c r="B91" i="30" s="1"/>
  <c r="B92" i="30" s="1"/>
  <c r="B93" i="30" s="1"/>
  <c r="B94" i="30" s="1"/>
  <c r="N4" i="30"/>
  <c r="G4" i="30"/>
  <c r="G5" i="30" s="1"/>
  <c r="G6" i="30" s="1"/>
  <c r="G7" i="30" s="1"/>
  <c r="G8" i="30" s="1"/>
  <c r="G9" i="30" s="1"/>
  <c r="G10" i="30" s="1"/>
  <c r="G11" i="30" s="1"/>
  <c r="G12" i="30" s="1"/>
  <c r="G13" i="30" s="1"/>
  <c r="G14" i="30" s="1"/>
  <c r="G15" i="30" s="1"/>
  <c r="G16" i="30" s="1"/>
  <c r="G17" i="30" s="1"/>
  <c r="G18" i="30" s="1"/>
  <c r="G19" i="30" s="1"/>
  <c r="G20" i="30" s="1"/>
  <c r="G21" i="30" s="1"/>
  <c r="G22" i="30" s="1"/>
  <c r="G23" i="30" s="1"/>
  <c r="G24" i="30" s="1"/>
  <c r="G25" i="30" s="1"/>
  <c r="G26" i="30" s="1"/>
  <c r="G27" i="30" s="1"/>
  <c r="G28" i="30" s="1"/>
  <c r="G29" i="30" s="1"/>
  <c r="G30" i="30" s="1"/>
  <c r="G31" i="30" s="1"/>
  <c r="G32" i="30" s="1"/>
  <c r="G33" i="30" s="1"/>
  <c r="G34" i="30" s="1"/>
  <c r="G35" i="30" s="1"/>
  <c r="G36" i="30" s="1"/>
  <c r="G37" i="30" s="1"/>
  <c r="G38" i="30" s="1"/>
  <c r="G39" i="30" s="1"/>
  <c r="G40" i="30" s="1"/>
  <c r="G41" i="30" s="1"/>
  <c r="G42" i="30" s="1"/>
  <c r="G43" i="30" s="1"/>
  <c r="G44" i="30" s="1"/>
  <c r="G45" i="30" s="1"/>
  <c r="G46" i="30" s="1"/>
  <c r="G47" i="30" s="1"/>
  <c r="G48" i="30" s="1"/>
  <c r="G49" i="30" s="1"/>
  <c r="G50" i="30" s="1"/>
  <c r="G51" i="30" s="1"/>
  <c r="G52" i="30" s="1"/>
  <c r="G53" i="30" s="1"/>
  <c r="G54" i="30" s="1"/>
  <c r="G55" i="30" s="1"/>
  <c r="G56" i="30" s="1"/>
  <c r="G57" i="30" s="1"/>
  <c r="G58" i="30" s="1"/>
  <c r="G59" i="30" s="1"/>
  <c r="G60" i="30" s="1"/>
  <c r="G61" i="30" s="1"/>
  <c r="G62" i="30" s="1"/>
  <c r="G63" i="30" s="1"/>
  <c r="G64" i="30" s="1"/>
  <c r="G65" i="30" s="1"/>
  <c r="G66" i="30" s="1"/>
  <c r="G67" i="30" s="1"/>
  <c r="G68" i="30" s="1"/>
  <c r="G69" i="30" s="1"/>
  <c r="G70" i="30" s="1"/>
  <c r="G71" i="30" s="1"/>
  <c r="G72" i="30" s="1"/>
  <c r="G73" i="30" s="1"/>
  <c r="G74" i="30" s="1"/>
  <c r="G75" i="30" s="1"/>
  <c r="G76" i="30" s="1"/>
  <c r="G77" i="30" s="1"/>
  <c r="G78" i="30" s="1"/>
  <c r="G79" i="30" s="1"/>
  <c r="G80" i="30" s="1"/>
  <c r="G81" i="30" s="1"/>
  <c r="G82" i="30" s="1"/>
  <c r="G83" i="30" s="1"/>
  <c r="G84" i="30" s="1"/>
  <c r="G85" i="30" s="1"/>
  <c r="G86" i="30" s="1"/>
  <c r="G87" i="30" s="1"/>
  <c r="G88" i="30" s="1"/>
  <c r="G89" i="30" s="1"/>
  <c r="G90" i="30" s="1"/>
  <c r="G91" i="30" s="1"/>
  <c r="G92" i="30" s="1"/>
  <c r="G93" i="30" s="1"/>
  <c r="G94" i="30" s="1"/>
  <c r="F4" i="30"/>
  <c r="F5" i="30" s="1"/>
  <c r="F6" i="30" s="1"/>
  <c r="F7" i="30" s="1"/>
  <c r="F8" i="30" s="1"/>
  <c r="F9" i="30" s="1"/>
  <c r="F10" i="30" s="1"/>
  <c r="F11" i="30" s="1"/>
  <c r="F12" i="30" s="1"/>
  <c r="F13" i="30" s="1"/>
  <c r="F14" i="30" s="1"/>
  <c r="F15" i="30" s="1"/>
  <c r="F16" i="30" s="1"/>
  <c r="F17" i="30" s="1"/>
  <c r="F18" i="30" s="1"/>
  <c r="F19" i="30" s="1"/>
  <c r="F20" i="30" s="1"/>
  <c r="F21" i="30" s="1"/>
  <c r="F22" i="30" s="1"/>
  <c r="F23" i="30" s="1"/>
  <c r="F24" i="30" s="1"/>
  <c r="F25" i="30" s="1"/>
  <c r="F26" i="30" s="1"/>
  <c r="F27" i="30" s="1"/>
  <c r="F28" i="30" s="1"/>
  <c r="F29" i="30" s="1"/>
  <c r="F30" i="30" s="1"/>
  <c r="F31" i="30" s="1"/>
  <c r="F32" i="30" s="1"/>
  <c r="F33" i="30" s="1"/>
  <c r="F34" i="30" s="1"/>
  <c r="F35" i="30" s="1"/>
  <c r="F36" i="30" s="1"/>
  <c r="F37" i="30" s="1"/>
  <c r="F38" i="30" s="1"/>
  <c r="F39" i="30" s="1"/>
  <c r="F40" i="30" s="1"/>
  <c r="F41" i="30" s="1"/>
  <c r="F42" i="30" s="1"/>
  <c r="F43" i="30" s="1"/>
  <c r="F44" i="30" s="1"/>
  <c r="F45" i="30" s="1"/>
  <c r="F46" i="30" s="1"/>
  <c r="F47" i="30" s="1"/>
  <c r="F48" i="30" s="1"/>
  <c r="F49" i="30" s="1"/>
  <c r="F50" i="30" s="1"/>
  <c r="F51" i="30" s="1"/>
  <c r="F52" i="30" s="1"/>
  <c r="F53" i="30" s="1"/>
  <c r="F54" i="30" s="1"/>
  <c r="F55" i="30" s="1"/>
  <c r="F56" i="30" s="1"/>
  <c r="F57" i="30" s="1"/>
  <c r="F58" i="30" s="1"/>
  <c r="F59" i="30" s="1"/>
  <c r="F60" i="30" s="1"/>
  <c r="F61" i="30" s="1"/>
  <c r="F62" i="30" s="1"/>
  <c r="F63" i="30" s="1"/>
  <c r="F64" i="30" s="1"/>
  <c r="F65" i="30" s="1"/>
  <c r="F66" i="30" s="1"/>
  <c r="F67" i="30" s="1"/>
  <c r="F68" i="30" s="1"/>
  <c r="F69" i="30" s="1"/>
  <c r="F70" i="30" s="1"/>
  <c r="F71" i="30" s="1"/>
  <c r="F72" i="30" s="1"/>
  <c r="F73" i="30" s="1"/>
  <c r="F74" i="30" s="1"/>
  <c r="F75" i="30" s="1"/>
  <c r="F76" i="30" s="1"/>
  <c r="F77" i="30" s="1"/>
  <c r="F78" i="30" s="1"/>
  <c r="F79" i="30" s="1"/>
  <c r="F80" i="30" s="1"/>
  <c r="F81" i="30" s="1"/>
  <c r="F82" i="30" s="1"/>
  <c r="F83" i="30" s="1"/>
  <c r="F84" i="30" s="1"/>
  <c r="F85" i="30" s="1"/>
  <c r="F86" i="30" s="1"/>
  <c r="F87" i="30" s="1"/>
  <c r="F88" i="30" s="1"/>
  <c r="F89" i="30" s="1"/>
  <c r="F90" i="30" s="1"/>
  <c r="F91" i="30" s="1"/>
  <c r="F92" i="30" s="1"/>
  <c r="F93" i="30" s="1"/>
  <c r="F94" i="30" s="1"/>
  <c r="E4" i="30"/>
  <c r="E5" i="30" s="1"/>
  <c r="E6" i="30" s="1"/>
  <c r="E7" i="30" s="1"/>
  <c r="E8" i="30" s="1"/>
  <c r="E9" i="30" s="1"/>
  <c r="E10" i="30" s="1"/>
  <c r="E11" i="30" s="1"/>
  <c r="E12" i="30" s="1"/>
  <c r="E13" i="30" s="1"/>
  <c r="E14" i="30" s="1"/>
  <c r="E15" i="30" s="1"/>
  <c r="E16" i="30" s="1"/>
  <c r="E17" i="30" s="1"/>
  <c r="E18" i="30" s="1"/>
  <c r="E19" i="30" s="1"/>
  <c r="E20" i="30" s="1"/>
  <c r="E21" i="30" s="1"/>
  <c r="E22" i="30" s="1"/>
  <c r="E23" i="30" s="1"/>
  <c r="E24" i="30" s="1"/>
  <c r="E25" i="30" s="1"/>
  <c r="E26" i="30" s="1"/>
  <c r="E27" i="30" s="1"/>
  <c r="E28" i="30" s="1"/>
  <c r="B4" i="30"/>
  <c r="A4" i="30"/>
  <c r="A5" i="30" s="1"/>
  <c r="A6" i="30" s="1"/>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N3" i="30"/>
  <c r="D3" i="30"/>
  <c r="D4" i="30" s="1"/>
  <c r="D5" i="30" s="1"/>
  <c r="D6" i="30" s="1"/>
  <c r="D7" i="30" s="1"/>
  <c r="D8" i="30" s="1"/>
  <c r="D9" i="30" s="1"/>
  <c r="D10" i="30" s="1"/>
  <c r="D11" i="30" s="1"/>
  <c r="D12" i="30" s="1"/>
  <c r="D13" i="30" s="1"/>
  <c r="D14" i="30" s="1"/>
  <c r="D15" i="30" s="1"/>
  <c r="D16" i="30" s="1"/>
  <c r="D17" i="30" s="1"/>
  <c r="D18" i="30" s="1"/>
  <c r="D19" i="30" s="1"/>
  <c r="D20" i="30" s="1"/>
  <c r="D21" i="30" s="1"/>
  <c r="D22" i="30" s="1"/>
  <c r="D23" i="30" s="1"/>
  <c r="D24" i="30" s="1"/>
  <c r="D25" i="30" s="1"/>
  <c r="D26" i="30" s="1"/>
  <c r="D27" i="30" s="1"/>
  <c r="D28" i="30" s="1"/>
  <c r="D29" i="30" s="1"/>
  <c r="D30" i="30" s="1"/>
  <c r="D31" i="30" s="1"/>
  <c r="D32" i="30" s="1"/>
  <c r="D33" i="30" s="1"/>
  <c r="D34" i="30" s="1"/>
  <c r="D35" i="30" s="1"/>
  <c r="D36" i="30" s="1"/>
  <c r="D37" i="30" s="1"/>
  <c r="D38" i="30" s="1"/>
  <c r="D39" i="30" s="1"/>
  <c r="D40" i="30" s="1"/>
  <c r="D41" i="30" s="1"/>
  <c r="D42" i="30" s="1"/>
  <c r="D43" i="30" s="1"/>
  <c r="D44" i="30" s="1"/>
  <c r="D45" i="30" s="1"/>
  <c r="D46" i="30" s="1"/>
  <c r="D47" i="30" s="1"/>
  <c r="D48" i="30" s="1"/>
  <c r="D49" i="30" s="1"/>
  <c r="D50" i="30" s="1"/>
  <c r="D51" i="30" s="1"/>
  <c r="D52" i="30" s="1"/>
  <c r="D53" i="30" s="1"/>
  <c r="D54" i="30" s="1"/>
  <c r="D55" i="30" s="1"/>
  <c r="D56" i="30" s="1"/>
  <c r="D57" i="30" s="1"/>
  <c r="D58" i="30" s="1"/>
  <c r="D59" i="30" s="1"/>
  <c r="D60" i="30" s="1"/>
  <c r="D61" i="30" s="1"/>
  <c r="D62" i="30" s="1"/>
  <c r="D63" i="30" s="1"/>
  <c r="D64" i="30" s="1"/>
  <c r="D65" i="30" s="1"/>
  <c r="D66" i="30" s="1"/>
  <c r="D67" i="30" s="1"/>
  <c r="D68" i="30" s="1"/>
  <c r="D69" i="30" s="1"/>
  <c r="D70" i="30" s="1"/>
  <c r="D71" i="30" s="1"/>
  <c r="D72" i="30" s="1"/>
  <c r="D73" i="30" s="1"/>
  <c r="D74" i="30" s="1"/>
  <c r="D75" i="30" s="1"/>
  <c r="D76" i="30" s="1"/>
  <c r="D77" i="30" s="1"/>
  <c r="D78" i="30" s="1"/>
  <c r="D79" i="30" s="1"/>
  <c r="D80" i="30" s="1"/>
  <c r="D81" i="30" s="1"/>
  <c r="D82" i="30" s="1"/>
  <c r="D83" i="30" s="1"/>
  <c r="D84" i="30" s="1"/>
  <c r="D85" i="30" s="1"/>
  <c r="D86" i="30" s="1"/>
  <c r="D87" i="30" s="1"/>
  <c r="D88" i="30" s="1"/>
  <c r="D89" i="30" s="1"/>
  <c r="D90" i="30" s="1"/>
  <c r="D91" i="30" s="1"/>
  <c r="D92" i="30" s="1"/>
  <c r="D93" i="30" s="1"/>
  <c r="D94" i="30" s="1"/>
  <c r="C3" i="30"/>
  <c r="C4" i="30" s="1"/>
  <c r="C5" i="30" s="1"/>
  <c r="C6" i="30" s="1"/>
  <c r="C7" i="30" s="1"/>
  <c r="C8" i="30" s="1"/>
  <c r="C9" i="30" s="1"/>
  <c r="C10" i="30" s="1"/>
  <c r="C11" i="30" s="1"/>
  <c r="C12" i="30" s="1"/>
  <c r="C13" i="30" s="1"/>
  <c r="C14" i="30" s="1"/>
  <c r="C15" i="30" s="1"/>
  <c r="C16" i="30" s="1"/>
  <c r="C17" i="30" s="1"/>
  <c r="C18" i="30" s="1"/>
  <c r="C19" i="30" s="1"/>
  <c r="C20" i="30" s="1"/>
  <c r="C21" i="30" s="1"/>
  <c r="C22" i="30" s="1"/>
  <c r="C23" i="30" s="1"/>
  <c r="C24" i="30" s="1"/>
  <c r="C25" i="30" s="1"/>
  <c r="C26" i="30" s="1"/>
  <c r="C27" i="30" s="1"/>
  <c r="C28" i="30" s="1"/>
  <c r="C29" i="30" s="1"/>
  <c r="C30" i="30" s="1"/>
  <c r="C31" i="30" s="1"/>
  <c r="C32" i="30" s="1"/>
  <c r="C33" i="30" s="1"/>
  <c r="C34" i="30" s="1"/>
  <c r="C35" i="30" s="1"/>
  <c r="C36" i="30" s="1"/>
  <c r="C37" i="30" s="1"/>
  <c r="C38" i="30" s="1"/>
  <c r="C39" i="30" s="1"/>
  <c r="C40" i="30" s="1"/>
  <c r="C41" i="30" s="1"/>
  <c r="C42" i="30" s="1"/>
  <c r="C43" i="30" s="1"/>
  <c r="C44" i="30" s="1"/>
  <c r="C45" i="30" s="1"/>
  <c r="C46" i="30" s="1"/>
  <c r="C47" i="30" s="1"/>
  <c r="C48" i="30" s="1"/>
  <c r="C49" i="30" s="1"/>
  <c r="C50" i="30" s="1"/>
  <c r="C51" i="30" s="1"/>
  <c r="C52" i="30" s="1"/>
  <c r="C53" i="30" s="1"/>
  <c r="C54" i="30" s="1"/>
  <c r="C55" i="30" s="1"/>
  <c r="C56" i="30" s="1"/>
  <c r="C57" i="30" s="1"/>
  <c r="C58" i="30" s="1"/>
  <c r="C59" i="30" s="1"/>
  <c r="C60" i="30" s="1"/>
  <c r="C61" i="30" s="1"/>
  <c r="C62" i="30" s="1"/>
  <c r="C63" i="30" s="1"/>
  <c r="C64" i="30" s="1"/>
  <c r="C65" i="30" s="1"/>
  <c r="C66" i="30" s="1"/>
  <c r="C67" i="30" s="1"/>
  <c r="C68" i="30" s="1"/>
  <c r="C69" i="30" s="1"/>
  <c r="C70" i="30" s="1"/>
  <c r="C71" i="30" s="1"/>
  <c r="C72" i="30" s="1"/>
  <c r="C73" i="30" s="1"/>
  <c r="C74" i="30" s="1"/>
  <c r="C75" i="30" s="1"/>
  <c r="C76" i="30" s="1"/>
  <c r="C77" i="30" s="1"/>
  <c r="C78" i="30" s="1"/>
  <c r="C79" i="30" s="1"/>
  <c r="C80" i="30" s="1"/>
  <c r="C81" i="30" s="1"/>
  <c r="C82" i="30" s="1"/>
  <c r="C83" i="30" s="1"/>
  <c r="C84" i="30" s="1"/>
  <c r="C85" i="30" s="1"/>
  <c r="C86" i="30" s="1"/>
  <c r="C87" i="30" s="1"/>
  <c r="C88" i="30" s="1"/>
  <c r="C89" i="30" s="1"/>
  <c r="C90" i="30" s="1"/>
  <c r="C91" i="30" s="1"/>
  <c r="C92" i="30" s="1"/>
  <c r="C93" i="30" s="1"/>
  <c r="C94" i="30" s="1"/>
  <c r="N81" i="29"/>
  <c r="N80" i="29"/>
  <c r="N79" i="29"/>
  <c r="N78" i="29"/>
  <c r="N77" i="29"/>
  <c r="N76" i="29"/>
  <c r="N75" i="29"/>
  <c r="N74" i="29"/>
  <c r="N73" i="29"/>
  <c r="N72" i="29"/>
  <c r="N71" i="29"/>
  <c r="N70" i="29"/>
  <c r="N69" i="29"/>
  <c r="N68" i="29"/>
  <c r="G68" i="29"/>
  <c r="G69" i="29" s="1"/>
  <c r="G70" i="29" s="1"/>
  <c r="G71" i="29" s="1"/>
  <c r="G72" i="29" s="1"/>
  <c r="G73" i="29" s="1"/>
  <c r="G74" i="29" s="1"/>
  <c r="G75" i="29" s="1"/>
  <c r="G76" i="29" s="1"/>
  <c r="G77" i="29" s="1"/>
  <c r="G78" i="29" s="1"/>
  <c r="G79" i="29" s="1"/>
  <c r="G80" i="29" s="1"/>
  <c r="G81" i="29" s="1"/>
  <c r="G82" i="29" s="1"/>
  <c r="F68" i="29"/>
  <c r="F69" i="29" s="1"/>
  <c r="F70" i="29" s="1"/>
  <c r="F71" i="29" s="1"/>
  <c r="F72" i="29" s="1"/>
  <c r="F73" i="29" s="1"/>
  <c r="F74" i="29" s="1"/>
  <c r="F75" i="29" s="1"/>
  <c r="F76" i="29" s="1"/>
  <c r="F77" i="29" s="1"/>
  <c r="F78" i="29" s="1"/>
  <c r="F79" i="29" s="1"/>
  <c r="F80" i="29" s="1"/>
  <c r="F81" i="29" s="1"/>
  <c r="F82" i="29" s="1"/>
  <c r="E68" i="29"/>
  <c r="E69" i="29" s="1"/>
  <c r="E70" i="29" s="1"/>
  <c r="E71" i="29" s="1"/>
  <c r="E72" i="29" s="1"/>
  <c r="E73" i="29" s="1"/>
  <c r="E74" i="29" s="1"/>
  <c r="E75" i="29" s="1"/>
  <c r="E76" i="29" s="1"/>
  <c r="E77" i="29" s="1"/>
  <c r="E78" i="29" s="1"/>
  <c r="E79" i="29" s="1"/>
  <c r="E80" i="29" s="1"/>
  <c r="E81" i="29" s="1"/>
  <c r="E82" i="29" s="1"/>
  <c r="N67" i="29"/>
  <c r="N66" i="29"/>
  <c r="N65" i="29"/>
  <c r="N64" i="29"/>
  <c r="N63" i="29"/>
  <c r="N62" i="29"/>
  <c r="N61" i="29"/>
  <c r="G61" i="29"/>
  <c r="G62" i="29" s="1"/>
  <c r="G63" i="29" s="1"/>
  <c r="G64" i="29" s="1"/>
  <c r="G65" i="29" s="1"/>
  <c r="G66" i="29" s="1"/>
  <c r="F61" i="29"/>
  <c r="F62" i="29" s="1"/>
  <c r="F63" i="29" s="1"/>
  <c r="F64" i="29" s="1"/>
  <c r="F65" i="29" s="1"/>
  <c r="F66" i="29" s="1"/>
  <c r="E61" i="29"/>
  <c r="E62" i="29" s="1"/>
  <c r="E63" i="29" s="1"/>
  <c r="E64" i="29" s="1"/>
  <c r="E65" i="29" s="1"/>
  <c r="E66" i="29" s="1"/>
  <c r="N60" i="29"/>
  <c r="N59" i="29"/>
  <c r="N58" i="29"/>
  <c r="N57" i="29"/>
  <c r="N56" i="29"/>
  <c r="N55" i="29"/>
  <c r="N54" i="29"/>
  <c r="N53" i="29"/>
  <c r="N52" i="29"/>
  <c r="N51" i="29"/>
  <c r="N50" i="29"/>
  <c r="N49" i="29"/>
  <c r="N48" i="29"/>
  <c r="N47" i="29"/>
  <c r="N46" i="29"/>
  <c r="N45" i="29"/>
  <c r="N44" i="29"/>
  <c r="N43" i="29"/>
  <c r="N42" i="29"/>
  <c r="N41" i="29"/>
  <c r="N40" i="29"/>
  <c r="N39" i="29"/>
  <c r="N38" i="29"/>
  <c r="N37" i="29"/>
  <c r="N36" i="29"/>
  <c r="G36" i="29"/>
  <c r="G37" i="29" s="1"/>
  <c r="G38" i="29" s="1"/>
  <c r="G39" i="29" s="1"/>
  <c r="G40" i="29" s="1"/>
  <c r="G41" i="29" s="1"/>
  <c r="G42" i="29" s="1"/>
  <c r="G43" i="29" s="1"/>
  <c r="G44" i="29" s="1"/>
  <c r="G45" i="29" s="1"/>
  <c r="G46" i="29" s="1"/>
  <c r="G47" i="29" s="1"/>
  <c r="G48" i="29" s="1"/>
  <c r="G49" i="29" s="1"/>
  <c r="G50" i="29" s="1"/>
  <c r="G51" i="29" s="1"/>
  <c r="G52" i="29" s="1"/>
  <c r="G53" i="29" s="1"/>
  <c r="G54" i="29" s="1"/>
  <c r="G55" i="29" s="1"/>
  <c r="G56" i="29" s="1"/>
  <c r="G57" i="29" s="1"/>
  <c r="G58" i="29" s="1"/>
  <c r="G59" i="29" s="1"/>
  <c r="F36" i="29"/>
  <c r="F37" i="29" s="1"/>
  <c r="F38" i="29" s="1"/>
  <c r="F39" i="29" s="1"/>
  <c r="F40" i="29" s="1"/>
  <c r="F41" i="29" s="1"/>
  <c r="F42" i="29" s="1"/>
  <c r="F43" i="29" s="1"/>
  <c r="F44" i="29" s="1"/>
  <c r="F45" i="29" s="1"/>
  <c r="F46" i="29" s="1"/>
  <c r="F47" i="29" s="1"/>
  <c r="F48" i="29" s="1"/>
  <c r="F49" i="29" s="1"/>
  <c r="F50" i="29" s="1"/>
  <c r="F51" i="29" s="1"/>
  <c r="F52" i="29" s="1"/>
  <c r="F53" i="29" s="1"/>
  <c r="F54" i="29" s="1"/>
  <c r="F55" i="29" s="1"/>
  <c r="F56" i="29" s="1"/>
  <c r="F57" i="29" s="1"/>
  <c r="F58" i="29" s="1"/>
  <c r="F59" i="29" s="1"/>
  <c r="E36" i="29"/>
  <c r="E37" i="29" s="1"/>
  <c r="E38" i="29" s="1"/>
  <c r="E39" i="29" s="1"/>
  <c r="E40" i="29" s="1"/>
  <c r="E41" i="29" s="1"/>
  <c r="E42" i="29" s="1"/>
  <c r="E43" i="29" s="1"/>
  <c r="E44" i="29" s="1"/>
  <c r="E45" i="29" s="1"/>
  <c r="E46" i="29" s="1"/>
  <c r="E47" i="29" s="1"/>
  <c r="E48" i="29" s="1"/>
  <c r="E49" i="29" s="1"/>
  <c r="E50" i="29" s="1"/>
  <c r="E51" i="29" s="1"/>
  <c r="E52" i="29" s="1"/>
  <c r="E53" i="29" s="1"/>
  <c r="E54" i="29" s="1"/>
  <c r="E55" i="29" s="1"/>
  <c r="E56" i="29" s="1"/>
  <c r="E57" i="29" s="1"/>
  <c r="E58" i="29" s="1"/>
  <c r="E59" i="29" s="1"/>
  <c r="N35" i="29"/>
  <c r="N34" i="29"/>
  <c r="N33" i="29"/>
  <c r="N32" i="29"/>
  <c r="G32" i="29"/>
  <c r="G33" i="29" s="1"/>
  <c r="G34" i="29" s="1"/>
  <c r="E32" i="29"/>
  <c r="E33" i="29" s="1"/>
  <c r="E34" i="29" s="1"/>
  <c r="N31" i="29"/>
  <c r="N30" i="29"/>
  <c r="N29" i="29"/>
  <c r="N28" i="29"/>
  <c r="N27" i="29"/>
  <c r="N26" i="29"/>
  <c r="N25" i="29"/>
  <c r="N24" i="29"/>
  <c r="N23" i="29"/>
  <c r="N22" i="29"/>
  <c r="N21" i="29"/>
  <c r="N20" i="29"/>
  <c r="N19" i="29"/>
  <c r="N18" i="29"/>
  <c r="N17" i="29"/>
  <c r="N16" i="29"/>
  <c r="N15" i="29"/>
  <c r="N14" i="29"/>
  <c r="N13" i="29"/>
  <c r="N12" i="29"/>
  <c r="N11" i="29"/>
  <c r="N10" i="29"/>
  <c r="N9" i="29"/>
  <c r="N8" i="29"/>
  <c r="N7" i="29"/>
  <c r="N6" i="29"/>
  <c r="N5" i="29"/>
  <c r="N4" i="29"/>
  <c r="G4" i="29"/>
  <c r="G5" i="29" s="1"/>
  <c r="G6" i="29" s="1"/>
  <c r="G7" i="29" s="1"/>
  <c r="G8" i="29" s="1"/>
  <c r="G9" i="29" s="1"/>
  <c r="G10" i="29" s="1"/>
  <c r="G11" i="29" s="1"/>
  <c r="G12" i="29" s="1"/>
  <c r="G13" i="29" s="1"/>
  <c r="G14" i="29" s="1"/>
  <c r="G15" i="29" s="1"/>
  <c r="G16" i="29" s="1"/>
  <c r="G17" i="29" s="1"/>
  <c r="G18" i="29" s="1"/>
  <c r="G19" i="29" s="1"/>
  <c r="G20" i="29" s="1"/>
  <c r="G21" i="29" s="1"/>
  <c r="G22" i="29" s="1"/>
  <c r="G23" i="29" s="1"/>
  <c r="G24" i="29" s="1"/>
  <c r="G25" i="29" s="1"/>
  <c r="G26" i="29" s="1"/>
  <c r="G27" i="29" s="1"/>
  <c r="G28" i="29" s="1"/>
  <c r="G29" i="29" s="1"/>
  <c r="G30" i="29" s="1"/>
  <c r="F4" i="29"/>
  <c r="F5" i="29" s="1"/>
  <c r="F6" i="29" s="1"/>
  <c r="F7" i="29" s="1"/>
  <c r="F8" i="29" s="1"/>
  <c r="F9" i="29" s="1"/>
  <c r="F10" i="29" s="1"/>
  <c r="F11" i="29" s="1"/>
  <c r="F12" i="29" s="1"/>
  <c r="F13" i="29" s="1"/>
  <c r="F14" i="29" s="1"/>
  <c r="F15" i="29" s="1"/>
  <c r="F16" i="29" s="1"/>
  <c r="F17" i="29" s="1"/>
  <c r="F18" i="29" s="1"/>
  <c r="F19" i="29" s="1"/>
  <c r="F20" i="29" s="1"/>
  <c r="F21" i="29" s="1"/>
  <c r="F22" i="29" s="1"/>
  <c r="F23" i="29" s="1"/>
  <c r="F24" i="29" s="1"/>
  <c r="F25" i="29" s="1"/>
  <c r="F26" i="29" s="1"/>
  <c r="F27" i="29" s="1"/>
  <c r="F28" i="29" s="1"/>
  <c r="F29" i="29" s="1"/>
  <c r="F30" i="29" s="1"/>
  <c r="F31" i="29" s="1"/>
  <c r="F32" i="29" s="1"/>
  <c r="F33" i="29" s="1"/>
  <c r="F34" i="29" s="1"/>
  <c r="E4" i="29"/>
  <c r="E5" i="29" s="1"/>
  <c r="E6" i="29" s="1"/>
  <c r="E7" i="29" s="1"/>
  <c r="E8" i="29" s="1"/>
  <c r="E9" i="29" s="1"/>
  <c r="E10" i="29" s="1"/>
  <c r="E11" i="29" s="1"/>
  <c r="E12" i="29" s="1"/>
  <c r="E13" i="29" s="1"/>
  <c r="E14" i="29" s="1"/>
  <c r="E15" i="29" s="1"/>
  <c r="E16" i="29" s="1"/>
  <c r="E17" i="29" s="1"/>
  <c r="E18" i="29" s="1"/>
  <c r="E19" i="29" s="1"/>
  <c r="E20" i="29" s="1"/>
  <c r="E21" i="29" s="1"/>
  <c r="E22" i="29" s="1"/>
  <c r="E23" i="29" s="1"/>
  <c r="E24" i="29" s="1"/>
  <c r="E25" i="29" s="1"/>
  <c r="E26" i="29" s="1"/>
  <c r="E27" i="29" s="1"/>
  <c r="E28" i="29" s="1"/>
  <c r="E29" i="29" s="1"/>
  <c r="E30" i="29" s="1"/>
  <c r="B4" i="29"/>
  <c r="B5" i="29" s="1"/>
  <c r="B6" i="29" s="1"/>
  <c r="B7" i="29" s="1"/>
  <c r="B8" i="29" s="1"/>
  <c r="B9" i="29" s="1"/>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B46" i="29" s="1"/>
  <c r="B47" i="29" s="1"/>
  <c r="B48" i="29" s="1"/>
  <c r="B49" i="29" s="1"/>
  <c r="B50" i="29" s="1"/>
  <c r="B51" i="29" s="1"/>
  <c r="B52" i="29" s="1"/>
  <c r="B53" i="29" s="1"/>
  <c r="B54" i="29" s="1"/>
  <c r="B55" i="29" s="1"/>
  <c r="B56" i="29" s="1"/>
  <c r="B57" i="29" s="1"/>
  <c r="B58" i="29" s="1"/>
  <c r="B59" i="29" s="1"/>
  <c r="B60" i="29" s="1"/>
  <c r="B61" i="29" s="1"/>
  <c r="B62" i="29" s="1"/>
  <c r="B63" i="29" s="1"/>
  <c r="B64" i="29" s="1"/>
  <c r="B65" i="29" s="1"/>
  <c r="B66" i="29" s="1"/>
  <c r="B67" i="29" s="1"/>
  <c r="B68" i="29" s="1"/>
  <c r="B69" i="29" s="1"/>
  <c r="B70" i="29" s="1"/>
  <c r="B71" i="29" s="1"/>
  <c r="B72" i="29" s="1"/>
  <c r="B73" i="29" s="1"/>
  <c r="B74" i="29" s="1"/>
  <c r="B75" i="29" s="1"/>
  <c r="B76" i="29" s="1"/>
  <c r="B77" i="29" s="1"/>
  <c r="B78" i="29" s="1"/>
  <c r="B79" i="29" s="1"/>
  <c r="B80" i="29" s="1"/>
  <c r="B81" i="29" s="1"/>
  <c r="B82" i="29" s="1"/>
  <c r="A4" i="29"/>
  <c r="A5" i="29" s="1"/>
  <c r="A6" i="29" s="1"/>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43" i="29" s="1"/>
  <c r="A44" i="29" s="1"/>
  <c r="A45" i="29" s="1"/>
  <c r="A46" i="29" s="1"/>
  <c r="A47" i="29" s="1"/>
  <c r="A48" i="29" s="1"/>
  <c r="A49" i="29" s="1"/>
  <c r="A50" i="29" s="1"/>
  <c r="A51" i="29" s="1"/>
  <c r="A52" i="29" s="1"/>
  <c r="A53" i="29" s="1"/>
  <c r="A54" i="29" s="1"/>
  <c r="A55" i="29" s="1"/>
  <c r="A56" i="29" s="1"/>
  <c r="A57" i="29" s="1"/>
  <c r="A58" i="29" s="1"/>
  <c r="A59" i="29" s="1"/>
  <c r="A60" i="29" s="1"/>
  <c r="A61" i="29" s="1"/>
  <c r="A62" i="29" s="1"/>
  <c r="A63" i="29" s="1"/>
  <c r="A64" i="29" s="1"/>
  <c r="A65" i="29" s="1"/>
  <c r="A66" i="29" s="1"/>
  <c r="A67" i="29" s="1"/>
  <c r="A68" i="29" s="1"/>
  <c r="A69" i="29" s="1"/>
  <c r="A70" i="29" s="1"/>
  <c r="A71" i="29" s="1"/>
  <c r="A72" i="29" s="1"/>
  <c r="A73" i="29" s="1"/>
  <c r="A74" i="29" s="1"/>
  <c r="A75" i="29" s="1"/>
  <c r="A76" i="29" s="1"/>
  <c r="A77" i="29" s="1"/>
  <c r="A78" i="29" s="1"/>
  <c r="A79" i="29" s="1"/>
  <c r="A80" i="29" s="1"/>
  <c r="A81" i="29" s="1"/>
  <c r="A82" i="29" s="1"/>
  <c r="N3" i="29"/>
  <c r="D3" i="29"/>
  <c r="D4" i="29" s="1"/>
  <c r="D5" i="29" s="1"/>
  <c r="D6" i="29" s="1"/>
  <c r="D7" i="29" s="1"/>
  <c r="D8" i="29" s="1"/>
  <c r="D9" i="29" s="1"/>
  <c r="D10" i="29" s="1"/>
  <c r="D11" i="29" s="1"/>
  <c r="D12" i="29" s="1"/>
  <c r="D13" i="29" s="1"/>
  <c r="D14" i="29" s="1"/>
  <c r="D15" i="29" s="1"/>
  <c r="D16" i="29" s="1"/>
  <c r="D17" i="29" s="1"/>
  <c r="D18" i="29" s="1"/>
  <c r="D19" i="29" s="1"/>
  <c r="D20" i="29" s="1"/>
  <c r="D21" i="29" s="1"/>
  <c r="D22" i="29" s="1"/>
  <c r="D23" i="29" s="1"/>
  <c r="D24" i="29" s="1"/>
  <c r="D25" i="29" s="1"/>
  <c r="D26" i="29" s="1"/>
  <c r="D27" i="29" s="1"/>
  <c r="D28" i="29" s="1"/>
  <c r="D29" i="29" s="1"/>
  <c r="D30" i="29" s="1"/>
  <c r="D31" i="29" s="1"/>
  <c r="D32" i="29" s="1"/>
  <c r="D33" i="29" s="1"/>
  <c r="D34" i="29" s="1"/>
  <c r="D35" i="29" s="1"/>
  <c r="D36" i="29" s="1"/>
  <c r="D37" i="29" s="1"/>
  <c r="D38" i="29" s="1"/>
  <c r="D39" i="29" s="1"/>
  <c r="D40" i="29" s="1"/>
  <c r="D41" i="29" s="1"/>
  <c r="D42" i="29" s="1"/>
  <c r="D43" i="29" s="1"/>
  <c r="D44" i="29" s="1"/>
  <c r="D45" i="29" s="1"/>
  <c r="D46" i="29" s="1"/>
  <c r="D47" i="29" s="1"/>
  <c r="D48" i="29" s="1"/>
  <c r="D49" i="29" s="1"/>
  <c r="D50" i="29" s="1"/>
  <c r="D51" i="29" s="1"/>
  <c r="D52" i="29" s="1"/>
  <c r="D53" i="29" s="1"/>
  <c r="D54" i="29" s="1"/>
  <c r="D55" i="29" s="1"/>
  <c r="D56" i="29" s="1"/>
  <c r="D57" i="29" s="1"/>
  <c r="D58" i="29" s="1"/>
  <c r="D59" i="29" s="1"/>
  <c r="D60" i="29" s="1"/>
  <c r="D61" i="29" s="1"/>
  <c r="D62" i="29" s="1"/>
  <c r="D63" i="29" s="1"/>
  <c r="D64" i="29" s="1"/>
  <c r="D65" i="29" s="1"/>
  <c r="D66" i="29" s="1"/>
  <c r="D67" i="29" s="1"/>
  <c r="D68" i="29" s="1"/>
  <c r="D69" i="29" s="1"/>
  <c r="D70" i="29" s="1"/>
  <c r="D71" i="29" s="1"/>
  <c r="D72" i="29" s="1"/>
  <c r="D73" i="29" s="1"/>
  <c r="D74" i="29" s="1"/>
  <c r="D75" i="29" s="1"/>
  <c r="D76" i="29" s="1"/>
  <c r="D77" i="29" s="1"/>
  <c r="D78" i="29" s="1"/>
  <c r="D79" i="29" s="1"/>
  <c r="D80" i="29" s="1"/>
  <c r="D81" i="29" s="1"/>
  <c r="D82" i="29" s="1"/>
  <c r="C3" i="29"/>
  <c r="C4" i="29" s="1"/>
  <c r="C5" i="29" s="1"/>
  <c r="C6" i="29" s="1"/>
  <c r="C7" i="29" s="1"/>
  <c r="C8" i="29" s="1"/>
  <c r="C9" i="29" s="1"/>
  <c r="C10" i="29" s="1"/>
  <c r="C11" i="29" s="1"/>
  <c r="C12" i="29" s="1"/>
  <c r="C13" i="29" s="1"/>
  <c r="C14" i="29" s="1"/>
  <c r="C15" i="29" s="1"/>
  <c r="C16" i="29" s="1"/>
  <c r="C17" i="29" s="1"/>
  <c r="C18" i="29" s="1"/>
  <c r="C19" i="29" s="1"/>
  <c r="C20" i="29" s="1"/>
  <c r="C21" i="29" s="1"/>
  <c r="C22" i="29" s="1"/>
  <c r="C23" i="29" s="1"/>
  <c r="C24" i="29" s="1"/>
  <c r="C25" i="29" s="1"/>
  <c r="C26" i="29" s="1"/>
  <c r="C27" i="29" s="1"/>
  <c r="C28" i="29" s="1"/>
  <c r="C29" i="29" s="1"/>
  <c r="C30" i="29" s="1"/>
  <c r="C31" i="29" s="1"/>
  <c r="C32" i="29" s="1"/>
  <c r="C33" i="29" s="1"/>
  <c r="C34" i="29" s="1"/>
  <c r="C35" i="29" s="1"/>
  <c r="C36" i="29" s="1"/>
  <c r="C37" i="29" s="1"/>
  <c r="C38" i="29" s="1"/>
  <c r="C39" i="29" s="1"/>
  <c r="C40" i="29" s="1"/>
  <c r="C41" i="29" s="1"/>
  <c r="C42" i="29" s="1"/>
  <c r="C43" i="29" s="1"/>
  <c r="C44" i="29" s="1"/>
  <c r="C45" i="29" s="1"/>
  <c r="C46" i="29" s="1"/>
  <c r="C47" i="29" s="1"/>
  <c r="C48" i="29" s="1"/>
  <c r="C49" i="29" s="1"/>
  <c r="C50" i="29" s="1"/>
  <c r="C51" i="29" s="1"/>
  <c r="C52" i="29" s="1"/>
  <c r="C53" i="29" s="1"/>
  <c r="C54" i="29" s="1"/>
  <c r="C55" i="29" s="1"/>
  <c r="C56" i="29" s="1"/>
  <c r="C57" i="29" s="1"/>
  <c r="C58" i="29" s="1"/>
  <c r="C59" i="29" s="1"/>
  <c r="C60" i="29" s="1"/>
  <c r="C61" i="29" s="1"/>
  <c r="C62" i="29" s="1"/>
  <c r="C63" i="29" s="1"/>
  <c r="C64" i="29" s="1"/>
  <c r="C65" i="29" s="1"/>
  <c r="C66" i="29" s="1"/>
  <c r="C67" i="29" s="1"/>
  <c r="C68" i="29" s="1"/>
  <c r="C69" i="29" s="1"/>
  <c r="C70" i="29" s="1"/>
  <c r="C71" i="29" s="1"/>
  <c r="C72" i="29" s="1"/>
  <c r="C73" i="29" s="1"/>
  <c r="C74" i="29" s="1"/>
  <c r="C75" i="29" s="1"/>
  <c r="C76" i="29" s="1"/>
  <c r="C77" i="29" s="1"/>
  <c r="C78" i="29" s="1"/>
  <c r="C79" i="29" s="1"/>
  <c r="C80" i="29" s="1"/>
  <c r="C81" i="29" s="1"/>
  <c r="C82" i="29" s="1"/>
  <c r="N94" i="30" l="1"/>
  <c r="N82" i="29"/>
  <c r="H3" i="30"/>
  <c r="H4" i="30" s="1"/>
  <c r="H5" i="30" s="1"/>
  <c r="H6" i="30" s="1"/>
  <c r="H7" i="30" s="1"/>
  <c r="H8" i="30" s="1"/>
  <c r="H9" i="30" s="1"/>
  <c r="H10" i="30" s="1"/>
  <c r="H11" i="30" s="1"/>
  <c r="H12" i="30" s="1"/>
  <c r="H13" i="30" s="1"/>
  <c r="H14" i="30" s="1"/>
  <c r="H15" i="30" s="1"/>
  <c r="H16" i="30" s="1"/>
  <c r="H17" i="30" s="1"/>
  <c r="H18" i="30" s="1"/>
  <c r="H19" i="30" s="1"/>
  <c r="H20" i="30" s="1"/>
  <c r="H21" i="30" s="1"/>
  <c r="H22" i="30" s="1"/>
  <c r="H23" i="30" s="1"/>
  <c r="H24" i="30" s="1"/>
  <c r="H25" i="30" s="1"/>
  <c r="H26" i="30" s="1"/>
  <c r="H27" i="30" s="1"/>
  <c r="H28" i="30" s="1"/>
  <c r="H29" i="30" s="1"/>
  <c r="H30" i="30" s="1"/>
  <c r="H31" i="30" s="1"/>
  <c r="H32" i="30" s="1"/>
  <c r="H33" i="30" s="1"/>
  <c r="H34" i="30" s="1"/>
  <c r="H35" i="30" s="1"/>
  <c r="H36" i="30" s="1"/>
  <c r="H37" i="30" s="1"/>
  <c r="H38" i="30" s="1"/>
  <c r="H39" i="30" s="1"/>
  <c r="H40" i="30" s="1"/>
  <c r="H41" i="30" s="1"/>
  <c r="H42" i="30" s="1"/>
  <c r="H43" i="30" s="1"/>
  <c r="H44" i="30" s="1"/>
  <c r="H45" i="30" s="1"/>
  <c r="H46" i="30" s="1"/>
  <c r="H47" i="30" s="1"/>
  <c r="H48" i="30" s="1"/>
  <c r="H49" i="30" s="1"/>
  <c r="H50" i="30" s="1"/>
  <c r="H51" i="30" s="1"/>
  <c r="H52" i="30" s="1"/>
  <c r="H53" i="30" s="1"/>
  <c r="H54" i="30" s="1"/>
  <c r="H55" i="30" s="1"/>
  <c r="H56" i="30" s="1"/>
  <c r="H57" i="30" s="1"/>
  <c r="H58" i="30" s="1"/>
  <c r="H59" i="30" s="1"/>
  <c r="H60" i="30" s="1"/>
  <c r="H61" i="30" s="1"/>
  <c r="H62" i="30" s="1"/>
  <c r="H63" i="30" s="1"/>
  <c r="H64" i="30" s="1"/>
  <c r="H65" i="30" s="1"/>
  <c r="H66" i="30" s="1"/>
  <c r="H67" i="30" s="1"/>
  <c r="H68" i="30" s="1"/>
  <c r="H69" i="30" s="1"/>
  <c r="H70" i="30" s="1"/>
  <c r="H71" i="30" s="1"/>
  <c r="H72" i="30" s="1"/>
  <c r="H73" i="30" s="1"/>
  <c r="H74" i="30" s="1"/>
  <c r="H75" i="30" s="1"/>
  <c r="H76" i="30" s="1"/>
  <c r="H77" i="30" s="1"/>
  <c r="H78" i="30" s="1"/>
  <c r="H79" i="30" s="1"/>
  <c r="H80" i="30" s="1"/>
  <c r="H81" i="30" s="1"/>
  <c r="H82" i="30" s="1"/>
  <c r="H83" i="30" s="1"/>
  <c r="H84" i="30" s="1"/>
  <c r="H85" i="30" s="1"/>
  <c r="H86" i="30" s="1"/>
  <c r="H87" i="30" s="1"/>
  <c r="H88" i="30" s="1"/>
  <c r="H89" i="30" s="1"/>
  <c r="H90" i="30" s="1"/>
  <c r="H91" i="30" s="1"/>
  <c r="H92" i="30" s="1"/>
  <c r="H93" i="30" s="1"/>
  <c r="H3" i="29"/>
  <c r="H4" i="29" s="1"/>
  <c r="H5" i="29" s="1"/>
  <c r="H6" i="29" s="1"/>
  <c r="H7" i="29" s="1"/>
  <c r="H8" i="29" s="1"/>
  <c r="H9" i="29" s="1"/>
  <c r="H10" i="29" s="1"/>
  <c r="H11" i="29" s="1"/>
  <c r="H12" i="29" s="1"/>
  <c r="H13" i="29" s="1"/>
  <c r="H14" i="29" s="1"/>
  <c r="H15" i="29" s="1"/>
  <c r="H16" i="29" s="1"/>
  <c r="H17" i="29" s="1"/>
  <c r="H18" i="29" s="1"/>
  <c r="H19" i="29" s="1"/>
  <c r="H20" i="29" s="1"/>
  <c r="H21" i="29" s="1"/>
  <c r="H22" i="29" s="1"/>
  <c r="H23" i="29" s="1"/>
  <c r="H24" i="29" s="1"/>
  <c r="H25" i="29" s="1"/>
  <c r="H26" i="29" s="1"/>
  <c r="H27" i="29" s="1"/>
  <c r="H28" i="29" s="1"/>
  <c r="H29" i="29" s="1"/>
  <c r="H30" i="29" s="1"/>
  <c r="H31" i="29" s="1"/>
  <c r="H32" i="29" s="1"/>
  <c r="H33" i="29" s="1"/>
  <c r="H34" i="29" s="1"/>
  <c r="H35" i="29" s="1"/>
  <c r="H36" i="29" s="1"/>
  <c r="H37" i="29" s="1"/>
  <c r="H38" i="29" s="1"/>
  <c r="H39" i="29" s="1"/>
  <c r="H40" i="29" s="1"/>
  <c r="H41" i="29" s="1"/>
  <c r="H42" i="29" s="1"/>
  <c r="H43" i="29" s="1"/>
  <c r="H44" i="29" s="1"/>
  <c r="H45" i="29" s="1"/>
  <c r="H46" i="29" s="1"/>
  <c r="H47" i="29" s="1"/>
  <c r="H48" i="29" s="1"/>
  <c r="H49" i="29" s="1"/>
  <c r="H50" i="29" s="1"/>
  <c r="H51" i="29" s="1"/>
  <c r="H52" i="29" s="1"/>
  <c r="H53" i="29" s="1"/>
  <c r="H54" i="29" s="1"/>
  <c r="H55" i="29" s="1"/>
  <c r="H56" i="29" s="1"/>
  <c r="H57" i="29" s="1"/>
  <c r="H58" i="29" s="1"/>
  <c r="H59" i="29" s="1"/>
  <c r="H60" i="29" s="1"/>
  <c r="H61" i="29" s="1"/>
  <c r="H62" i="29" s="1"/>
  <c r="H63" i="29" s="1"/>
  <c r="H64" i="29" s="1"/>
  <c r="H65" i="29" s="1"/>
  <c r="H66" i="29" s="1"/>
  <c r="H67" i="29" s="1"/>
  <c r="H68" i="29" s="1"/>
  <c r="H69" i="29" s="1"/>
  <c r="H70" i="29" s="1"/>
  <c r="H71" i="29" s="1"/>
  <c r="H72" i="29" s="1"/>
  <c r="H73" i="29" s="1"/>
  <c r="H74" i="29" s="1"/>
  <c r="H75" i="29" s="1"/>
  <c r="H76" i="29" s="1"/>
  <c r="H77" i="29" s="1"/>
  <c r="H78" i="29" s="1"/>
  <c r="H79" i="29" s="1"/>
  <c r="H80" i="29" s="1"/>
  <c r="H81" i="29" s="1"/>
  <c r="N62" i="28"/>
  <c r="N61" i="28"/>
  <c r="N60" i="28"/>
  <c r="N59" i="28"/>
  <c r="N58" i="28"/>
  <c r="N57" i="28"/>
  <c r="N56" i="28"/>
  <c r="N55" i="28"/>
  <c r="N54" i="28"/>
  <c r="E54" i="28"/>
  <c r="E55" i="28" s="1"/>
  <c r="E56" i="28" s="1"/>
  <c r="E57" i="28" s="1"/>
  <c r="E58" i="28" s="1"/>
  <c r="E59" i="28" s="1"/>
  <c r="E60" i="28" s="1"/>
  <c r="E61" i="28" s="1"/>
  <c r="E62" i="28" s="1"/>
  <c r="E63" i="28" s="1"/>
  <c r="N53" i="28"/>
  <c r="N52" i="28"/>
  <c r="N51" i="28"/>
  <c r="N50" i="28"/>
  <c r="N49" i="28"/>
  <c r="N48" i="28"/>
  <c r="N47" i="28"/>
  <c r="N46" i="28"/>
  <c r="N45" i="28"/>
  <c r="N44" i="28"/>
  <c r="N43" i="28"/>
  <c r="N42" i="28"/>
  <c r="N41" i="28"/>
  <c r="N40" i="28"/>
  <c r="N39" i="28"/>
  <c r="N38" i="28"/>
  <c r="N37" i="28"/>
  <c r="N36" i="28"/>
  <c r="N35" i="28"/>
  <c r="E33" i="28"/>
  <c r="E34" i="28" s="1"/>
  <c r="E35" i="28" s="1"/>
  <c r="E36" i="28" s="1"/>
  <c r="E37" i="28" s="1"/>
  <c r="E38" i="28" s="1"/>
  <c r="E39" i="28" s="1"/>
  <c r="E40" i="28" s="1"/>
  <c r="E41" i="28" s="1"/>
  <c r="E42" i="28" s="1"/>
  <c r="E43" i="28" s="1"/>
  <c r="E44" i="28" s="1"/>
  <c r="E45" i="28" s="1"/>
  <c r="E46" i="28" s="1"/>
  <c r="E47" i="28" s="1"/>
  <c r="E48" i="28" s="1"/>
  <c r="E49" i="28" s="1"/>
  <c r="E50" i="28" s="1"/>
  <c r="E51" i="28" s="1"/>
  <c r="E52" i="28" s="1"/>
  <c r="N32" i="28"/>
  <c r="N31" i="28"/>
  <c r="N30" i="28"/>
  <c r="N29" i="28"/>
  <c r="N28" i="28"/>
  <c r="N27" i="28"/>
  <c r="H27" i="28"/>
  <c r="H28" i="28" s="1"/>
  <c r="H29" i="28" s="1"/>
  <c r="H30" i="28" s="1"/>
  <c r="H31" i="28" s="1"/>
  <c r="H32" i="28" s="1"/>
  <c r="H33" i="28" s="1"/>
  <c r="H34" i="28" s="1"/>
  <c r="H35" i="28" s="1"/>
  <c r="H36" i="28" s="1"/>
  <c r="H37" i="28" s="1"/>
  <c r="H38" i="28" s="1"/>
  <c r="H39" i="28" s="1"/>
  <c r="H40" i="28" s="1"/>
  <c r="H41" i="28" s="1"/>
  <c r="H42" i="28" s="1"/>
  <c r="H43" i="28" s="1"/>
  <c r="H44" i="28" s="1"/>
  <c r="H45" i="28" s="1"/>
  <c r="H46" i="28" s="1"/>
  <c r="H47" i="28" s="1"/>
  <c r="H48" i="28" s="1"/>
  <c r="H49" i="28" s="1"/>
  <c r="H50" i="28" s="1"/>
  <c r="H51" i="28" s="1"/>
  <c r="H52" i="28" s="1"/>
  <c r="H53" i="28" s="1"/>
  <c r="H54" i="28" s="1"/>
  <c r="H55" i="28" s="1"/>
  <c r="H56" i="28" s="1"/>
  <c r="H57" i="28" s="1"/>
  <c r="H58" i="28" s="1"/>
  <c r="H59" i="28" s="1"/>
  <c r="H60" i="28" s="1"/>
  <c r="H61" i="28" s="1"/>
  <c r="H62" i="28" s="1"/>
  <c r="N26" i="28"/>
  <c r="H26" i="28"/>
  <c r="N25" i="28"/>
  <c r="N24" i="28"/>
  <c r="N23" i="28"/>
  <c r="N22" i="28"/>
  <c r="N21" i="28"/>
  <c r="N20" i="28"/>
  <c r="N19" i="28"/>
  <c r="N18" i="28"/>
  <c r="N17" i="28"/>
  <c r="N16" i="28"/>
  <c r="N15" i="28"/>
  <c r="N14" i="28"/>
  <c r="N13" i="28"/>
  <c r="N12" i="28"/>
  <c r="N10" i="28"/>
  <c r="N9" i="28"/>
  <c r="N8" i="28"/>
  <c r="N7" i="28"/>
  <c r="N6" i="28"/>
  <c r="N5" i="28"/>
  <c r="N4" i="28"/>
  <c r="G4" i="28"/>
  <c r="G5" i="28" s="1"/>
  <c r="G6" i="28" s="1"/>
  <c r="G7" i="28" s="1"/>
  <c r="G8" i="28" s="1"/>
  <c r="G9" i="28" s="1"/>
  <c r="G10" i="28" s="1"/>
  <c r="G11" i="28" s="1"/>
  <c r="G12" i="28" s="1"/>
  <c r="G13" i="28" s="1"/>
  <c r="G14" i="28" s="1"/>
  <c r="G15" i="28" s="1"/>
  <c r="G16" i="28" s="1"/>
  <c r="G17" i="28" s="1"/>
  <c r="G18" i="28" s="1"/>
  <c r="G19" i="28" s="1"/>
  <c r="G20" i="28" s="1"/>
  <c r="G21" i="28" s="1"/>
  <c r="G22" i="28" s="1"/>
  <c r="G23" i="28" s="1"/>
  <c r="G24" i="28" s="1"/>
  <c r="G25" i="28" s="1"/>
  <c r="G26" i="28" s="1"/>
  <c r="G27" i="28" s="1"/>
  <c r="G28" i="28" s="1"/>
  <c r="G29" i="28" s="1"/>
  <c r="G30" i="28" s="1"/>
  <c r="G31" i="28" s="1"/>
  <c r="G32" i="28" s="1"/>
  <c r="G33" i="28" s="1"/>
  <c r="G34" i="28" s="1"/>
  <c r="G35" i="28" s="1"/>
  <c r="G36" i="28" s="1"/>
  <c r="G37" i="28" s="1"/>
  <c r="G38" i="28" s="1"/>
  <c r="G39" i="28" s="1"/>
  <c r="G40" i="28" s="1"/>
  <c r="G41" i="28" s="1"/>
  <c r="G42" i="28" s="1"/>
  <c r="G43" i="28" s="1"/>
  <c r="G44" i="28" s="1"/>
  <c r="G45" i="28" s="1"/>
  <c r="G46" i="28" s="1"/>
  <c r="G47" i="28" s="1"/>
  <c r="G48" i="28" s="1"/>
  <c r="G49" i="28" s="1"/>
  <c r="G50" i="28" s="1"/>
  <c r="G51" i="28" s="1"/>
  <c r="G52" i="28" s="1"/>
  <c r="G53" i="28" s="1"/>
  <c r="G54" i="28" s="1"/>
  <c r="G55" i="28" s="1"/>
  <c r="G56" i="28" s="1"/>
  <c r="G57" i="28" s="1"/>
  <c r="G58" i="28" s="1"/>
  <c r="G59" i="28" s="1"/>
  <c r="G60" i="28" s="1"/>
  <c r="G61" i="28" s="1"/>
  <c r="G62" i="28" s="1"/>
  <c r="G63" i="28" s="1"/>
  <c r="F4" i="28"/>
  <c r="F5" i="28" s="1"/>
  <c r="F6" i="28" s="1"/>
  <c r="F7" i="28" s="1"/>
  <c r="F8" i="28" s="1"/>
  <c r="F9" i="28" s="1"/>
  <c r="F10" i="28" s="1"/>
  <c r="F11" i="28" s="1"/>
  <c r="F12" i="28" s="1"/>
  <c r="F13" i="28" s="1"/>
  <c r="F14" i="28" s="1"/>
  <c r="F15" i="28" s="1"/>
  <c r="F16" i="28" s="1"/>
  <c r="F17" i="28" s="1"/>
  <c r="F18" i="28" s="1"/>
  <c r="F19" i="28" s="1"/>
  <c r="F20" i="28" s="1"/>
  <c r="F21" i="28" s="1"/>
  <c r="F22" i="28" s="1"/>
  <c r="F23" i="28" s="1"/>
  <c r="F24" i="28" s="1"/>
  <c r="F25" i="28" s="1"/>
  <c r="F26" i="28" s="1"/>
  <c r="F27" i="28" s="1"/>
  <c r="F28" i="28" s="1"/>
  <c r="F29" i="28" s="1"/>
  <c r="F30" i="28" s="1"/>
  <c r="F31" i="28" s="1"/>
  <c r="F32" i="28" s="1"/>
  <c r="F33" i="28" s="1"/>
  <c r="F34" i="28" s="1"/>
  <c r="F35" i="28" s="1"/>
  <c r="F36" i="28" s="1"/>
  <c r="F37" i="28" s="1"/>
  <c r="F38" i="28" s="1"/>
  <c r="F39" i="28" s="1"/>
  <c r="F40" i="28" s="1"/>
  <c r="F41" i="28" s="1"/>
  <c r="F42" i="28" s="1"/>
  <c r="F43" i="28" s="1"/>
  <c r="F44" i="28" s="1"/>
  <c r="F45" i="28" s="1"/>
  <c r="F46" i="28" s="1"/>
  <c r="F47" i="28" s="1"/>
  <c r="F48" i="28" s="1"/>
  <c r="F49" i="28" s="1"/>
  <c r="F50" i="28" s="1"/>
  <c r="F51" i="28" s="1"/>
  <c r="F52" i="28" s="1"/>
  <c r="F53" i="28" s="1"/>
  <c r="F54" i="28" s="1"/>
  <c r="F55" i="28" s="1"/>
  <c r="F56" i="28" s="1"/>
  <c r="F57" i="28" s="1"/>
  <c r="F58" i="28" s="1"/>
  <c r="F59" i="28" s="1"/>
  <c r="F60" i="28" s="1"/>
  <c r="F61" i="28" s="1"/>
  <c r="F62" i="28" s="1"/>
  <c r="F63" i="28" s="1"/>
  <c r="E4" i="28"/>
  <c r="E5" i="28" s="1"/>
  <c r="E6" i="28" s="1"/>
  <c r="E7" i="28" s="1"/>
  <c r="E8" i="28" s="1"/>
  <c r="E9" i="28" s="1"/>
  <c r="E10" i="28" s="1"/>
  <c r="E11" i="28" s="1"/>
  <c r="E12" i="28" s="1"/>
  <c r="E13" i="28" s="1"/>
  <c r="E14" i="28" s="1"/>
  <c r="E15" i="28" s="1"/>
  <c r="E16" i="28" s="1"/>
  <c r="E17" i="28" s="1"/>
  <c r="E18" i="28" s="1"/>
  <c r="E19" i="28" s="1"/>
  <c r="E20" i="28" s="1"/>
  <c r="E21" i="28" s="1"/>
  <c r="E22" i="28" s="1"/>
  <c r="E23" i="28" s="1"/>
  <c r="E24" i="28" s="1"/>
  <c r="E25" i="28" s="1"/>
  <c r="E26" i="28" s="1"/>
  <c r="E27" i="28" s="1"/>
  <c r="E28" i="28" s="1"/>
  <c r="E29" i="28" s="1"/>
  <c r="E30" i="28" s="1"/>
  <c r="E31" i="28" s="1"/>
  <c r="B4" i="28"/>
  <c r="B5" i="28" s="1"/>
  <c r="B6" i="28" s="1"/>
  <c r="B7" i="28" s="1"/>
  <c r="B8" i="28" s="1"/>
  <c r="B9" i="28" s="1"/>
  <c r="B10" i="28" s="1"/>
  <c r="B11" i="28" s="1"/>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N3" i="28"/>
  <c r="D3" i="28"/>
  <c r="D4" i="28" s="1"/>
  <c r="D5" i="28" s="1"/>
  <c r="D6" i="28" s="1"/>
  <c r="D7" i="28" s="1"/>
  <c r="D8" i="28" s="1"/>
  <c r="D9" i="28" s="1"/>
  <c r="D10" i="28" s="1"/>
  <c r="D11" i="28" s="1"/>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C3" i="28"/>
  <c r="C4" i="28" s="1"/>
  <c r="C5" i="28" s="1"/>
  <c r="C6" i="28" s="1"/>
  <c r="C7" i="28" s="1"/>
  <c r="C8" i="28" s="1"/>
  <c r="C9" i="28" s="1"/>
  <c r="C10" i="28" s="1"/>
  <c r="C11" i="28" s="1"/>
  <c r="C12" i="28" s="1"/>
  <c r="C13" i="28" s="1"/>
  <c r="C14" i="28" s="1"/>
  <c r="C15" i="28" s="1"/>
  <c r="C16" i="28" s="1"/>
  <c r="C17" i="28" s="1"/>
  <c r="C18" i="28" s="1"/>
  <c r="C19" i="28" s="1"/>
  <c r="C20" i="28" s="1"/>
  <c r="C21" i="28" s="1"/>
  <c r="C22" i="28" s="1"/>
  <c r="C23" i="28" s="1"/>
  <c r="C24" i="28" s="1"/>
  <c r="C25" i="28" s="1"/>
  <c r="C26" i="28" s="1"/>
  <c r="C27" i="28" s="1"/>
  <c r="C28" i="28" s="1"/>
  <c r="C29" i="28" s="1"/>
  <c r="C30" i="28" s="1"/>
  <c r="C31" i="28" s="1"/>
  <c r="C32" i="28" s="1"/>
  <c r="C33" i="28" s="1"/>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N63" i="28" l="1"/>
  <c r="H3" i="28"/>
  <c r="H4" i="28" s="1"/>
  <c r="H5" i="28" s="1"/>
  <c r="H6" i="28" s="1"/>
  <c r="H7" i="28" s="1"/>
  <c r="H8" i="28" s="1"/>
  <c r="H9" i="28" s="1"/>
  <c r="H10" i="28" s="1"/>
  <c r="H11" i="28" s="1"/>
  <c r="H12" i="28" s="1"/>
  <c r="H13" i="28" s="1"/>
  <c r="H14" i="28" s="1"/>
  <c r="H15" i="28" s="1"/>
  <c r="H16" i="28" s="1"/>
  <c r="H17" i="28" s="1"/>
  <c r="H18" i="28" s="1"/>
  <c r="H19" i="28" s="1"/>
  <c r="H20" i="28" s="1"/>
  <c r="H21" i="28" s="1"/>
  <c r="H22" i="28" s="1"/>
  <c r="H23" i="28" s="1"/>
  <c r="H24" i="28" s="1"/>
  <c r="N111" i="27" l="1"/>
  <c r="N110" i="27"/>
  <c r="N109" i="27"/>
  <c r="N108" i="27"/>
  <c r="N107" i="27"/>
  <c r="N106" i="27"/>
  <c r="N105" i="27"/>
  <c r="N104" i="27"/>
  <c r="N103" i="27"/>
  <c r="N102" i="27"/>
  <c r="N101" i="27"/>
  <c r="N100" i="27"/>
  <c r="N99" i="27"/>
  <c r="N98" i="27"/>
  <c r="N97" i="27"/>
  <c r="N96" i="27"/>
  <c r="N95" i="27"/>
  <c r="N94" i="27"/>
  <c r="N93" i="27"/>
  <c r="N92" i="27"/>
  <c r="N91" i="27"/>
  <c r="N90" i="27"/>
  <c r="N89" i="27"/>
  <c r="N88" i="27"/>
  <c r="N87" i="27"/>
  <c r="N86" i="27"/>
  <c r="N85" i="27"/>
  <c r="N84" i="27"/>
  <c r="E84" i="27"/>
  <c r="E85" i="27" s="1"/>
  <c r="E86" i="27" s="1"/>
  <c r="E87" i="27" s="1"/>
  <c r="E88" i="27" s="1"/>
  <c r="E89" i="27" s="1"/>
  <c r="E90" i="27" s="1"/>
  <c r="E91" i="27" s="1"/>
  <c r="E92" i="27" s="1"/>
  <c r="E93" i="27" s="1"/>
  <c r="E94" i="27" s="1"/>
  <c r="E95" i="27" s="1"/>
  <c r="E96" i="27" s="1"/>
  <c r="E97" i="27" s="1"/>
  <c r="E98" i="27" s="1"/>
  <c r="E99" i="27" s="1"/>
  <c r="E100" i="27" s="1"/>
  <c r="E101" i="27" s="1"/>
  <c r="E102" i="27" s="1"/>
  <c r="E103" i="27" s="1"/>
  <c r="E104" i="27" s="1"/>
  <c r="E105" i="27" s="1"/>
  <c r="E106" i="27" s="1"/>
  <c r="E107" i="27" s="1"/>
  <c r="E108" i="27" s="1"/>
  <c r="E109" i="27" s="1"/>
  <c r="E110" i="27" s="1"/>
  <c r="E111" i="27" s="1"/>
  <c r="E112" i="27" s="1"/>
  <c r="N83" i="27"/>
  <c r="N82" i="27"/>
  <c r="N81" i="27"/>
  <c r="N80" i="27"/>
  <c r="N79" i="27"/>
  <c r="N78" i="27"/>
  <c r="N77" i="27"/>
  <c r="N76" i="27"/>
  <c r="N75" i="27"/>
  <c r="N74" i="27"/>
  <c r="N73" i="27"/>
  <c r="N72" i="27"/>
  <c r="N71" i="27"/>
  <c r="N70" i="27"/>
  <c r="N69" i="27"/>
  <c r="N68" i="27"/>
  <c r="N67" i="27"/>
  <c r="N66" i="27"/>
  <c r="N65" i="27"/>
  <c r="N64" i="27"/>
  <c r="N63" i="27"/>
  <c r="N62" i="27"/>
  <c r="N61" i="27"/>
  <c r="E61" i="27"/>
  <c r="E62" i="27" s="1"/>
  <c r="E63" i="27" s="1"/>
  <c r="E64" i="27" s="1"/>
  <c r="E65" i="27" s="1"/>
  <c r="E66" i="27" s="1"/>
  <c r="E67" i="27" s="1"/>
  <c r="E68" i="27" s="1"/>
  <c r="E69" i="27" s="1"/>
  <c r="E70" i="27" s="1"/>
  <c r="E71" i="27" s="1"/>
  <c r="E72" i="27" s="1"/>
  <c r="E73" i="27" s="1"/>
  <c r="E74" i="27" s="1"/>
  <c r="E75" i="27" s="1"/>
  <c r="E76" i="27" s="1"/>
  <c r="E77" i="27" s="1"/>
  <c r="E78" i="27" s="1"/>
  <c r="E79" i="27" s="1"/>
  <c r="E80" i="27" s="1"/>
  <c r="E81" i="27" s="1"/>
  <c r="E82" i="27" s="1"/>
  <c r="N60" i="27"/>
  <c r="N59" i="27"/>
  <c r="N58" i="27"/>
  <c r="N57" i="27"/>
  <c r="N56" i="27"/>
  <c r="N55" i="27"/>
  <c r="N54" i="27"/>
  <c r="N53" i="27"/>
  <c r="N52" i="27"/>
  <c r="N51" i="27"/>
  <c r="N50" i="27"/>
  <c r="N49" i="27"/>
  <c r="N48" i="27"/>
  <c r="N47" i="27"/>
  <c r="N46" i="27"/>
  <c r="N45" i="27"/>
  <c r="N44" i="27"/>
  <c r="N43" i="27"/>
  <c r="N42" i="27"/>
  <c r="N41" i="27"/>
  <c r="N40" i="27"/>
  <c r="N39" i="27"/>
  <c r="N38" i="27"/>
  <c r="N37" i="27"/>
  <c r="N36" i="27"/>
  <c r="N35" i="27"/>
  <c r="N34" i="27"/>
  <c r="N33" i="27"/>
  <c r="N32" i="27"/>
  <c r="E32" i="27"/>
  <c r="E33" i="27" s="1"/>
  <c r="E34" i="27" s="1"/>
  <c r="E35" i="27" s="1"/>
  <c r="E36" i="27" s="1"/>
  <c r="E37" i="27" s="1"/>
  <c r="E38" i="27" s="1"/>
  <c r="E39" i="27" s="1"/>
  <c r="E40" i="27" s="1"/>
  <c r="E41" i="27" s="1"/>
  <c r="E42" i="27" s="1"/>
  <c r="E43" i="27" s="1"/>
  <c r="E44" i="27" s="1"/>
  <c r="E45" i="27" s="1"/>
  <c r="E46" i="27" s="1"/>
  <c r="E47" i="27" s="1"/>
  <c r="E48" i="27" s="1"/>
  <c r="E49" i="27" s="1"/>
  <c r="E50" i="27" s="1"/>
  <c r="E51" i="27" s="1"/>
  <c r="E52" i="27" s="1"/>
  <c r="E53" i="27" s="1"/>
  <c r="E54" i="27" s="1"/>
  <c r="E55" i="27" s="1"/>
  <c r="E56" i="27" s="1"/>
  <c r="E57" i="27" s="1"/>
  <c r="E58" i="27" s="1"/>
  <c r="E59" i="27" s="1"/>
  <c r="N31" i="27"/>
  <c r="N30" i="27"/>
  <c r="N29" i="27"/>
  <c r="N28" i="27"/>
  <c r="N27" i="27"/>
  <c r="N26" i="27"/>
  <c r="N25" i="27"/>
  <c r="N24" i="27"/>
  <c r="N23" i="27"/>
  <c r="N22" i="27"/>
  <c r="N21" i="27"/>
  <c r="N20" i="27"/>
  <c r="N19" i="27"/>
  <c r="N18" i="27"/>
  <c r="N17" i="27"/>
  <c r="N16" i="27"/>
  <c r="N15" i="27"/>
  <c r="N14" i="27"/>
  <c r="N13" i="27"/>
  <c r="N12" i="27"/>
  <c r="N11" i="27"/>
  <c r="N10" i="27"/>
  <c r="N9" i="27"/>
  <c r="N8" i="27"/>
  <c r="N7" i="27"/>
  <c r="N6" i="27"/>
  <c r="N5" i="27"/>
  <c r="N4" i="27"/>
  <c r="G4" i="27"/>
  <c r="G5" i="27" s="1"/>
  <c r="G6" i="27" s="1"/>
  <c r="G7" i="27" s="1"/>
  <c r="G8" i="27" s="1"/>
  <c r="G9" i="27" s="1"/>
  <c r="G10" i="27" s="1"/>
  <c r="G11" i="27" s="1"/>
  <c r="G12" i="27" s="1"/>
  <c r="G13" i="27" s="1"/>
  <c r="G14" i="27" s="1"/>
  <c r="G15" i="27" s="1"/>
  <c r="G16" i="27" s="1"/>
  <c r="G17" i="27" s="1"/>
  <c r="G18" i="27" s="1"/>
  <c r="G19" i="27" s="1"/>
  <c r="G20" i="27" s="1"/>
  <c r="G21" i="27" s="1"/>
  <c r="G22" i="27" s="1"/>
  <c r="G23" i="27" s="1"/>
  <c r="G24" i="27" s="1"/>
  <c r="G25" i="27" s="1"/>
  <c r="G26" i="27" s="1"/>
  <c r="G27" i="27" s="1"/>
  <c r="G28" i="27" s="1"/>
  <c r="G29" i="27" s="1"/>
  <c r="G30" i="27" s="1"/>
  <c r="G31" i="27" s="1"/>
  <c r="G32" i="27" s="1"/>
  <c r="G33" i="27" s="1"/>
  <c r="G34" i="27" s="1"/>
  <c r="G35" i="27" s="1"/>
  <c r="G36" i="27" s="1"/>
  <c r="G37" i="27" s="1"/>
  <c r="G38" i="27" s="1"/>
  <c r="G39" i="27" s="1"/>
  <c r="G40" i="27" s="1"/>
  <c r="G41" i="27" s="1"/>
  <c r="G42" i="27" s="1"/>
  <c r="G43" i="27" s="1"/>
  <c r="G44" i="27" s="1"/>
  <c r="G45" i="27" s="1"/>
  <c r="G46" i="27" s="1"/>
  <c r="G47" i="27" s="1"/>
  <c r="G48" i="27" s="1"/>
  <c r="G49" i="27" s="1"/>
  <c r="G50" i="27" s="1"/>
  <c r="G51" i="27" s="1"/>
  <c r="G52" i="27" s="1"/>
  <c r="G53" i="27" s="1"/>
  <c r="G54" i="27" s="1"/>
  <c r="G55" i="27" s="1"/>
  <c r="G56" i="27" s="1"/>
  <c r="G57" i="27" s="1"/>
  <c r="G58" i="27" s="1"/>
  <c r="G59" i="27" s="1"/>
  <c r="G60" i="27" s="1"/>
  <c r="G61" i="27" s="1"/>
  <c r="G62" i="27" s="1"/>
  <c r="G63" i="27" s="1"/>
  <c r="G64" i="27" s="1"/>
  <c r="G65" i="27" s="1"/>
  <c r="G66" i="27" s="1"/>
  <c r="G67" i="27" s="1"/>
  <c r="G68" i="27" s="1"/>
  <c r="G69" i="27" s="1"/>
  <c r="G70" i="27" s="1"/>
  <c r="G71" i="27" s="1"/>
  <c r="G72" i="27" s="1"/>
  <c r="G73" i="27" s="1"/>
  <c r="G74" i="27" s="1"/>
  <c r="G75" i="27" s="1"/>
  <c r="G76" i="27" s="1"/>
  <c r="G77" i="27" s="1"/>
  <c r="G78" i="27" s="1"/>
  <c r="G79" i="27" s="1"/>
  <c r="G80" i="27" s="1"/>
  <c r="G81" i="27" s="1"/>
  <c r="G82" i="27" s="1"/>
  <c r="G83" i="27" s="1"/>
  <c r="G84" i="27" s="1"/>
  <c r="G85" i="27" s="1"/>
  <c r="G86" i="27" s="1"/>
  <c r="G87" i="27" s="1"/>
  <c r="G88" i="27" s="1"/>
  <c r="G89" i="27" s="1"/>
  <c r="G90" i="27" s="1"/>
  <c r="G91" i="27" s="1"/>
  <c r="G92" i="27" s="1"/>
  <c r="G93" i="27" s="1"/>
  <c r="G94" i="27" s="1"/>
  <c r="G95" i="27" s="1"/>
  <c r="G96" i="27" s="1"/>
  <c r="G97" i="27" s="1"/>
  <c r="G98" i="27" s="1"/>
  <c r="G99" i="27" s="1"/>
  <c r="G100" i="27" s="1"/>
  <c r="G101" i="27" s="1"/>
  <c r="G102" i="27" s="1"/>
  <c r="G103" i="27" s="1"/>
  <c r="G104" i="27" s="1"/>
  <c r="G105" i="27" s="1"/>
  <c r="G106" i="27" s="1"/>
  <c r="G107" i="27" s="1"/>
  <c r="G108" i="27" s="1"/>
  <c r="G109" i="27" s="1"/>
  <c r="G110" i="27" s="1"/>
  <c r="G111" i="27" s="1"/>
  <c r="G112" i="27" s="1"/>
  <c r="F4" i="27"/>
  <c r="F5" i="27" s="1"/>
  <c r="F6" i="27" s="1"/>
  <c r="F7" i="27" s="1"/>
  <c r="F8" i="27" s="1"/>
  <c r="F9" i="27" s="1"/>
  <c r="F10" i="27" s="1"/>
  <c r="F11" i="27" s="1"/>
  <c r="F12" i="27" s="1"/>
  <c r="F13" i="27" s="1"/>
  <c r="F14" i="27" s="1"/>
  <c r="F15" i="27" s="1"/>
  <c r="F16" i="27" s="1"/>
  <c r="F17" i="27" s="1"/>
  <c r="F18" i="27" s="1"/>
  <c r="F19" i="27" s="1"/>
  <c r="F20" i="27" s="1"/>
  <c r="F21" i="27" s="1"/>
  <c r="F22" i="27" s="1"/>
  <c r="F23" i="27" s="1"/>
  <c r="F24" i="27" s="1"/>
  <c r="F25" i="27" s="1"/>
  <c r="F26" i="27" s="1"/>
  <c r="F27" i="27" s="1"/>
  <c r="F28" i="27" s="1"/>
  <c r="F29" i="27" s="1"/>
  <c r="F30" i="27" s="1"/>
  <c r="F31" i="27" s="1"/>
  <c r="F32" i="27" s="1"/>
  <c r="F33" i="27" s="1"/>
  <c r="F34" i="27" s="1"/>
  <c r="F35" i="27" s="1"/>
  <c r="F36" i="27" s="1"/>
  <c r="F37" i="27" s="1"/>
  <c r="F38" i="27" s="1"/>
  <c r="F39" i="27" s="1"/>
  <c r="F40" i="27" s="1"/>
  <c r="F41" i="27" s="1"/>
  <c r="F42" i="27" s="1"/>
  <c r="F43" i="27" s="1"/>
  <c r="F44" i="27" s="1"/>
  <c r="F45" i="27" s="1"/>
  <c r="F46" i="27" s="1"/>
  <c r="F47" i="27" s="1"/>
  <c r="F48" i="27" s="1"/>
  <c r="F49" i="27" s="1"/>
  <c r="F50" i="27" s="1"/>
  <c r="F51" i="27" s="1"/>
  <c r="F52" i="27" s="1"/>
  <c r="F53" i="27" s="1"/>
  <c r="F54" i="27" s="1"/>
  <c r="F55" i="27" s="1"/>
  <c r="F56" i="27" s="1"/>
  <c r="F57" i="27" s="1"/>
  <c r="F58" i="27" s="1"/>
  <c r="F59" i="27" s="1"/>
  <c r="F60" i="27" s="1"/>
  <c r="F61" i="27" s="1"/>
  <c r="F62" i="27" s="1"/>
  <c r="F63" i="27" s="1"/>
  <c r="F64" i="27" s="1"/>
  <c r="F65" i="27" s="1"/>
  <c r="F66" i="27" s="1"/>
  <c r="F67" i="27" s="1"/>
  <c r="F68" i="27" s="1"/>
  <c r="F69" i="27" s="1"/>
  <c r="F70" i="27" s="1"/>
  <c r="F71" i="27" s="1"/>
  <c r="F72" i="27" s="1"/>
  <c r="F73" i="27" s="1"/>
  <c r="F74" i="27" s="1"/>
  <c r="F75" i="27" s="1"/>
  <c r="F76" i="27" s="1"/>
  <c r="F77" i="27" s="1"/>
  <c r="F78" i="27" s="1"/>
  <c r="F79" i="27" s="1"/>
  <c r="F80" i="27" s="1"/>
  <c r="F81" i="27" s="1"/>
  <c r="F82" i="27" s="1"/>
  <c r="F83" i="27" s="1"/>
  <c r="F84" i="27" s="1"/>
  <c r="F85" i="27" s="1"/>
  <c r="F86" i="27" s="1"/>
  <c r="F87" i="27" s="1"/>
  <c r="F88" i="27" s="1"/>
  <c r="F89" i="27" s="1"/>
  <c r="F90" i="27" s="1"/>
  <c r="F91" i="27" s="1"/>
  <c r="F92" i="27" s="1"/>
  <c r="F93" i="27" s="1"/>
  <c r="F94" i="27" s="1"/>
  <c r="F95" i="27" s="1"/>
  <c r="F96" i="27" s="1"/>
  <c r="F97" i="27" s="1"/>
  <c r="F98" i="27" s="1"/>
  <c r="F99" i="27" s="1"/>
  <c r="F100" i="27" s="1"/>
  <c r="F101" i="27" s="1"/>
  <c r="F102" i="27" s="1"/>
  <c r="F103" i="27" s="1"/>
  <c r="F104" i="27" s="1"/>
  <c r="F105" i="27" s="1"/>
  <c r="F106" i="27" s="1"/>
  <c r="F107" i="27" s="1"/>
  <c r="F108" i="27" s="1"/>
  <c r="F109" i="27" s="1"/>
  <c r="F110" i="27" s="1"/>
  <c r="F111" i="27" s="1"/>
  <c r="F112" i="27" s="1"/>
  <c r="E4" i="27"/>
  <c r="E5" i="27" s="1"/>
  <c r="E6" i="27" s="1"/>
  <c r="E7" i="27" s="1"/>
  <c r="E8" i="27" s="1"/>
  <c r="E9" i="27" s="1"/>
  <c r="E10" i="27" s="1"/>
  <c r="E11" i="27" s="1"/>
  <c r="E12" i="27" s="1"/>
  <c r="E13" i="27" s="1"/>
  <c r="E14" i="27" s="1"/>
  <c r="E15" i="27" s="1"/>
  <c r="E16" i="27" s="1"/>
  <c r="E17" i="27" s="1"/>
  <c r="E18" i="27" s="1"/>
  <c r="E19" i="27" s="1"/>
  <c r="E20" i="27" s="1"/>
  <c r="E21" i="27" s="1"/>
  <c r="E22" i="27" s="1"/>
  <c r="E23" i="27" s="1"/>
  <c r="E24" i="27" s="1"/>
  <c r="E25" i="27" s="1"/>
  <c r="E26" i="27" s="1"/>
  <c r="E27" i="27" s="1"/>
  <c r="E28" i="27" s="1"/>
  <c r="E29" i="27" s="1"/>
  <c r="E30" i="27" s="1"/>
  <c r="B4" i="27"/>
  <c r="B5" i="27" s="1"/>
  <c r="B6" i="27" s="1"/>
  <c r="B7" i="27" s="1"/>
  <c r="B8" i="27" s="1"/>
  <c r="B9" i="27" s="1"/>
  <c r="B10" i="27" s="1"/>
  <c r="B11" i="27" s="1"/>
  <c r="B12" i="27" s="1"/>
  <c r="B13" i="27" s="1"/>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B53" i="27" s="1"/>
  <c r="B54" i="27" s="1"/>
  <c r="B55" i="27" s="1"/>
  <c r="B56" i="27" s="1"/>
  <c r="B57" i="27" s="1"/>
  <c r="B58" i="27" s="1"/>
  <c r="B59" i="27" s="1"/>
  <c r="B60" i="27" s="1"/>
  <c r="B61" i="27" s="1"/>
  <c r="B62" i="27" s="1"/>
  <c r="B63" i="27" s="1"/>
  <c r="B64" i="27" s="1"/>
  <c r="B65" i="27" s="1"/>
  <c r="B66" i="27" s="1"/>
  <c r="B67" i="27" s="1"/>
  <c r="B68" i="27" s="1"/>
  <c r="B69" i="27" s="1"/>
  <c r="B70" i="27" s="1"/>
  <c r="B71" i="27" s="1"/>
  <c r="B72" i="27" s="1"/>
  <c r="B73" i="27" s="1"/>
  <c r="B74" i="27" s="1"/>
  <c r="B75" i="27" s="1"/>
  <c r="B76" i="27" s="1"/>
  <c r="B77" i="27" s="1"/>
  <c r="B78" i="27" s="1"/>
  <c r="B79" i="27" s="1"/>
  <c r="B80" i="27" s="1"/>
  <c r="B81" i="27" s="1"/>
  <c r="B82" i="27" s="1"/>
  <c r="B83" i="27" s="1"/>
  <c r="B84" i="27" s="1"/>
  <c r="B85" i="27" s="1"/>
  <c r="B86" i="27" s="1"/>
  <c r="B87" i="27" s="1"/>
  <c r="B88" i="27" s="1"/>
  <c r="B89" i="27" s="1"/>
  <c r="B90" i="27" s="1"/>
  <c r="B91" i="27" s="1"/>
  <c r="B92" i="27" s="1"/>
  <c r="B93" i="27" s="1"/>
  <c r="B94" i="27" s="1"/>
  <c r="B95" i="27" s="1"/>
  <c r="B96" i="27" s="1"/>
  <c r="B97" i="27" s="1"/>
  <c r="B98" i="27" s="1"/>
  <c r="B99" i="27" s="1"/>
  <c r="B100" i="27" s="1"/>
  <c r="B101" i="27" s="1"/>
  <c r="B102" i="27" s="1"/>
  <c r="B103" i="27" s="1"/>
  <c r="B104" i="27" s="1"/>
  <c r="B105" i="27" s="1"/>
  <c r="B106" i="27" s="1"/>
  <c r="B107" i="27" s="1"/>
  <c r="B108" i="27" s="1"/>
  <c r="B109" i="27" s="1"/>
  <c r="B110" i="27" s="1"/>
  <c r="B111" i="27" s="1"/>
  <c r="B112" i="27" s="1"/>
  <c r="A4" i="27"/>
  <c r="A5" i="27" s="1"/>
  <c r="A6" i="27" s="1"/>
  <c r="A7" i="27" s="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N3" i="27"/>
  <c r="D3" i="27"/>
  <c r="D4" i="27" s="1"/>
  <c r="D5" i="27" s="1"/>
  <c r="D6" i="27" s="1"/>
  <c r="D7" i="27" s="1"/>
  <c r="D8" i="27" s="1"/>
  <c r="D9" i="27" s="1"/>
  <c r="D10" i="27" s="1"/>
  <c r="D11" i="27" s="1"/>
  <c r="D12" i="27" s="1"/>
  <c r="D13" i="27" s="1"/>
  <c r="D14" i="27" s="1"/>
  <c r="D15" i="27" s="1"/>
  <c r="D16" i="27" s="1"/>
  <c r="D17" i="27" s="1"/>
  <c r="D18" i="27" s="1"/>
  <c r="D19" i="27" s="1"/>
  <c r="D20" i="27" s="1"/>
  <c r="D21" i="27" s="1"/>
  <c r="D22" i="27" s="1"/>
  <c r="D23" i="27" s="1"/>
  <c r="D24" i="27" s="1"/>
  <c r="D25" i="27" s="1"/>
  <c r="D26" i="27" s="1"/>
  <c r="D27" i="27" s="1"/>
  <c r="D28" i="27" s="1"/>
  <c r="D29" i="27" s="1"/>
  <c r="D30" i="27" s="1"/>
  <c r="D31" i="27" s="1"/>
  <c r="D32" i="27" s="1"/>
  <c r="D33" i="27" s="1"/>
  <c r="D34" i="27" s="1"/>
  <c r="D35" i="27" s="1"/>
  <c r="D36" i="27" s="1"/>
  <c r="D37" i="27" s="1"/>
  <c r="D38" i="27" s="1"/>
  <c r="D39" i="27" s="1"/>
  <c r="D40" i="27" s="1"/>
  <c r="D41" i="27" s="1"/>
  <c r="D42" i="27" s="1"/>
  <c r="D43" i="27" s="1"/>
  <c r="D44" i="27" s="1"/>
  <c r="D45" i="27" s="1"/>
  <c r="D46" i="27" s="1"/>
  <c r="D47" i="27" s="1"/>
  <c r="D48" i="27" s="1"/>
  <c r="D49" i="27" s="1"/>
  <c r="D50" i="27" s="1"/>
  <c r="D51" i="27" s="1"/>
  <c r="D52" i="27" s="1"/>
  <c r="D53" i="27" s="1"/>
  <c r="D54" i="27" s="1"/>
  <c r="D55" i="27" s="1"/>
  <c r="D56" i="27" s="1"/>
  <c r="D57" i="27" s="1"/>
  <c r="D58" i="27" s="1"/>
  <c r="D59" i="27" s="1"/>
  <c r="D60" i="27" s="1"/>
  <c r="D61" i="27" s="1"/>
  <c r="D62" i="27" s="1"/>
  <c r="D63" i="27" s="1"/>
  <c r="D64" i="27" s="1"/>
  <c r="D65" i="27" s="1"/>
  <c r="D66" i="27" s="1"/>
  <c r="D67" i="27" s="1"/>
  <c r="D68" i="27" s="1"/>
  <c r="D69" i="27" s="1"/>
  <c r="D70" i="27" s="1"/>
  <c r="D71" i="27" s="1"/>
  <c r="D72" i="27" s="1"/>
  <c r="D73" i="27" s="1"/>
  <c r="D74" i="27" s="1"/>
  <c r="D75" i="27" s="1"/>
  <c r="D76" i="27" s="1"/>
  <c r="D77" i="27" s="1"/>
  <c r="D78" i="27" s="1"/>
  <c r="D79" i="27" s="1"/>
  <c r="D80" i="27" s="1"/>
  <c r="D81" i="27" s="1"/>
  <c r="D82" i="27" s="1"/>
  <c r="D83" i="27" s="1"/>
  <c r="D84" i="27" s="1"/>
  <c r="D85" i="27" s="1"/>
  <c r="D86" i="27" s="1"/>
  <c r="D87" i="27" s="1"/>
  <c r="D88" i="27" s="1"/>
  <c r="D89" i="27" s="1"/>
  <c r="D90" i="27" s="1"/>
  <c r="D91" i="27" s="1"/>
  <c r="D92" i="27" s="1"/>
  <c r="D93" i="27" s="1"/>
  <c r="D94" i="27" s="1"/>
  <c r="D95" i="27" s="1"/>
  <c r="D96" i="27" s="1"/>
  <c r="D97" i="27" s="1"/>
  <c r="D98" i="27" s="1"/>
  <c r="D99" i="27" s="1"/>
  <c r="D100" i="27" s="1"/>
  <c r="D101" i="27" s="1"/>
  <c r="D102" i="27" s="1"/>
  <c r="D103" i="27" s="1"/>
  <c r="D104" i="27" s="1"/>
  <c r="D105" i="27" s="1"/>
  <c r="D106" i="27" s="1"/>
  <c r="D107" i="27" s="1"/>
  <c r="D108" i="27" s="1"/>
  <c r="D109" i="27" s="1"/>
  <c r="D110" i="27" s="1"/>
  <c r="D111" i="27" s="1"/>
  <c r="D112" i="27" s="1"/>
  <c r="C3" i="27"/>
  <c r="C4" i="27" s="1"/>
  <c r="C5" i="27" s="1"/>
  <c r="C6" i="27" s="1"/>
  <c r="C7" i="27" s="1"/>
  <c r="C8" i="27" s="1"/>
  <c r="C9" i="27" s="1"/>
  <c r="C10" i="27" s="1"/>
  <c r="C11" i="27" s="1"/>
  <c r="C12" i="27" s="1"/>
  <c r="C13" i="27" s="1"/>
  <c r="C14" i="27" s="1"/>
  <c r="C15" i="27" s="1"/>
  <c r="C16" i="27" s="1"/>
  <c r="C17" i="27" s="1"/>
  <c r="C18" i="27" s="1"/>
  <c r="C19" i="27" s="1"/>
  <c r="C20" i="27" s="1"/>
  <c r="C21" i="27" s="1"/>
  <c r="C22" i="27" s="1"/>
  <c r="C23" i="27" s="1"/>
  <c r="C24" i="27" s="1"/>
  <c r="C25" i="27" s="1"/>
  <c r="C26" i="27" s="1"/>
  <c r="C27" i="27" s="1"/>
  <c r="C28" i="27" s="1"/>
  <c r="C29" i="27" s="1"/>
  <c r="C30" i="27" s="1"/>
  <c r="C31" i="27" s="1"/>
  <c r="C32" i="27" s="1"/>
  <c r="C33" i="27" s="1"/>
  <c r="C34" i="27" s="1"/>
  <c r="C35" i="27" s="1"/>
  <c r="C36" i="27" s="1"/>
  <c r="C37" i="27" s="1"/>
  <c r="C38" i="27" s="1"/>
  <c r="C39" i="27" s="1"/>
  <c r="C40" i="27" s="1"/>
  <c r="C41" i="27" s="1"/>
  <c r="C42" i="27" s="1"/>
  <c r="C43" i="27" s="1"/>
  <c r="C44" i="27" s="1"/>
  <c r="C45" i="27" s="1"/>
  <c r="C46" i="27" s="1"/>
  <c r="C47" i="27" s="1"/>
  <c r="C48" i="27" s="1"/>
  <c r="C49" i="27" s="1"/>
  <c r="C50" i="27" s="1"/>
  <c r="C51" i="27" s="1"/>
  <c r="C52" i="27" s="1"/>
  <c r="C53" i="27" s="1"/>
  <c r="C54" i="27" s="1"/>
  <c r="C55" i="27" s="1"/>
  <c r="C56" i="27" s="1"/>
  <c r="C57" i="27" s="1"/>
  <c r="C58" i="27" s="1"/>
  <c r="C59" i="27" s="1"/>
  <c r="C60" i="27" s="1"/>
  <c r="C61" i="27" s="1"/>
  <c r="C62" i="27" s="1"/>
  <c r="C63" i="27" s="1"/>
  <c r="C64" i="27" s="1"/>
  <c r="C65" i="27" s="1"/>
  <c r="C66" i="27" s="1"/>
  <c r="C67" i="27" s="1"/>
  <c r="C68" i="27" s="1"/>
  <c r="C69" i="27" s="1"/>
  <c r="C70" i="27" s="1"/>
  <c r="C71" i="27" s="1"/>
  <c r="C72" i="27" s="1"/>
  <c r="C73" i="27" s="1"/>
  <c r="C74" i="27" s="1"/>
  <c r="C75" i="27" s="1"/>
  <c r="C76" i="27" s="1"/>
  <c r="C77" i="27" s="1"/>
  <c r="C78" i="27" s="1"/>
  <c r="C79" i="27" s="1"/>
  <c r="C80" i="27" s="1"/>
  <c r="C81" i="27" s="1"/>
  <c r="C82" i="27" s="1"/>
  <c r="C83" i="27" s="1"/>
  <c r="C84" i="27" s="1"/>
  <c r="C85" i="27" s="1"/>
  <c r="C86" i="27" s="1"/>
  <c r="C87" i="27" s="1"/>
  <c r="C88" i="27" s="1"/>
  <c r="C89" i="27" s="1"/>
  <c r="C90" i="27" s="1"/>
  <c r="C91" i="27" s="1"/>
  <c r="C92" i="27" s="1"/>
  <c r="C93" i="27" s="1"/>
  <c r="C94" i="27" s="1"/>
  <c r="C95" i="27" s="1"/>
  <c r="C96" i="27" s="1"/>
  <c r="C97" i="27" s="1"/>
  <c r="C98" i="27" s="1"/>
  <c r="C99" i="27" s="1"/>
  <c r="C100" i="27" s="1"/>
  <c r="C101" i="27" s="1"/>
  <c r="C102" i="27" s="1"/>
  <c r="C103" i="27" s="1"/>
  <c r="C104" i="27" s="1"/>
  <c r="C105" i="27" s="1"/>
  <c r="C106" i="27" s="1"/>
  <c r="C107" i="27" s="1"/>
  <c r="C108" i="27" s="1"/>
  <c r="C109" i="27" s="1"/>
  <c r="C110" i="27" s="1"/>
  <c r="C111" i="27" s="1"/>
  <c r="C112" i="27" s="1"/>
  <c r="N112" i="27" l="1"/>
  <c r="H3" i="27"/>
  <c r="H4" i="27" s="1"/>
  <c r="H5" i="27" s="1"/>
  <c r="H6" i="27" s="1"/>
  <c r="H7" i="27" s="1"/>
  <c r="H8" i="27" s="1"/>
  <c r="H9" i="27" s="1"/>
  <c r="H10" i="27" s="1"/>
  <c r="H11" i="27" s="1"/>
  <c r="H12" i="27" s="1"/>
  <c r="H13" i="27" s="1"/>
  <c r="H14" i="27" s="1"/>
  <c r="H15" i="27" s="1"/>
  <c r="H16" i="27" s="1"/>
  <c r="H17" i="27" s="1"/>
  <c r="H18" i="27" s="1"/>
  <c r="H19" i="27" s="1"/>
  <c r="H20" i="27" s="1"/>
  <c r="H21" i="27" s="1"/>
  <c r="H22" i="27" s="1"/>
  <c r="H23" i="27" s="1"/>
  <c r="H24" i="27" s="1"/>
  <c r="H25" i="27" s="1"/>
  <c r="H26" i="27" s="1"/>
  <c r="H27" i="27" s="1"/>
  <c r="H28" i="27" s="1"/>
  <c r="H29" i="27" s="1"/>
  <c r="H30" i="27" s="1"/>
  <c r="H31" i="27" s="1"/>
  <c r="H32" i="27" s="1"/>
  <c r="H33" i="27" s="1"/>
  <c r="H34" i="27" s="1"/>
  <c r="H35" i="27" s="1"/>
  <c r="H36" i="27" s="1"/>
  <c r="H37" i="27" s="1"/>
  <c r="H38" i="27" s="1"/>
  <c r="H39" i="27" s="1"/>
  <c r="H40" i="27" s="1"/>
  <c r="H41" i="27" s="1"/>
  <c r="H42" i="27" s="1"/>
  <c r="H43" i="27" s="1"/>
  <c r="H44" i="27" s="1"/>
  <c r="H45" i="27" s="1"/>
  <c r="H46" i="27" s="1"/>
  <c r="H47" i="27" s="1"/>
  <c r="H48" i="27" s="1"/>
  <c r="H49" i="27" s="1"/>
  <c r="H50" i="27" s="1"/>
  <c r="H51" i="27" s="1"/>
  <c r="H52" i="27" s="1"/>
  <c r="H53" i="27" s="1"/>
  <c r="H54" i="27" s="1"/>
  <c r="H55" i="27" s="1"/>
  <c r="H56" i="27" s="1"/>
  <c r="H57" i="27" s="1"/>
  <c r="H58" i="27" s="1"/>
  <c r="H59" i="27" s="1"/>
  <c r="H60" i="27" s="1"/>
  <c r="H61" i="27" s="1"/>
  <c r="H62" i="27" s="1"/>
  <c r="H63" i="27" s="1"/>
  <c r="H64" i="27" s="1"/>
  <c r="H65" i="27" s="1"/>
  <c r="H66" i="27" s="1"/>
  <c r="H67" i="27" s="1"/>
  <c r="H68" i="27" s="1"/>
  <c r="H69" i="27" s="1"/>
  <c r="H70" i="27" s="1"/>
  <c r="H71" i="27" s="1"/>
  <c r="H72" i="27" s="1"/>
  <c r="H73" i="27" s="1"/>
  <c r="H74" i="27" s="1"/>
  <c r="H75" i="27" s="1"/>
  <c r="H76" i="27" s="1"/>
  <c r="H77" i="27" s="1"/>
  <c r="H78" i="27" s="1"/>
  <c r="H79" i="27" s="1"/>
  <c r="H80" i="27" s="1"/>
  <c r="H81" i="27" s="1"/>
  <c r="H82" i="27" s="1"/>
  <c r="H83" i="27" s="1"/>
  <c r="H84" i="27" s="1"/>
  <c r="H85" i="27" s="1"/>
  <c r="H86" i="27" s="1"/>
  <c r="H87" i="27" s="1"/>
  <c r="H88" i="27" s="1"/>
  <c r="H89" i="27" s="1"/>
  <c r="H90" i="27" s="1"/>
  <c r="H91" i="27" s="1"/>
  <c r="H92" i="27" s="1"/>
  <c r="H93" i="27" s="1"/>
  <c r="H94" i="27" s="1"/>
  <c r="H95" i="27" s="1"/>
  <c r="H96" i="27" s="1"/>
  <c r="H97" i="27" s="1"/>
  <c r="H98" i="27" s="1"/>
  <c r="H99" i="27" s="1"/>
  <c r="H100" i="27" s="1"/>
  <c r="H101" i="27" s="1"/>
  <c r="H102" i="27" s="1"/>
  <c r="H103" i="27" s="1"/>
  <c r="H104" i="27" s="1"/>
  <c r="H105" i="27" s="1"/>
  <c r="H106" i="27" s="1"/>
  <c r="H107" i="27" s="1"/>
  <c r="H108" i="27" s="1"/>
  <c r="H109" i="27" s="1"/>
  <c r="H110" i="27" s="1"/>
  <c r="H111" i="27" s="1"/>
  <c r="N77" i="26"/>
  <c r="N76" i="26"/>
  <c r="N75" i="26"/>
  <c r="N74" i="26"/>
  <c r="N73" i="26"/>
  <c r="N72" i="26"/>
  <c r="N71" i="26"/>
  <c r="N70" i="26"/>
  <c r="N69" i="26"/>
  <c r="N68" i="26"/>
  <c r="N67" i="26"/>
  <c r="N66" i="26"/>
  <c r="N65" i="26"/>
  <c r="N64" i="26"/>
  <c r="N63" i="26"/>
  <c r="N62" i="26"/>
  <c r="N61" i="26"/>
  <c r="N60" i="26"/>
  <c r="N59" i="26"/>
  <c r="N58" i="26"/>
  <c r="N57" i="26"/>
  <c r="N56" i="26"/>
  <c r="N55" i="26"/>
  <c r="N54" i="26"/>
  <c r="N53" i="26"/>
  <c r="N52" i="26"/>
  <c r="N51" i="26"/>
  <c r="N50" i="26"/>
  <c r="N49" i="26"/>
  <c r="N48" i="26"/>
  <c r="N47" i="26"/>
  <c r="N46" i="26"/>
  <c r="N45" i="26"/>
  <c r="N44" i="26"/>
  <c r="N43" i="26"/>
  <c r="N42" i="26"/>
  <c r="G42" i="26"/>
  <c r="G43" i="26" s="1"/>
  <c r="G44" i="26" s="1"/>
  <c r="G45" i="26" s="1"/>
  <c r="G46" i="26" s="1"/>
  <c r="G47" i="26" s="1"/>
  <c r="G48" i="26" s="1"/>
  <c r="G49" i="26" s="1"/>
  <c r="G50" i="26" s="1"/>
  <c r="G51" i="26" s="1"/>
  <c r="G52" i="26" s="1"/>
  <c r="G53" i="26" s="1"/>
  <c r="G54" i="26" s="1"/>
  <c r="G55" i="26" s="1"/>
  <c r="G56" i="26" s="1"/>
  <c r="G57" i="26" s="1"/>
  <c r="G58" i="26" s="1"/>
  <c r="G59" i="26" s="1"/>
  <c r="G60" i="26" s="1"/>
  <c r="G61" i="26" s="1"/>
  <c r="G62" i="26" s="1"/>
  <c r="G63" i="26" s="1"/>
  <c r="G64" i="26" s="1"/>
  <c r="G65" i="26" s="1"/>
  <c r="G66" i="26" s="1"/>
  <c r="G67" i="26" s="1"/>
  <c r="G68" i="26" s="1"/>
  <c r="G69" i="26" s="1"/>
  <c r="G70" i="26" s="1"/>
  <c r="G71" i="26" s="1"/>
  <c r="G72" i="26" s="1"/>
  <c r="G73" i="26" s="1"/>
  <c r="G74" i="26" s="1"/>
  <c r="G75" i="26" s="1"/>
  <c r="G76" i="26" s="1"/>
  <c r="G77" i="26" s="1"/>
  <c r="G78" i="26" s="1"/>
  <c r="F42" i="26"/>
  <c r="F43" i="26" s="1"/>
  <c r="F44" i="26" s="1"/>
  <c r="F45" i="26" s="1"/>
  <c r="F46" i="26" s="1"/>
  <c r="F47" i="26" s="1"/>
  <c r="F48" i="26" s="1"/>
  <c r="F49" i="26" s="1"/>
  <c r="F50" i="26" s="1"/>
  <c r="F51" i="26" s="1"/>
  <c r="F52" i="26" s="1"/>
  <c r="F53" i="26" s="1"/>
  <c r="F54" i="26" s="1"/>
  <c r="F55" i="26" s="1"/>
  <c r="F56" i="26" s="1"/>
  <c r="F57" i="26" s="1"/>
  <c r="F58" i="26" s="1"/>
  <c r="F59" i="26" s="1"/>
  <c r="F60" i="26" s="1"/>
  <c r="F61" i="26" s="1"/>
  <c r="F62" i="26" s="1"/>
  <c r="F63" i="26" s="1"/>
  <c r="F64" i="26" s="1"/>
  <c r="F65" i="26" s="1"/>
  <c r="F66" i="26" s="1"/>
  <c r="F67" i="26" s="1"/>
  <c r="F68" i="26" s="1"/>
  <c r="F69" i="26" s="1"/>
  <c r="F70" i="26" s="1"/>
  <c r="F71" i="26" s="1"/>
  <c r="F72" i="26" s="1"/>
  <c r="F73" i="26" s="1"/>
  <c r="F74" i="26" s="1"/>
  <c r="F75" i="26" s="1"/>
  <c r="F76" i="26" s="1"/>
  <c r="F77" i="26" s="1"/>
  <c r="F78" i="26" s="1"/>
  <c r="E42" i="26"/>
  <c r="E43" i="26" s="1"/>
  <c r="E44" i="26" s="1"/>
  <c r="E45" i="26" s="1"/>
  <c r="E46" i="26" s="1"/>
  <c r="E47" i="26" s="1"/>
  <c r="E48" i="26" s="1"/>
  <c r="E49" i="26" s="1"/>
  <c r="E50" i="26" s="1"/>
  <c r="E51" i="26" s="1"/>
  <c r="E52" i="26" s="1"/>
  <c r="E53" i="26" s="1"/>
  <c r="E54" i="26" s="1"/>
  <c r="E55" i="26" s="1"/>
  <c r="E56" i="26" s="1"/>
  <c r="E57" i="26" s="1"/>
  <c r="E58" i="26" s="1"/>
  <c r="E59" i="26" s="1"/>
  <c r="E60" i="26" s="1"/>
  <c r="E61" i="26" s="1"/>
  <c r="E62" i="26" s="1"/>
  <c r="E63" i="26" s="1"/>
  <c r="E64" i="26" s="1"/>
  <c r="E65" i="26" s="1"/>
  <c r="E66" i="26" s="1"/>
  <c r="E67" i="26" s="1"/>
  <c r="E68" i="26" s="1"/>
  <c r="E69" i="26" s="1"/>
  <c r="E70" i="26" s="1"/>
  <c r="E71" i="26" s="1"/>
  <c r="E72" i="26" s="1"/>
  <c r="E73" i="26" s="1"/>
  <c r="E74" i="26" s="1"/>
  <c r="E75" i="26" s="1"/>
  <c r="E76" i="26" s="1"/>
  <c r="E77" i="26" s="1"/>
  <c r="E78" i="26" s="1"/>
  <c r="N41" i="26"/>
  <c r="N40" i="26"/>
  <c r="N39" i="26"/>
  <c r="N38" i="26"/>
  <c r="N37" i="26"/>
  <c r="N36" i="26"/>
  <c r="N35" i="26"/>
  <c r="N34" i="26"/>
  <c r="N33" i="26"/>
  <c r="N32" i="26"/>
  <c r="N31" i="26"/>
  <c r="N30" i="26"/>
  <c r="N29" i="26"/>
  <c r="N28" i="26"/>
  <c r="N27" i="26"/>
  <c r="N26" i="26"/>
  <c r="N25" i="26"/>
  <c r="N24" i="26"/>
  <c r="N23" i="26"/>
  <c r="N22" i="26"/>
  <c r="N21" i="26"/>
  <c r="N20" i="26"/>
  <c r="N19" i="26"/>
  <c r="N18" i="26"/>
  <c r="N17" i="26"/>
  <c r="N16" i="26"/>
  <c r="N15" i="26"/>
  <c r="N14" i="26"/>
  <c r="N13" i="26"/>
  <c r="N12" i="26"/>
  <c r="N11" i="26"/>
  <c r="N9" i="26"/>
  <c r="N8" i="26"/>
  <c r="N7" i="26"/>
  <c r="N6" i="26"/>
  <c r="N5" i="26"/>
  <c r="E5" i="26"/>
  <c r="E6" i="26" s="1"/>
  <c r="E7" i="26" s="1"/>
  <c r="E8" i="26" s="1"/>
  <c r="E9" i="26" s="1"/>
  <c r="E10" i="26" s="1"/>
  <c r="E11" i="26" s="1"/>
  <c r="E12" i="26" s="1"/>
  <c r="E13" i="26" s="1"/>
  <c r="E14" i="26" s="1"/>
  <c r="E15" i="26" s="1"/>
  <c r="E16" i="26" s="1"/>
  <c r="E17" i="26" s="1"/>
  <c r="E18" i="26" s="1"/>
  <c r="E19" i="26" s="1"/>
  <c r="E20" i="26" s="1"/>
  <c r="E21" i="26" s="1"/>
  <c r="E22" i="26" s="1"/>
  <c r="E23" i="26" s="1"/>
  <c r="E24" i="26" s="1"/>
  <c r="E25" i="26" s="1"/>
  <c r="E26" i="26" s="1"/>
  <c r="E27" i="26" s="1"/>
  <c r="E28" i="26" s="1"/>
  <c r="E29" i="26" s="1"/>
  <c r="E30" i="26" s="1"/>
  <c r="E31" i="26" s="1"/>
  <c r="E32" i="26" s="1"/>
  <c r="E33" i="26" s="1"/>
  <c r="E34" i="26" s="1"/>
  <c r="E35" i="26" s="1"/>
  <c r="E36" i="26" s="1"/>
  <c r="E37" i="26" s="1"/>
  <c r="E38" i="26" s="1"/>
  <c r="E39" i="26" s="1"/>
  <c r="E40" i="26" s="1"/>
  <c r="N4" i="26"/>
  <c r="G4" i="26"/>
  <c r="G5" i="26" s="1"/>
  <c r="G6" i="26" s="1"/>
  <c r="G7" i="26" s="1"/>
  <c r="G8" i="26" s="1"/>
  <c r="G9" i="26" s="1"/>
  <c r="G10" i="26" s="1"/>
  <c r="G11" i="26" s="1"/>
  <c r="G12" i="26" s="1"/>
  <c r="G13" i="26" s="1"/>
  <c r="G14" i="26" s="1"/>
  <c r="G15" i="26" s="1"/>
  <c r="G16" i="26" s="1"/>
  <c r="G17" i="26" s="1"/>
  <c r="G18" i="26" s="1"/>
  <c r="G19" i="26" s="1"/>
  <c r="G20" i="26" s="1"/>
  <c r="G21" i="26" s="1"/>
  <c r="G22" i="26" s="1"/>
  <c r="G23" i="26" s="1"/>
  <c r="G24" i="26" s="1"/>
  <c r="G25" i="26" s="1"/>
  <c r="G26" i="26" s="1"/>
  <c r="G27" i="26" s="1"/>
  <c r="G28" i="26" s="1"/>
  <c r="G29" i="26" s="1"/>
  <c r="G30" i="26" s="1"/>
  <c r="G31" i="26" s="1"/>
  <c r="G32" i="26" s="1"/>
  <c r="G33" i="26" s="1"/>
  <c r="G34" i="26" s="1"/>
  <c r="G35" i="26" s="1"/>
  <c r="G36" i="26" s="1"/>
  <c r="G37" i="26" s="1"/>
  <c r="G38" i="26" s="1"/>
  <c r="G39" i="26" s="1"/>
  <c r="G40" i="26" s="1"/>
  <c r="F4" i="26"/>
  <c r="F5" i="26" s="1"/>
  <c r="F6" i="26" s="1"/>
  <c r="F7" i="26" s="1"/>
  <c r="F8" i="26" s="1"/>
  <c r="F9" i="26" s="1"/>
  <c r="F10" i="26" s="1"/>
  <c r="F11" i="26" s="1"/>
  <c r="F12" i="26" s="1"/>
  <c r="F13" i="26" s="1"/>
  <c r="F14" i="26" s="1"/>
  <c r="F15" i="26" s="1"/>
  <c r="F16" i="26" s="1"/>
  <c r="F17" i="26" s="1"/>
  <c r="F18" i="26" s="1"/>
  <c r="F19" i="26" s="1"/>
  <c r="F20" i="26" s="1"/>
  <c r="F21" i="26" s="1"/>
  <c r="F22" i="26" s="1"/>
  <c r="F23" i="26" s="1"/>
  <c r="F24" i="26" s="1"/>
  <c r="F25" i="26" s="1"/>
  <c r="F26" i="26" s="1"/>
  <c r="F27" i="26" s="1"/>
  <c r="F28" i="26" s="1"/>
  <c r="F29" i="26" s="1"/>
  <c r="F30" i="26" s="1"/>
  <c r="F31" i="26" s="1"/>
  <c r="F32" i="26" s="1"/>
  <c r="F33" i="26" s="1"/>
  <c r="F34" i="26" s="1"/>
  <c r="F35" i="26" s="1"/>
  <c r="F36" i="26" s="1"/>
  <c r="F37" i="26" s="1"/>
  <c r="F38" i="26" s="1"/>
  <c r="F39" i="26" s="1"/>
  <c r="F40" i="26" s="1"/>
  <c r="E4" i="26"/>
  <c r="B4" i="26"/>
  <c r="B5" i="26" s="1"/>
  <c r="B6" i="26" s="1"/>
  <c r="B7" i="26" s="1"/>
  <c r="B8" i="26" s="1"/>
  <c r="B9" i="26" s="1"/>
  <c r="B10" i="26" s="1"/>
  <c r="B11" i="26" s="1"/>
  <c r="B12" i="26" s="1"/>
  <c r="B13" i="26" s="1"/>
  <c r="B14" i="26" s="1"/>
  <c r="B15" i="26" s="1"/>
  <c r="B16" i="26" s="1"/>
  <c r="B17" i="26" s="1"/>
  <c r="B18" i="26" s="1"/>
  <c r="B19" i="26" s="1"/>
  <c r="B20" i="26" s="1"/>
  <c r="B21" i="26" s="1"/>
  <c r="B22" i="26" s="1"/>
  <c r="B23" i="26" s="1"/>
  <c r="B24" i="26" s="1"/>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B45" i="26" s="1"/>
  <c r="B46" i="26" s="1"/>
  <c r="B47" i="26" s="1"/>
  <c r="B48" i="26" s="1"/>
  <c r="B49" i="26" s="1"/>
  <c r="B50" i="26" s="1"/>
  <c r="B51" i="26" s="1"/>
  <c r="B52" i="26" s="1"/>
  <c r="B53" i="26" s="1"/>
  <c r="B54" i="26" s="1"/>
  <c r="B55" i="26" s="1"/>
  <c r="B56" i="26" s="1"/>
  <c r="B57" i="26" s="1"/>
  <c r="B58" i="26" s="1"/>
  <c r="B59" i="26" s="1"/>
  <c r="B60" i="26" s="1"/>
  <c r="B61" i="26" s="1"/>
  <c r="B62" i="26" s="1"/>
  <c r="B63" i="26" s="1"/>
  <c r="B64" i="26" s="1"/>
  <c r="B65" i="26" s="1"/>
  <c r="B66" i="26" s="1"/>
  <c r="B67" i="26" s="1"/>
  <c r="B68" i="26" s="1"/>
  <c r="B69" i="26" s="1"/>
  <c r="B70" i="26" s="1"/>
  <c r="B71" i="26" s="1"/>
  <c r="B72" i="26" s="1"/>
  <c r="B73" i="26" s="1"/>
  <c r="B74" i="26" s="1"/>
  <c r="B75" i="26" s="1"/>
  <c r="B76" i="26" s="1"/>
  <c r="B77" i="26" s="1"/>
  <c r="B78" i="26" s="1"/>
  <c r="N3" i="26"/>
  <c r="D3" i="26"/>
  <c r="D4" i="26" s="1"/>
  <c r="D5" i="26" s="1"/>
  <c r="D6" i="26" s="1"/>
  <c r="D7" i="26" s="1"/>
  <c r="D8" i="26" s="1"/>
  <c r="D9" i="26" s="1"/>
  <c r="D10" i="26" s="1"/>
  <c r="D11" i="26" s="1"/>
  <c r="D12" i="26" s="1"/>
  <c r="D13" i="26" s="1"/>
  <c r="D14" i="26" s="1"/>
  <c r="D15" i="26" s="1"/>
  <c r="D16" i="26" s="1"/>
  <c r="D17" i="26" s="1"/>
  <c r="D18" i="26" s="1"/>
  <c r="D19" i="26" s="1"/>
  <c r="D20" i="26" s="1"/>
  <c r="D21" i="26" s="1"/>
  <c r="D22" i="26" s="1"/>
  <c r="D23" i="26" s="1"/>
  <c r="D24" i="26" s="1"/>
  <c r="D25" i="26" s="1"/>
  <c r="D26" i="26" s="1"/>
  <c r="D27" i="26" s="1"/>
  <c r="D28" i="26" s="1"/>
  <c r="D29" i="26" s="1"/>
  <c r="D30" i="26" s="1"/>
  <c r="D31" i="26" s="1"/>
  <c r="D32" i="26" s="1"/>
  <c r="D33" i="26" s="1"/>
  <c r="D34" i="26" s="1"/>
  <c r="D35" i="26" s="1"/>
  <c r="D36" i="26" s="1"/>
  <c r="D37" i="26" s="1"/>
  <c r="D38" i="26" s="1"/>
  <c r="D39" i="26" s="1"/>
  <c r="D40" i="26" s="1"/>
  <c r="D41" i="26" s="1"/>
  <c r="D42" i="26" s="1"/>
  <c r="D43" i="26" s="1"/>
  <c r="D44" i="26" s="1"/>
  <c r="D45" i="26" s="1"/>
  <c r="D46" i="26" s="1"/>
  <c r="D47" i="26" s="1"/>
  <c r="D48" i="26" s="1"/>
  <c r="D49" i="26" s="1"/>
  <c r="D50" i="26" s="1"/>
  <c r="D51" i="26" s="1"/>
  <c r="D52" i="26" s="1"/>
  <c r="D53" i="26" s="1"/>
  <c r="D54" i="26" s="1"/>
  <c r="D55" i="26" s="1"/>
  <c r="D56" i="26" s="1"/>
  <c r="D57" i="26" s="1"/>
  <c r="D58" i="26" s="1"/>
  <c r="D59" i="26" s="1"/>
  <c r="D60" i="26" s="1"/>
  <c r="D61" i="26" s="1"/>
  <c r="D62" i="26" s="1"/>
  <c r="D63" i="26" s="1"/>
  <c r="D64" i="26" s="1"/>
  <c r="D65" i="26" s="1"/>
  <c r="D66" i="26" s="1"/>
  <c r="D67" i="26" s="1"/>
  <c r="D68" i="26" s="1"/>
  <c r="D69" i="26" s="1"/>
  <c r="D70" i="26" s="1"/>
  <c r="D71" i="26" s="1"/>
  <c r="D72" i="26" s="1"/>
  <c r="D73" i="26" s="1"/>
  <c r="D74" i="26" s="1"/>
  <c r="D75" i="26" s="1"/>
  <c r="D76" i="26" s="1"/>
  <c r="D77" i="26" s="1"/>
  <c r="D78" i="26" s="1"/>
  <c r="C3" i="26"/>
  <c r="H3" i="26" s="1"/>
  <c r="H4" i="26" s="1"/>
  <c r="H5" i="26" s="1"/>
  <c r="H6" i="26" s="1"/>
  <c r="H7" i="26" s="1"/>
  <c r="H8" i="26" s="1"/>
  <c r="H9" i="26" s="1"/>
  <c r="H10" i="26" s="1"/>
  <c r="H11" i="26" s="1"/>
  <c r="H12" i="26" s="1"/>
  <c r="H13" i="26" s="1"/>
  <c r="H14" i="26" s="1"/>
  <c r="H15" i="26" s="1"/>
  <c r="H16" i="26" s="1"/>
  <c r="H17" i="26" s="1"/>
  <c r="H18" i="26" s="1"/>
  <c r="H19" i="26" s="1"/>
  <c r="H20" i="26" s="1"/>
  <c r="H21" i="26" s="1"/>
  <c r="H22" i="26" s="1"/>
  <c r="H23" i="26" s="1"/>
  <c r="H24" i="26" s="1"/>
  <c r="H25" i="26" s="1"/>
  <c r="H26" i="26" s="1"/>
  <c r="H27" i="26" s="1"/>
  <c r="H28" i="26" s="1"/>
  <c r="H29" i="26" s="1"/>
  <c r="H30" i="26" s="1"/>
  <c r="H31" i="26" s="1"/>
  <c r="H32" i="26" s="1"/>
  <c r="H33" i="26" s="1"/>
  <c r="H34" i="26" s="1"/>
  <c r="H35" i="26" s="1"/>
  <c r="H36" i="26" s="1"/>
  <c r="H37" i="26" s="1"/>
  <c r="H38" i="26" s="1"/>
  <c r="H39" i="26" s="1"/>
  <c r="H40" i="26" s="1"/>
  <c r="H41" i="26" s="1"/>
  <c r="H42" i="26" s="1"/>
  <c r="H43" i="26" s="1"/>
  <c r="H44" i="26" s="1"/>
  <c r="H45" i="26" s="1"/>
  <c r="H46" i="26" s="1"/>
  <c r="H47" i="26" s="1"/>
  <c r="H48" i="26" s="1"/>
  <c r="H49" i="26" s="1"/>
  <c r="H50" i="26" s="1"/>
  <c r="H51" i="26" s="1"/>
  <c r="H52" i="26" s="1"/>
  <c r="H53" i="26" s="1"/>
  <c r="H54" i="26" s="1"/>
  <c r="H55" i="26" s="1"/>
  <c r="H56" i="26" s="1"/>
  <c r="H57" i="26" s="1"/>
  <c r="H58" i="26" s="1"/>
  <c r="H59" i="26" s="1"/>
  <c r="H60" i="26" s="1"/>
  <c r="H61" i="26" s="1"/>
  <c r="H62" i="26" s="1"/>
  <c r="H63" i="26" s="1"/>
  <c r="H64" i="26" s="1"/>
  <c r="H65" i="26" s="1"/>
  <c r="H66" i="26" s="1"/>
  <c r="H67" i="26" s="1"/>
  <c r="H68" i="26" s="1"/>
  <c r="H69" i="26" s="1"/>
  <c r="H70" i="26" s="1"/>
  <c r="H71" i="26" s="1"/>
  <c r="H72" i="26" s="1"/>
  <c r="H73" i="26" s="1"/>
  <c r="H74" i="26" s="1"/>
  <c r="H75" i="26" s="1"/>
  <c r="H76" i="26" s="1"/>
  <c r="H77" i="26" s="1"/>
  <c r="N78" i="26" l="1"/>
  <c r="C4" i="26"/>
  <c r="C5" i="26" s="1"/>
  <c r="C6" i="26" s="1"/>
  <c r="C7" i="26" s="1"/>
  <c r="C8" i="26" s="1"/>
  <c r="C9" i="26" s="1"/>
  <c r="C10" i="26" s="1"/>
  <c r="C11" i="26" s="1"/>
  <c r="C12" i="26" s="1"/>
  <c r="C13" i="26" s="1"/>
  <c r="C14" i="26" s="1"/>
  <c r="C15" i="26" s="1"/>
  <c r="C16" i="26" s="1"/>
  <c r="C17" i="26" s="1"/>
  <c r="C18" i="26" s="1"/>
  <c r="C19" i="26" s="1"/>
  <c r="C20" i="26" s="1"/>
  <c r="C21" i="26" s="1"/>
  <c r="C22" i="26" s="1"/>
  <c r="C23" i="26" s="1"/>
  <c r="C24" i="26" s="1"/>
  <c r="C25" i="26" s="1"/>
  <c r="C26" i="26" s="1"/>
  <c r="C27" i="26" s="1"/>
  <c r="C28" i="26" s="1"/>
  <c r="C29" i="26" s="1"/>
  <c r="C30" i="26" s="1"/>
  <c r="C31" i="26" s="1"/>
  <c r="C32" i="26" s="1"/>
  <c r="C33" i="26" s="1"/>
  <c r="C34" i="26" s="1"/>
  <c r="C35" i="26" s="1"/>
  <c r="C36" i="26" s="1"/>
  <c r="C37" i="26" s="1"/>
  <c r="C38" i="26" s="1"/>
  <c r="C39" i="26" s="1"/>
  <c r="C40" i="26" s="1"/>
  <c r="C41" i="26" s="1"/>
  <c r="C42" i="26" s="1"/>
  <c r="C43" i="26" s="1"/>
  <c r="C44" i="26" s="1"/>
  <c r="C45" i="26" s="1"/>
  <c r="C46" i="26" s="1"/>
  <c r="C47" i="26" s="1"/>
  <c r="C48" i="26" s="1"/>
  <c r="C49" i="26" s="1"/>
  <c r="C50" i="26" s="1"/>
  <c r="C51" i="26" s="1"/>
  <c r="C52" i="26" s="1"/>
  <c r="C53" i="26" s="1"/>
  <c r="C54" i="26" s="1"/>
  <c r="C55" i="26" s="1"/>
  <c r="C56" i="26" s="1"/>
  <c r="C57" i="26" s="1"/>
  <c r="C58" i="26" s="1"/>
  <c r="C59" i="26" s="1"/>
  <c r="C60" i="26" s="1"/>
  <c r="C61" i="26" s="1"/>
  <c r="C62" i="26" s="1"/>
  <c r="C63" i="26" s="1"/>
  <c r="C64" i="26" s="1"/>
  <c r="C65" i="26" s="1"/>
  <c r="C66" i="26" s="1"/>
  <c r="C67" i="26" s="1"/>
  <c r="C68" i="26" s="1"/>
  <c r="C69" i="26" s="1"/>
  <c r="C70" i="26" s="1"/>
  <c r="C71" i="26" s="1"/>
  <c r="C72" i="26" s="1"/>
  <c r="C73" i="26" s="1"/>
  <c r="C74" i="26" s="1"/>
  <c r="C75" i="26" s="1"/>
  <c r="C76" i="26" s="1"/>
  <c r="C77" i="26" s="1"/>
  <c r="C78" i="26" s="1"/>
  <c r="N168" i="25" l="1"/>
  <c r="N167" i="25"/>
  <c r="N166" i="25"/>
  <c r="N165" i="25"/>
  <c r="N164" i="25"/>
  <c r="N163" i="25"/>
  <c r="N162" i="25"/>
  <c r="N161" i="25"/>
  <c r="N160" i="25"/>
  <c r="N159" i="25"/>
  <c r="N158" i="25"/>
  <c r="N157" i="25"/>
  <c r="N156" i="25"/>
  <c r="N155" i="25"/>
  <c r="N154" i="25"/>
  <c r="N153" i="25"/>
  <c r="N152" i="25"/>
  <c r="N151" i="25"/>
  <c r="N150" i="25"/>
  <c r="N149" i="25"/>
  <c r="N148" i="25"/>
  <c r="N147" i="25"/>
  <c r="N146" i="25"/>
  <c r="N145" i="25"/>
  <c r="N144" i="25"/>
  <c r="N143" i="25"/>
  <c r="N142" i="25"/>
  <c r="N141" i="25"/>
  <c r="N140" i="25"/>
  <c r="N139" i="25"/>
  <c r="N138" i="25"/>
  <c r="N137" i="25"/>
  <c r="N136" i="25"/>
  <c r="N135" i="25"/>
  <c r="E135" i="25"/>
  <c r="E136" i="25" s="1"/>
  <c r="E137" i="25" s="1"/>
  <c r="E138" i="25" s="1"/>
  <c r="E139" i="25" s="1"/>
  <c r="E140" i="25" s="1"/>
  <c r="E141" i="25" s="1"/>
  <c r="E142" i="25" s="1"/>
  <c r="E143" i="25" s="1"/>
  <c r="E144" i="25" s="1"/>
  <c r="E145" i="25" s="1"/>
  <c r="E146" i="25" s="1"/>
  <c r="E147" i="25" s="1"/>
  <c r="E148" i="25" s="1"/>
  <c r="E149" i="25" s="1"/>
  <c r="E150" i="25" s="1"/>
  <c r="E151" i="25" s="1"/>
  <c r="E152" i="25" s="1"/>
  <c r="E153" i="25" s="1"/>
  <c r="E154" i="25" s="1"/>
  <c r="E155" i="25" s="1"/>
  <c r="E156" i="25" s="1"/>
  <c r="E157" i="25" s="1"/>
  <c r="E158" i="25" s="1"/>
  <c r="E159" i="25" s="1"/>
  <c r="E160" i="25" s="1"/>
  <c r="E161" i="25" s="1"/>
  <c r="E162" i="25" s="1"/>
  <c r="E163" i="25" s="1"/>
  <c r="E164" i="25" s="1"/>
  <c r="E165" i="25" s="1"/>
  <c r="E166" i="25" s="1"/>
  <c r="E167" i="25" s="1"/>
  <c r="E168" i="25" s="1"/>
  <c r="E169" i="25" s="1"/>
  <c r="N134" i="25"/>
  <c r="N133" i="25"/>
  <c r="N132" i="25"/>
  <c r="N131" i="25"/>
  <c r="N130" i="25"/>
  <c r="N129" i="25"/>
  <c r="N128" i="25"/>
  <c r="N127" i="25"/>
  <c r="N126" i="25"/>
  <c r="N125" i="25"/>
  <c r="N124" i="25"/>
  <c r="N123" i="25"/>
  <c r="N122" i="25"/>
  <c r="N121" i="25"/>
  <c r="N120" i="25"/>
  <c r="N119" i="25"/>
  <c r="N118" i="25"/>
  <c r="N117" i="25"/>
  <c r="N116" i="25"/>
  <c r="N115" i="25"/>
  <c r="N114" i="25"/>
  <c r="N113" i="25"/>
  <c r="N112" i="25"/>
  <c r="N111" i="25"/>
  <c r="N110" i="25"/>
  <c r="N109" i="25"/>
  <c r="N108" i="25"/>
  <c r="N107" i="25"/>
  <c r="N106" i="25"/>
  <c r="N105" i="25"/>
  <c r="N104" i="25"/>
  <c r="N103" i="25"/>
  <c r="N102" i="25"/>
  <c r="N101" i="25"/>
  <c r="N100" i="25"/>
  <c r="N99" i="25"/>
  <c r="N98" i="25"/>
  <c r="N97" i="25"/>
  <c r="N96" i="25"/>
  <c r="N95" i="25"/>
  <c r="N94" i="25"/>
  <c r="N93" i="25"/>
  <c r="N92" i="25"/>
  <c r="N91" i="25"/>
  <c r="N90" i="25"/>
  <c r="N89" i="25"/>
  <c r="N88" i="25"/>
  <c r="N87" i="25"/>
  <c r="N86" i="25"/>
  <c r="N85" i="25"/>
  <c r="N84" i="25"/>
  <c r="N83" i="25"/>
  <c r="N82" i="25"/>
  <c r="N81" i="25"/>
  <c r="N80" i="25"/>
  <c r="N79" i="25"/>
  <c r="N78" i="25"/>
  <c r="N77" i="25"/>
  <c r="N76" i="25"/>
  <c r="N75" i="25"/>
  <c r="N74" i="25"/>
  <c r="N73" i="25"/>
  <c r="E73" i="25"/>
  <c r="E74" i="25" s="1"/>
  <c r="E75" i="25" s="1"/>
  <c r="E76" i="25" s="1"/>
  <c r="E77" i="25" s="1"/>
  <c r="E78" i="25" s="1"/>
  <c r="E79" i="25" s="1"/>
  <c r="E80" i="25" s="1"/>
  <c r="E81" i="25" s="1"/>
  <c r="E82" i="25" s="1"/>
  <c r="E83" i="25" s="1"/>
  <c r="E84" i="25" s="1"/>
  <c r="E85" i="25" s="1"/>
  <c r="E86" i="25" s="1"/>
  <c r="E87" i="25" s="1"/>
  <c r="E88" i="25" s="1"/>
  <c r="E89" i="25" s="1"/>
  <c r="E90" i="25" s="1"/>
  <c r="E91" i="25" s="1"/>
  <c r="E92" i="25" s="1"/>
  <c r="E93" i="25" s="1"/>
  <c r="E94" i="25" s="1"/>
  <c r="E95" i="25" s="1"/>
  <c r="E96" i="25" s="1"/>
  <c r="E97" i="25" s="1"/>
  <c r="E98" i="25" s="1"/>
  <c r="E99" i="25" s="1"/>
  <c r="E100" i="25" s="1"/>
  <c r="E101" i="25" s="1"/>
  <c r="E102" i="25" s="1"/>
  <c r="E103" i="25" s="1"/>
  <c r="E104" i="25" s="1"/>
  <c r="E105" i="25" s="1"/>
  <c r="E106" i="25" s="1"/>
  <c r="E107" i="25" s="1"/>
  <c r="E108" i="25" s="1"/>
  <c r="E109" i="25" s="1"/>
  <c r="E110" i="25" s="1"/>
  <c r="E111" i="25" s="1"/>
  <c r="E112" i="25" s="1"/>
  <c r="E113" i="25" s="1"/>
  <c r="E114" i="25" s="1"/>
  <c r="E115" i="25" s="1"/>
  <c r="E116" i="25" s="1"/>
  <c r="E117" i="25" s="1"/>
  <c r="E118" i="25" s="1"/>
  <c r="E119" i="25" s="1"/>
  <c r="E120" i="25" s="1"/>
  <c r="E121" i="25" s="1"/>
  <c r="E122" i="25" s="1"/>
  <c r="E123" i="25" s="1"/>
  <c r="E124" i="25" s="1"/>
  <c r="E125" i="25" s="1"/>
  <c r="E126" i="25" s="1"/>
  <c r="E127" i="25" s="1"/>
  <c r="E128" i="25" s="1"/>
  <c r="E129" i="25" s="1"/>
  <c r="E130" i="25" s="1"/>
  <c r="E131" i="25" s="1"/>
  <c r="E132" i="25" s="1"/>
  <c r="E133" i="25" s="1"/>
  <c r="N72" i="25"/>
  <c r="N71" i="25"/>
  <c r="N70" i="25"/>
  <c r="N69" i="25"/>
  <c r="N68" i="25"/>
  <c r="N67" i="25"/>
  <c r="N66" i="25"/>
  <c r="N65" i="25"/>
  <c r="N64" i="25"/>
  <c r="N63" i="25"/>
  <c r="N62" i="25"/>
  <c r="N61" i="25"/>
  <c r="N60" i="25"/>
  <c r="N59" i="25"/>
  <c r="N58" i="25"/>
  <c r="N57" i="25"/>
  <c r="N56" i="25"/>
  <c r="N55" i="25"/>
  <c r="N54" i="25"/>
  <c r="N53" i="25"/>
  <c r="N52" i="25"/>
  <c r="N51" i="25"/>
  <c r="N50" i="25"/>
  <c r="N49" i="25"/>
  <c r="N48" i="25"/>
  <c r="N47" i="25"/>
  <c r="N46" i="25"/>
  <c r="N45" i="25"/>
  <c r="N44" i="25"/>
  <c r="N43" i="25"/>
  <c r="N42" i="25"/>
  <c r="N41" i="25"/>
  <c r="N40" i="25"/>
  <c r="N39" i="25"/>
  <c r="N38" i="25"/>
  <c r="N37" i="25"/>
  <c r="E37" i="25"/>
  <c r="E38" i="25" s="1"/>
  <c r="E39" i="25" s="1"/>
  <c r="E40" i="25" s="1"/>
  <c r="E41" i="25" s="1"/>
  <c r="E42" i="25" s="1"/>
  <c r="E43" i="25" s="1"/>
  <c r="E44" i="25" s="1"/>
  <c r="E45" i="25" s="1"/>
  <c r="E46" i="25" s="1"/>
  <c r="E47" i="25" s="1"/>
  <c r="E48" i="25" s="1"/>
  <c r="E49" i="25" s="1"/>
  <c r="E50" i="25" s="1"/>
  <c r="E51" i="25" s="1"/>
  <c r="E52" i="25" s="1"/>
  <c r="E53" i="25" s="1"/>
  <c r="E54" i="25" s="1"/>
  <c r="E55" i="25" s="1"/>
  <c r="E56" i="25" s="1"/>
  <c r="E57" i="25" s="1"/>
  <c r="E58" i="25" s="1"/>
  <c r="E59" i="25" s="1"/>
  <c r="E60" i="25" s="1"/>
  <c r="E61" i="25" s="1"/>
  <c r="E62" i="25" s="1"/>
  <c r="E63" i="25" s="1"/>
  <c r="E64" i="25" s="1"/>
  <c r="E65" i="25" s="1"/>
  <c r="E66" i="25" s="1"/>
  <c r="E67" i="25" s="1"/>
  <c r="E68" i="25" s="1"/>
  <c r="E69" i="25" s="1"/>
  <c r="E70" i="25" s="1"/>
  <c r="E71" i="25" s="1"/>
  <c r="N36" i="25"/>
  <c r="E36" i="25"/>
  <c r="N35" i="25"/>
  <c r="N34" i="25"/>
  <c r="N33" i="25"/>
  <c r="N32" i="25"/>
  <c r="N31" i="25"/>
  <c r="N30" i="25"/>
  <c r="N29" i="25"/>
  <c r="N28" i="25"/>
  <c r="N27" i="25"/>
  <c r="N26" i="25"/>
  <c r="N25" i="25"/>
  <c r="N24" i="25"/>
  <c r="N23" i="25"/>
  <c r="N22" i="25"/>
  <c r="N21" i="25"/>
  <c r="N20" i="25"/>
  <c r="N19" i="25"/>
  <c r="N18" i="25"/>
  <c r="N17" i="25"/>
  <c r="N16" i="25"/>
  <c r="N15" i="25"/>
  <c r="N14" i="25"/>
  <c r="N13" i="25"/>
  <c r="N12" i="25"/>
  <c r="N11" i="25"/>
  <c r="N10" i="25"/>
  <c r="N9" i="25"/>
  <c r="N8" i="25"/>
  <c r="N7" i="25"/>
  <c r="N6" i="25"/>
  <c r="N5" i="25"/>
  <c r="N4" i="25"/>
  <c r="G4" i="25"/>
  <c r="G5" i="25" s="1"/>
  <c r="G6" i="25" s="1"/>
  <c r="G7" i="25" s="1"/>
  <c r="G8" i="25" s="1"/>
  <c r="G9" i="25" s="1"/>
  <c r="G10" i="25" s="1"/>
  <c r="G11" i="25" s="1"/>
  <c r="G12" i="25" s="1"/>
  <c r="G13" i="25" s="1"/>
  <c r="G14" i="25" s="1"/>
  <c r="G15" i="25" s="1"/>
  <c r="G16" i="25" s="1"/>
  <c r="G17" i="25" s="1"/>
  <c r="G18" i="25" s="1"/>
  <c r="G19" i="25" s="1"/>
  <c r="G20" i="25" s="1"/>
  <c r="G21" i="25" s="1"/>
  <c r="G22" i="25" s="1"/>
  <c r="G23" i="25" s="1"/>
  <c r="G24" i="25" s="1"/>
  <c r="G25" i="25" s="1"/>
  <c r="G26" i="25" s="1"/>
  <c r="G27" i="25" s="1"/>
  <c r="G28" i="25" s="1"/>
  <c r="G29" i="25" s="1"/>
  <c r="G30" i="25" s="1"/>
  <c r="G31" i="25" s="1"/>
  <c r="G32" i="25" s="1"/>
  <c r="G33" i="25" s="1"/>
  <c r="G34" i="25" s="1"/>
  <c r="G35" i="25" s="1"/>
  <c r="G36" i="25" s="1"/>
  <c r="G37" i="25" s="1"/>
  <c r="G38" i="25" s="1"/>
  <c r="G39" i="25" s="1"/>
  <c r="G40" i="25" s="1"/>
  <c r="G41" i="25" s="1"/>
  <c r="G42" i="25" s="1"/>
  <c r="G43" i="25" s="1"/>
  <c r="G44" i="25" s="1"/>
  <c r="G45" i="25" s="1"/>
  <c r="G46" i="25" s="1"/>
  <c r="G47" i="25" s="1"/>
  <c r="G48" i="25" s="1"/>
  <c r="G49" i="25" s="1"/>
  <c r="G50" i="25" s="1"/>
  <c r="G51" i="25" s="1"/>
  <c r="G52" i="25" s="1"/>
  <c r="G53" i="25" s="1"/>
  <c r="G54" i="25" s="1"/>
  <c r="G55" i="25" s="1"/>
  <c r="G56" i="25" s="1"/>
  <c r="G57" i="25" s="1"/>
  <c r="G58" i="25" s="1"/>
  <c r="G59" i="25" s="1"/>
  <c r="G60" i="25" s="1"/>
  <c r="G61" i="25" s="1"/>
  <c r="G62" i="25" s="1"/>
  <c r="G63" i="25" s="1"/>
  <c r="G64" i="25" s="1"/>
  <c r="G65" i="25" s="1"/>
  <c r="G66" i="25" s="1"/>
  <c r="G67" i="25" s="1"/>
  <c r="G68" i="25" s="1"/>
  <c r="G69" i="25" s="1"/>
  <c r="G70" i="25" s="1"/>
  <c r="G71" i="25" s="1"/>
  <c r="G72" i="25" s="1"/>
  <c r="G73" i="25" s="1"/>
  <c r="G74" i="25" s="1"/>
  <c r="G75" i="25" s="1"/>
  <c r="G76" i="25" s="1"/>
  <c r="G77" i="25" s="1"/>
  <c r="G78" i="25" s="1"/>
  <c r="G79" i="25" s="1"/>
  <c r="G80" i="25" s="1"/>
  <c r="G81" i="25" s="1"/>
  <c r="G82" i="25" s="1"/>
  <c r="G83" i="25" s="1"/>
  <c r="G84" i="25" s="1"/>
  <c r="G85" i="25" s="1"/>
  <c r="G86" i="25" s="1"/>
  <c r="G87" i="25" s="1"/>
  <c r="G88" i="25" s="1"/>
  <c r="G89" i="25" s="1"/>
  <c r="G90" i="25" s="1"/>
  <c r="G91" i="25" s="1"/>
  <c r="G92" i="25" s="1"/>
  <c r="G93" i="25" s="1"/>
  <c r="G94" i="25" s="1"/>
  <c r="G95" i="25" s="1"/>
  <c r="G96" i="25" s="1"/>
  <c r="G97" i="25" s="1"/>
  <c r="G98" i="25" s="1"/>
  <c r="G99" i="25" s="1"/>
  <c r="G100" i="25" s="1"/>
  <c r="G101" i="25" s="1"/>
  <c r="G102" i="25" s="1"/>
  <c r="G103" i="25" s="1"/>
  <c r="G104" i="25" s="1"/>
  <c r="G105" i="25" s="1"/>
  <c r="G106" i="25" s="1"/>
  <c r="G107" i="25" s="1"/>
  <c r="G108" i="25" s="1"/>
  <c r="G109" i="25" s="1"/>
  <c r="G110" i="25" s="1"/>
  <c r="G111" i="25" s="1"/>
  <c r="G112" i="25" s="1"/>
  <c r="G113" i="25" s="1"/>
  <c r="G114" i="25" s="1"/>
  <c r="G115" i="25" s="1"/>
  <c r="G116" i="25" s="1"/>
  <c r="G117" i="25" s="1"/>
  <c r="G118" i="25" s="1"/>
  <c r="G119" i="25" s="1"/>
  <c r="G120" i="25" s="1"/>
  <c r="G121" i="25" s="1"/>
  <c r="G122" i="25" s="1"/>
  <c r="G123" i="25" s="1"/>
  <c r="G124" i="25" s="1"/>
  <c r="G125" i="25" s="1"/>
  <c r="G126" i="25" s="1"/>
  <c r="G127" i="25" s="1"/>
  <c r="G128" i="25" s="1"/>
  <c r="G129" i="25" s="1"/>
  <c r="G130" i="25" s="1"/>
  <c r="G131" i="25" s="1"/>
  <c r="G132" i="25" s="1"/>
  <c r="G133" i="25" s="1"/>
  <c r="G134" i="25" s="1"/>
  <c r="G135" i="25" s="1"/>
  <c r="G136" i="25" s="1"/>
  <c r="G137" i="25" s="1"/>
  <c r="G138" i="25" s="1"/>
  <c r="G139" i="25" s="1"/>
  <c r="G140" i="25" s="1"/>
  <c r="G141" i="25" s="1"/>
  <c r="G142" i="25" s="1"/>
  <c r="G143" i="25" s="1"/>
  <c r="G144" i="25" s="1"/>
  <c r="G145" i="25" s="1"/>
  <c r="G146" i="25" s="1"/>
  <c r="G147" i="25" s="1"/>
  <c r="G148" i="25" s="1"/>
  <c r="G149" i="25" s="1"/>
  <c r="G150" i="25" s="1"/>
  <c r="G151" i="25" s="1"/>
  <c r="G152" i="25" s="1"/>
  <c r="G153" i="25" s="1"/>
  <c r="G154" i="25" s="1"/>
  <c r="G155" i="25" s="1"/>
  <c r="G156" i="25" s="1"/>
  <c r="G157" i="25" s="1"/>
  <c r="G158" i="25" s="1"/>
  <c r="G159" i="25" s="1"/>
  <c r="G160" i="25" s="1"/>
  <c r="G161" i="25" s="1"/>
  <c r="G162" i="25" s="1"/>
  <c r="G163" i="25" s="1"/>
  <c r="G164" i="25" s="1"/>
  <c r="G165" i="25" s="1"/>
  <c r="G166" i="25" s="1"/>
  <c r="G167" i="25" s="1"/>
  <c r="G168" i="25" s="1"/>
  <c r="G169" i="25" s="1"/>
  <c r="F4" i="25"/>
  <c r="F5" i="25" s="1"/>
  <c r="F6" i="25" s="1"/>
  <c r="F7" i="25" s="1"/>
  <c r="F8" i="25" s="1"/>
  <c r="F9" i="25" s="1"/>
  <c r="F10" i="25" s="1"/>
  <c r="F11" i="25" s="1"/>
  <c r="F12" i="25" s="1"/>
  <c r="F13" i="25" s="1"/>
  <c r="F14" i="25" s="1"/>
  <c r="F15" i="25" s="1"/>
  <c r="F16" i="25" s="1"/>
  <c r="F17" i="25" s="1"/>
  <c r="F18" i="25" s="1"/>
  <c r="F19" i="25" s="1"/>
  <c r="F20" i="25" s="1"/>
  <c r="F21" i="25" s="1"/>
  <c r="F22" i="25" s="1"/>
  <c r="F23" i="25" s="1"/>
  <c r="F24" i="25" s="1"/>
  <c r="F25" i="25" s="1"/>
  <c r="F26" i="25" s="1"/>
  <c r="F27" i="25" s="1"/>
  <c r="F28" i="25" s="1"/>
  <c r="F29" i="25" s="1"/>
  <c r="F30" i="25" s="1"/>
  <c r="F31" i="25" s="1"/>
  <c r="F32" i="25" s="1"/>
  <c r="F33" i="25" s="1"/>
  <c r="F34" i="25" s="1"/>
  <c r="F35" i="25" s="1"/>
  <c r="F36" i="25" s="1"/>
  <c r="F37" i="25" s="1"/>
  <c r="F38" i="25" s="1"/>
  <c r="F39" i="25" s="1"/>
  <c r="F40" i="25" s="1"/>
  <c r="F41" i="25" s="1"/>
  <c r="F42" i="25" s="1"/>
  <c r="F43" i="25" s="1"/>
  <c r="F44" i="25" s="1"/>
  <c r="F45" i="25" s="1"/>
  <c r="F46" i="25" s="1"/>
  <c r="F47" i="25" s="1"/>
  <c r="F48" i="25" s="1"/>
  <c r="F49" i="25" s="1"/>
  <c r="F50" i="25" s="1"/>
  <c r="F51" i="25" s="1"/>
  <c r="F52" i="25" s="1"/>
  <c r="F53" i="25" s="1"/>
  <c r="F54" i="25" s="1"/>
  <c r="F55" i="25" s="1"/>
  <c r="F56" i="25" s="1"/>
  <c r="F57" i="25" s="1"/>
  <c r="F58" i="25" s="1"/>
  <c r="F59" i="25" s="1"/>
  <c r="F60" i="25" s="1"/>
  <c r="F61" i="25" s="1"/>
  <c r="F62" i="25" s="1"/>
  <c r="F63" i="25" s="1"/>
  <c r="F64" i="25" s="1"/>
  <c r="F65" i="25" s="1"/>
  <c r="F66" i="25" s="1"/>
  <c r="F67" i="25" s="1"/>
  <c r="F68" i="25" s="1"/>
  <c r="F69" i="25" s="1"/>
  <c r="F70" i="25" s="1"/>
  <c r="F71" i="25" s="1"/>
  <c r="F72" i="25" s="1"/>
  <c r="F73" i="25" s="1"/>
  <c r="F74" i="25" s="1"/>
  <c r="F75" i="25" s="1"/>
  <c r="F76" i="25" s="1"/>
  <c r="F77" i="25" s="1"/>
  <c r="F78" i="25" s="1"/>
  <c r="F79" i="25" s="1"/>
  <c r="F80" i="25" s="1"/>
  <c r="F81" i="25" s="1"/>
  <c r="F82" i="25" s="1"/>
  <c r="F83" i="25" s="1"/>
  <c r="F84" i="25" s="1"/>
  <c r="F85" i="25" s="1"/>
  <c r="F86" i="25" s="1"/>
  <c r="F87" i="25" s="1"/>
  <c r="F88" i="25" s="1"/>
  <c r="F89" i="25" s="1"/>
  <c r="F90" i="25" s="1"/>
  <c r="F91" i="25" s="1"/>
  <c r="F92" i="25" s="1"/>
  <c r="F93" i="25" s="1"/>
  <c r="F94" i="25" s="1"/>
  <c r="F95" i="25" s="1"/>
  <c r="F96" i="25" s="1"/>
  <c r="F97" i="25" s="1"/>
  <c r="F98" i="25" s="1"/>
  <c r="F99" i="25" s="1"/>
  <c r="F100" i="25" s="1"/>
  <c r="F101" i="25" s="1"/>
  <c r="F102" i="25" s="1"/>
  <c r="F103" i="25" s="1"/>
  <c r="F104" i="25" s="1"/>
  <c r="F105" i="25" s="1"/>
  <c r="F106" i="25" s="1"/>
  <c r="F107" i="25" s="1"/>
  <c r="F108" i="25" s="1"/>
  <c r="F109" i="25" s="1"/>
  <c r="F110" i="25" s="1"/>
  <c r="F111" i="25" s="1"/>
  <c r="F112" i="25" s="1"/>
  <c r="F113" i="25" s="1"/>
  <c r="F114" i="25" s="1"/>
  <c r="F115" i="25" s="1"/>
  <c r="F116" i="25" s="1"/>
  <c r="F117" i="25" s="1"/>
  <c r="F118" i="25" s="1"/>
  <c r="F119" i="25" s="1"/>
  <c r="F120" i="25" s="1"/>
  <c r="F121" i="25" s="1"/>
  <c r="F122" i="25" s="1"/>
  <c r="F123" i="25" s="1"/>
  <c r="F124" i="25" s="1"/>
  <c r="F125" i="25" s="1"/>
  <c r="F126" i="25" s="1"/>
  <c r="F127" i="25" s="1"/>
  <c r="F128" i="25" s="1"/>
  <c r="F129" i="25" s="1"/>
  <c r="F130" i="25" s="1"/>
  <c r="F131" i="25" s="1"/>
  <c r="F132" i="25" s="1"/>
  <c r="F133" i="25" s="1"/>
  <c r="F134" i="25" s="1"/>
  <c r="F135" i="25" s="1"/>
  <c r="F136" i="25" s="1"/>
  <c r="F137" i="25" s="1"/>
  <c r="F138" i="25" s="1"/>
  <c r="F139" i="25" s="1"/>
  <c r="F140" i="25" s="1"/>
  <c r="F141" i="25" s="1"/>
  <c r="F142" i="25" s="1"/>
  <c r="F143" i="25" s="1"/>
  <c r="F144" i="25" s="1"/>
  <c r="F145" i="25" s="1"/>
  <c r="F146" i="25" s="1"/>
  <c r="F147" i="25" s="1"/>
  <c r="F148" i="25" s="1"/>
  <c r="F149" i="25" s="1"/>
  <c r="F150" i="25" s="1"/>
  <c r="F151" i="25" s="1"/>
  <c r="F152" i="25" s="1"/>
  <c r="F153" i="25" s="1"/>
  <c r="F154" i="25" s="1"/>
  <c r="F155" i="25" s="1"/>
  <c r="F156" i="25" s="1"/>
  <c r="F157" i="25" s="1"/>
  <c r="F158" i="25" s="1"/>
  <c r="F159" i="25" s="1"/>
  <c r="F160" i="25" s="1"/>
  <c r="F161" i="25" s="1"/>
  <c r="F162" i="25" s="1"/>
  <c r="F163" i="25" s="1"/>
  <c r="F164" i="25" s="1"/>
  <c r="F165" i="25" s="1"/>
  <c r="F166" i="25" s="1"/>
  <c r="F167" i="25" s="1"/>
  <c r="F168" i="25" s="1"/>
  <c r="F169" i="25" s="1"/>
  <c r="E4" i="25"/>
  <c r="E5" i="25" s="1"/>
  <c r="E6" i="25" s="1"/>
  <c r="E7" i="25" s="1"/>
  <c r="E8" i="25" s="1"/>
  <c r="E9" i="25" s="1"/>
  <c r="E10" i="25" s="1"/>
  <c r="E11" i="25" s="1"/>
  <c r="E12" i="25" s="1"/>
  <c r="E13" i="25" s="1"/>
  <c r="E14" i="25" s="1"/>
  <c r="E15" i="25" s="1"/>
  <c r="E16" i="25" s="1"/>
  <c r="E17" i="25" s="1"/>
  <c r="E18" i="25" s="1"/>
  <c r="E19" i="25" s="1"/>
  <c r="E20" i="25" s="1"/>
  <c r="E21" i="25" s="1"/>
  <c r="E22" i="25" s="1"/>
  <c r="E23" i="25" s="1"/>
  <c r="E24" i="25" s="1"/>
  <c r="E25" i="25" s="1"/>
  <c r="E26" i="25" s="1"/>
  <c r="E27" i="25" s="1"/>
  <c r="E28" i="25" s="1"/>
  <c r="E29" i="25" s="1"/>
  <c r="E30" i="25" s="1"/>
  <c r="E31" i="25" s="1"/>
  <c r="E32" i="25" s="1"/>
  <c r="E33" i="25" s="1"/>
  <c r="E34" i="25" s="1"/>
  <c r="B4" i="25"/>
  <c r="B5" i="25" s="1"/>
  <c r="B6" i="25" s="1"/>
  <c r="B7" i="25" s="1"/>
  <c r="B8" i="25" s="1"/>
  <c r="B9" i="25" s="1"/>
  <c r="B10" i="25" s="1"/>
  <c r="B11" i="25" s="1"/>
  <c r="B12" i="25" s="1"/>
  <c r="B13" i="25" s="1"/>
  <c r="B14" i="25" s="1"/>
  <c r="B15" i="25" s="1"/>
  <c r="B16" i="25" s="1"/>
  <c r="B17" i="25" s="1"/>
  <c r="B18" i="25" s="1"/>
  <c r="B19" i="25" s="1"/>
  <c r="B20" i="25" s="1"/>
  <c r="B21" i="25" s="1"/>
  <c r="B22" i="25" s="1"/>
  <c r="B23" i="25" s="1"/>
  <c r="B24" i="25" s="1"/>
  <c r="B25" i="25" s="1"/>
  <c r="B26" i="25" s="1"/>
  <c r="B27" i="25" s="1"/>
  <c r="B28" i="25" s="1"/>
  <c r="B29" i="25" s="1"/>
  <c r="B30" i="25" s="1"/>
  <c r="B31" i="25" s="1"/>
  <c r="B32" i="25" s="1"/>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83" i="25" s="1"/>
  <c r="B84" i="25" s="1"/>
  <c r="B85" i="25" s="1"/>
  <c r="B86" i="25" s="1"/>
  <c r="B87" i="25" s="1"/>
  <c r="B88" i="25" s="1"/>
  <c r="B89" i="25" s="1"/>
  <c r="B90" i="25" s="1"/>
  <c r="B91" i="25" s="1"/>
  <c r="B92" i="25" s="1"/>
  <c r="B93" i="25" s="1"/>
  <c r="B94" i="25" s="1"/>
  <c r="B95" i="25" s="1"/>
  <c r="B96" i="25" s="1"/>
  <c r="B97" i="25" s="1"/>
  <c r="B98" i="25" s="1"/>
  <c r="B99" i="25" s="1"/>
  <c r="B100" i="25" s="1"/>
  <c r="B101" i="25" s="1"/>
  <c r="B102" i="25" s="1"/>
  <c r="B103" i="25" s="1"/>
  <c r="B104" i="25" s="1"/>
  <c r="B105" i="25" s="1"/>
  <c r="B106" i="25" s="1"/>
  <c r="B107" i="25" s="1"/>
  <c r="B108" i="25" s="1"/>
  <c r="B109" i="25" s="1"/>
  <c r="B110" i="25" s="1"/>
  <c r="B111" i="25" s="1"/>
  <c r="A4" i="25"/>
  <c r="A5" i="25" s="1"/>
  <c r="A6" i="25" s="1"/>
  <c r="A7" i="25" s="1"/>
  <c r="A8" i="25" s="1"/>
  <c r="A9" i="25" s="1"/>
  <c r="A10" i="25" s="1"/>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A111" i="25" s="1"/>
  <c r="A112" i="25" s="1"/>
  <c r="A113" i="25" s="1"/>
  <c r="A114" i="25" s="1"/>
  <c r="A115" i="25" s="1"/>
  <c r="A116" i="25" s="1"/>
  <c r="A117" i="25" s="1"/>
  <c r="A118" i="25" s="1"/>
  <c r="A119" i="25" s="1"/>
  <c r="A120" i="25" s="1"/>
  <c r="A121" i="25" s="1"/>
  <c r="A122" i="25" s="1"/>
  <c r="A123" i="25" s="1"/>
  <c r="A124" i="25" s="1"/>
  <c r="A125" i="25" s="1"/>
  <c r="A126" i="25" s="1"/>
  <c r="A127" i="25" s="1"/>
  <c r="A128" i="25" s="1"/>
  <c r="A129" i="25" s="1"/>
  <c r="A130" i="25" s="1"/>
  <c r="A131" i="25" s="1"/>
  <c r="A132" i="25" s="1"/>
  <c r="A133" i="25" s="1"/>
  <c r="A134" i="25" s="1"/>
  <c r="A135" i="25" s="1"/>
  <c r="A136" i="25" s="1"/>
  <c r="A137" i="25" s="1"/>
  <c r="A138" i="25" s="1"/>
  <c r="A139" i="25" s="1"/>
  <c r="A140" i="25" s="1"/>
  <c r="A141" i="25" s="1"/>
  <c r="A142" i="25" s="1"/>
  <c r="A143" i="25" s="1"/>
  <c r="A144" i="25" s="1"/>
  <c r="A145" i="25" s="1"/>
  <c r="A146" i="25" s="1"/>
  <c r="A147" i="25" s="1"/>
  <c r="A148" i="25" s="1"/>
  <c r="A149" i="25" s="1"/>
  <c r="A150" i="25" s="1"/>
  <c r="A151" i="25" s="1"/>
  <c r="A152" i="25" s="1"/>
  <c r="A153" i="25" s="1"/>
  <c r="A154" i="25" s="1"/>
  <c r="A155" i="25" s="1"/>
  <c r="A156" i="25" s="1"/>
  <c r="A157" i="25" s="1"/>
  <c r="A158" i="25" s="1"/>
  <c r="A159" i="25" s="1"/>
  <c r="A160" i="25" s="1"/>
  <c r="A161" i="25" s="1"/>
  <c r="A162" i="25" s="1"/>
  <c r="A163" i="25" s="1"/>
  <c r="A164" i="25" s="1"/>
  <c r="A165" i="25" s="1"/>
  <c r="A166" i="25" s="1"/>
  <c r="A167" i="25" s="1"/>
  <c r="A168" i="25" s="1"/>
  <c r="A169" i="25" s="1"/>
  <c r="N3" i="25"/>
  <c r="D3" i="25"/>
  <c r="D4" i="25" s="1"/>
  <c r="D5" i="25" s="1"/>
  <c r="D6" i="25" s="1"/>
  <c r="D7" i="25" s="1"/>
  <c r="D8" i="25" s="1"/>
  <c r="D9" i="25" s="1"/>
  <c r="D10" i="25" s="1"/>
  <c r="D11" i="25" s="1"/>
  <c r="D12" i="25" s="1"/>
  <c r="D13" i="25" s="1"/>
  <c r="D14" i="25" s="1"/>
  <c r="D15" i="25" s="1"/>
  <c r="D16" i="25" s="1"/>
  <c r="D17" i="25" s="1"/>
  <c r="D18" i="25" s="1"/>
  <c r="D19" i="25" s="1"/>
  <c r="D20" i="25" s="1"/>
  <c r="D21" i="25" s="1"/>
  <c r="D22" i="25" s="1"/>
  <c r="D23" i="25" s="1"/>
  <c r="D24" i="25" s="1"/>
  <c r="D25" i="25" s="1"/>
  <c r="D26" i="25" s="1"/>
  <c r="D27" i="25" s="1"/>
  <c r="D28" i="25" s="1"/>
  <c r="D29" i="25" s="1"/>
  <c r="D30" i="25" s="1"/>
  <c r="D31" i="25" s="1"/>
  <c r="D32" i="25" s="1"/>
  <c r="D33" i="25" s="1"/>
  <c r="D34" i="25" s="1"/>
  <c r="D35" i="25" s="1"/>
  <c r="D36" i="25" s="1"/>
  <c r="D37" i="25" s="1"/>
  <c r="D38" i="25" s="1"/>
  <c r="D39" i="25" s="1"/>
  <c r="D40" i="25" s="1"/>
  <c r="D41" i="25" s="1"/>
  <c r="D42" i="25" s="1"/>
  <c r="D43" i="25" s="1"/>
  <c r="D44" i="25" s="1"/>
  <c r="D45" i="25" s="1"/>
  <c r="D46" i="25" s="1"/>
  <c r="D47" i="25" s="1"/>
  <c r="D48" i="25" s="1"/>
  <c r="D49" i="25" s="1"/>
  <c r="D50" i="25" s="1"/>
  <c r="D51" i="25" s="1"/>
  <c r="D52" i="25" s="1"/>
  <c r="D53" i="25" s="1"/>
  <c r="D54" i="25" s="1"/>
  <c r="D55" i="25" s="1"/>
  <c r="D56" i="25" s="1"/>
  <c r="D57" i="25" s="1"/>
  <c r="D58" i="25" s="1"/>
  <c r="D59" i="25" s="1"/>
  <c r="D60" i="25" s="1"/>
  <c r="D61" i="25" s="1"/>
  <c r="D62" i="25" s="1"/>
  <c r="D63" i="25" s="1"/>
  <c r="D64" i="25" s="1"/>
  <c r="D65" i="25" s="1"/>
  <c r="D66" i="25" s="1"/>
  <c r="D67" i="25" s="1"/>
  <c r="D68" i="25" s="1"/>
  <c r="D69" i="25" s="1"/>
  <c r="D70" i="25" s="1"/>
  <c r="D71" i="25" s="1"/>
  <c r="D72" i="25" s="1"/>
  <c r="D73" i="25" s="1"/>
  <c r="D74" i="25" s="1"/>
  <c r="D75" i="25" s="1"/>
  <c r="D76" i="25" s="1"/>
  <c r="D77" i="25" s="1"/>
  <c r="D78" i="25" s="1"/>
  <c r="D79" i="25" s="1"/>
  <c r="D80" i="25" s="1"/>
  <c r="D81" i="25" s="1"/>
  <c r="D82" i="25" s="1"/>
  <c r="D83" i="25" s="1"/>
  <c r="D84" i="25" s="1"/>
  <c r="D85" i="25" s="1"/>
  <c r="D86" i="25" s="1"/>
  <c r="D87" i="25" s="1"/>
  <c r="D88" i="25" s="1"/>
  <c r="D89" i="25" s="1"/>
  <c r="D90" i="25" s="1"/>
  <c r="D91" i="25" s="1"/>
  <c r="D92" i="25" s="1"/>
  <c r="D93" i="25" s="1"/>
  <c r="D94" i="25" s="1"/>
  <c r="D95" i="25" s="1"/>
  <c r="D96" i="25" s="1"/>
  <c r="D97" i="25" s="1"/>
  <c r="D98" i="25" s="1"/>
  <c r="D99" i="25" s="1"/>
  <c r="D100" i="25" s="1"/>
  <c r="D101" i="25" s="1"/>
  <c r="D102" i="25" s="1"/>
  <c r="D103" i="25" s="1"/>
  <c r="D104" i="25" s="1"/>
  <c r="D105" i="25" s="1"/>
  <c r="D106" i="25" s="1"/>
  <c r="D107" i="25" s="1"/>
  <c r="D108" i="25" s="1"/>
  <c r="D109" i="25" s="1"/>
  <c r="D110" i="25" s="1"/>
  <c r="D111" i="25" s="1"/>
  <c r="D112" i="25" s="1"/>
  <c r="D113" i="25" s="1"/>
  <c r="D114" i="25" s="1"/>
  <c r="D115" i="25" s="1"/>
  <c r="D116" i="25" s="1"/>
  <c r="D117" i="25" s="1"/>
  <c r="D118" i="25" s="1"/>
  <c r="D119" i="25" s="1"/>
  <c r="D120" i="25" s="1"/>
  <c r="D121" i="25" s="1"/>
  <c r="D122" i="25" s="1"/>
  <c r="D123" i="25" s="1"/>
  <c r="D124" i="25" s="1"/>
  <c r="D125" i="25" s="1"/>
  <c r="D126" i="25" s="1"/>
  <c r="D127" i="25" s="1"/>
  <c r="D128" i="25" s="1"/>
  <c r="D129" i="25" s="1"/>
  <c r="D130" i="25" s="1"/>
  <c r="D131" i="25" s="1"/>
  <c r="D132" i="25" s="1"/>
  <c r="D133" i="25" s="1"/>
  <c r="D134" i="25" s="1"/>
  <c r="D135" i="25" s="1"/>
  <c r="D136" i="25" s="1"/>
  <c r="D137" i="25" s="1"/>
  <c r="D138" i="25" s="1"/>
  <c r="D139" i="25" s="1"/>
  <c r="D140" i="25" s="1"/>
  <c r="D141" i="25" s="1"/>
  <c r="D142" i="25" s="1"/>
  <c r="D143" i="25" s="1"/>
  <c r="D144" i="25" s="1"/>
  <c r="D145" i="25" s="1"/>
  <c r="D146" i="25" s="1"/>
  <c r="D147" i="25" s="1"/>
  <c r="D148" i="25" s="1"/>
  <c r="D149" i="25" s="1"/>
  <c r="D150" i="25" s="1"/>
  <c r="D151" i="25" s="1"/>
  <c r="D152" i="25" s="1"/>
  <c r="D153" i="25" s="1"/>
  <c r="D154" i="25" s="1"/>
  <c r="D155" i="25" s="1"/>
  <c r="D156" i="25" s="1"/>
  <c r="D157" i="25" s="1"/>
  <c r="D158" i="25" s="1"/>
  <c r="D159" i="25" s="1"/>
  <c r="D160" i="25" s="1"/>
  <c r="D161" i="25" s="1"/>
  <c r="D162" i="25" s="1"/>
  <c r="D163" i="25" s="1"/>
  <c r="D164" i="25" s="1"/>
  <c r="D165" i="25" s="1"/>
  <c r="D166" i="25" s="1"/>
  <c r="D167" i="25" s="1"/>
  <c r="D168" i="25" s="1"/>
  <c r="D169" i="25" s="1"/>
  <c r="C3" i="25"/>
  <c r="C4" i="25" s="1"/>
  <c r="C5" i="25" s="1"/>
  <c r="C6" i="25" s="1"/>
  <c r="C7" i="25" s="1"/>
  <c r="C8" i="25" s="1"/>
  <c r="C9" i="25" s="1"/>
  <c r="C10" i="25" s="1"/>
  <c r="C11" i="25" s="1"/>
  <c r="C12" i="25" s="1"/>
  <c r="C13" i="25" s="1"/>
  <c r="C14" i="25" s="1"/>
  <c r="C15" i="25" s="1"/>
  <c r="C16" i="25" s="1"/>
  <c r="C17" i="25" s="1"/>
  <c r="C18" i="25" s="1"/>
  <c r="C19" i="25" s="1"/>
  <c r="C20" i="25" s="1"/>
  <c r="C21" i="25" s="1"/>
  <c r="C22" i="25" s="1"/>
  <c r="C23" i="25" s="1"/>
  <c r="C24" i="25" s="1"/>
  <c r="C25" i="25" s="1"/>
  <c r="C26" i="25" s="1"/>
  <c r="C27" i="25" s="1"/>
  <c r="C28" i="25" s="1"/>
  <c r="C29" i="25" s="1"/>
  <c r="C30" i="25" s="1"/>
  <c r="C31" i="25" s="1"/>
  <c r="C32" i="25" s="1"/>
  <c r="C33" i="25" s="1"/>
  <c r="C34" i="25" s="1"/>
  <c r="C35" i="25" s="1"/>
  <c r="C36" i="25" s="1"/>
  <c r="C37" i="25" s="1"/>
  <c r="C38" i="25" s="1"/>
  <c r="C39" i="25" s="1"/>
  <c r="C40" i="25" s="1"/>
  <c r="C41" i="25" s="1"/>
  <c r="C42" i="25" s="1"/>
  <c r="C43" i="25" s="1"/>
  <c r="C44" i="25" s="1"/>
  <c r="C45" i="25" s="1"/>
  <c r="C46" i="25" s="1"/>
  <c r="C47" i="25" s="1"/>
  <c r="C48" i="25" s="1"/>
  <c r="C49" i="25" s="1"/>
  <c r="C50" i="25" s="1"/>
  <c r="C51" i="25" s="1"/>
  <c r="C52" i="25" s="1"/>
  <c r="C53" i="25" s="1"/>
  <c r="C54" i="25" s="1"/>
  <c r="C55" i="25" s="1"/>
  <c r="C56" i="25" s="1"/>
  <c r="C57" i="25" s="1"/>
  <c r="C58" i="25" s="1"/>
  <c r="C59" i="25" s="1"/>
  <c r="C60" i="25" s="1"/>
  <c r="C61" i="25" s="1"/>
  <c r="C62" i="25" s="1"/>
  <c r="C63" i="25" s="1"/>
  <c r="C64" i="25" s="1"/>
  <c r="C65" i="25" s="1"/>
  <c r="C66" i="25" s="1"/>
  <c r="C67" i="25" s="1"/>
  <c r="C68" i="25" s="1"/>
  <c r="C69" i="25" s="1"/>
  <c r="C70" i="25" s="1"/>
  <c r="C71" i="25" s="1"/>
  <c r="C72" i="25" s="1"/>
  <c r="C73" i="25" s="1"/>
  <c r="C74" i="25" s="1"/>
  <c r="C75" i="25" s="1"/>
  <c r="C76" i="25" s="1"/>
  <c r="C77" i="25" s="1"/>
  <c r="C78" i="25" s="1"/>
  <c r="C79" i="25" s="1"/>
  <c r="C80" i="25" s="1"/>
  <c r="C81" i="25" s="1"/>
  <c r="C82" i="25" s="1"/>
  <c r="C83" i="25" s="1"/>
  <c r="C84" i="25" s="1"/>
  <c r="C85" i="25" s="1"/>
  <c r="C86" i="25" s="1"/>
  <c r="C87" i="25" s="1"/>
  <c r="C88" i="25" s="1"/>
  <c r="C89" i="25" s="1"/>
  <c r="C90" i="25" s="1"/>
  <c r="C91" i="25" s="1"/>
  <c r="C92" i="25" s="1"/>
  <c r="C93" i="25" s="1"/>
  <c r="C94" i="25" s="1"/>
  <c r="C95" i="25" s="1"/>
  <c r="C96" i="25" s="1"/>
  <c r="C97" i="25" s="1"/>
  <c r="C98" i="25" s="1"/>
  <c r="C99" i="25" s="1"/>
  <c r="C100" i="25" s="1"/>
  <c r="C101" i="25" s="1"/>
  <c r="C102" i="25" s="1"/>
  <c r="C103" i="25" s="1"/>
  <c r="C104" i="25" s="1"/>
  <c r="C105" i="25" s="1"/>
  <c r="C106" i="25" s="1"/>
  <c r="C107" i="25" s="1"/>
  <c r="C108" i="25" s="1"/>
  <c r="C109" i="25" s="1"/>
  <c r="C110" i="25" s="1"/>
  <c r="C111" i="25" s="1"/>
  <c r="C112" i="25" s="1"/>
  <c r="C113" i="25" s="1"/>
  <c r="C114" i="25" s="1"/>
  <c r="C115" i="25" s="1"/>
  <c r="C116" i="25" s="1"/>
  <c r="C117" i="25" s="1"/>
  <c r="C118" i="25" s="1"/>
  <c r="C119" i="25" s="1"/>
  <c r="C120" i="25" s="1"/>
  <c r="C121" i="25" s="1"/>
  <c r="C122" i="25" s="1"/>
  <c r="C123" i="25" s="1"/>
  <c r="C124" i="25" s="1"/>
  <c r="C125" i="25" s="1"/>
  <c r="C126" i="25" s="1"/>
  <c r="C127" i="25" s="1"/>
  <c r="C128" i="25" s="1"/>
  <c r="C129" i="25" s="1"/>
  <c r="C130" i="25" s="1"/>
  <c r="C131" i="25" s="1"/>
  <c r="C132" i="25" s="1"/>
  <c r="C133" i="25" s="1"/>
  <c r="C134" i="25" s="1"/>
  <c r="C135" i="25" s="1"/>
  <c r="C136" i="25" s="1"/>
  <c r="C137" i="25" s="1"/>
  <c r="C138" i="25" s="1"/>
  <c r="C139" i="25" s="1"/>
  <c r="C140" i="25" s="1"/>
  <c r="C141" i="25" s="1"/>
  <c r="C142" i="25" s="1"/>
  <c r="C143" i="25" s="1"/>
  <c r="C144" i="25" s="1"/>
  <c r="C145" i="25" s="1"/>
  <c r="C146" i="25" s="1"/>
  <c r="C147" i="25" s="1"/>
  <c r="C148" i="25" s="1"/>
  <c r="C149" i="25" s="1"/>
  <c r="C150" i="25" s="1"/>
  <c r="C151" i="25" s="1"/>
  <c r="C152" i="25" s="1"/>
  <c r="C153" i="25" s="1"/>
  <c r="C154" i="25" s="1"/>
  <c r="C155" i="25" s="1"/>
  <c r="C156" i="25" s="1"/>
  <c r="C157" i="25" s="1"/>
  <c r="C158" i="25" s="1"/>
  <c r="C159" i="25" s="1"/>
  <c r="C160" i="25" s="1"/>
  <c r="C161" i="25" s="1"/>
  <c r="C162" i="25" s="1"/>
  <c r="C163" i="25" s="1"/>
  <c r="C164" i="25" s="1"/>
  <c r="C165" i="25" s="1"/>
  <c r="C166" i="25" s="1"/>
  <c r="C167" i="25" s="1"/>
  <c r="C168" i="25" s="1"/>
  <c r="C169" i="25" s="1"/>
  <c r="B112" i="25" l="1"/>
  <c r="B113" i="25" s="1"/>
  <c r="B114" i="25" s="1"/>
  <c r="B115" i="25" s="1"/>
  <c r="B116" i="25" s="1"/>
  <c r="B117" i="25" s="1"/>
  <c r="B118" i="25" s="1"/>
  <c r="B119" i="25" s="1"/>
  <c r="B120" i="25" s="1"/>
  <c r="B121" i="25" s="1"/>
  <c r="B122" i="25" s="1"/>
  <c r="B123" i="25" s="1"/>
  <c r="B124" i="25" s="1"/>
  <c r="B125" i="25" s="1"/>
  <c r="B126" i="25" s="1"/>
  <c r="B127" i="25" s="1"/>
  <c r="B128" i="25" s="1"/>
  <c r="B129" i="25" s="1"/>
  <c r="B130" i="25" s="1"/>
  <c r="B131" i="25" s="1"/>
  <c r="B132" i="25" s="1"/>
  <c r="B133" i="25" s="1"/>
  <c r="B134" i="25" s="1"/>
  <c r="B135" i="25" s="1"/>
  <c r="B136" i="25" s="1"/>
  <c r="B137" i="25" s="1"/>
  <c r="B138" i="25" s="1"/>
  <c r="B139" i="25" s="1"/>
  <c r="B140" i="25" s="1"/>
  <c r="B141" i="25" s="1"/>
  <c r="B142" i="25" s="1"/>
  <c r="B143" i="25" s="1"/>
  <c r="B144" i="25" s="1"/>
  <c r="B145" i="25" s="1"/>
  <c r="B146" i="25" s="1"/>
  <c r="B147" i="25" s="1"/>
  <c r="B148" i="25" s="1"/>
  <c r="B149" i="25" s="1"/>
  <c r="B150" i="25" s="1"/>
  <c r="B151" i="25" s="1"/>
  <c r="B152" i="25" s="1"/>
  <c r="B153" i="25" s="1"/>
  <c r="B154" i="25" s="1"/>
  <c r="B155" i="25" s="1"/>
  <c r="B156" i="25" s="1"/>
  <c r="B157" i="25" s="1"/>
  <c r="B158" i="25" s="1"/>
  <c r="B159" i="25" s="1"/>
  <c r="B160" i="25" s="1"/>
  <c r="B161" i="25" s="1"/>
  <c r="B162" i="25" s="1"/>
  <c r="B163" i="25" s="1"/>
  <c r="B164" i="25" s="1"/>
  <c r="B165" i="25" s="1"/>
  <c r="B166" i="25" s="1"/>
  <c r="B167" i="25" s="1"/>
  <c r="B168" i="25" s="1"/>
  <c r="B169" i="25" s="1"/>
  <c r="N169" i="25"/>
  <c r="H3" i="25"/>
  <c r="H4" i="25" s="1"/>
  <c r="H5" i="25" s="1"/>
  <c r="H6" i="25" s="1"/>
  <c r="H7" i="25" s="1"/>
  <c r="H8" i="25" s="1"/>
  <c r="H9" i="25" s="1"/>
  <c r="H10" i="25" s="1"/>
  <c r="H11" i="25" s="1"/>
  <c r="H12" i="25" s="1"/>
  <c r="H13" i="25" s="1"/>
  <c r="H14" i="25" s="1"/>
  <c r="H15" i="25" s="1"/>
  <c r="H16" i="25" s="1"/>
  <c r="H17" i="25" s="1"/>
  <c r="H18" i="25" s="1"/>
  <c r="H19" i="25" s="1"/>
  <c r="H20" i="25" s="1"/>
  <c r="H21" i="25" s="1"/>
  <c r="H22" i="25" s="1"/>
  <c r="H23" i="25" s="1"/>
  <c r="H24" i="25" s="1"/>
  <c r="H25" i="25" s="1"/>
  <c r="H26" i="25" s="1"/>
  <c r="H27" i="25" s="1"/>
  <c r="H28" i="25" s="1"/>
  <c r="H29" i="25" s="1"/>
  <c r="H30" i="25" s="1"/>
  <c r="H31" i="25" s="1"/>
  <c r="H32" i="25" s="1"/>
  <c r="H33" i="25" s="1"/>
  <c r="H34" i="25" s="1"/>
  <c r="H35" i="25" s="1"/>
  <c r="H36" i="25" s="1"/>
  <c r="H37" i="25" s="1"/>
  <c r="H38" i="25" s="1"/>
  <c r="H39" i="25" s="1"/>
  <c r="H40" i="25" s="1"/>
  <c r="H41" i="25" s="1"/>
  <c r="H42" i="25" s="1"/>
  <c r="H43" i="25" s="1"/>
  <c r="H44" i="25" s="1"/>
  <c r="H45" i="25" s="1"/>
  <c r="H46" i="25" s="1"/>
  <c r="H47" i="25" s="1"/>
  <c r="H48" i="25" s="1"/>
  <c r="H49" i="25" s="1"/>
  <c r="H50" i="25" s="1"/>
  <c r="H51" i="25" s="1"/>
  <c r="H52" i="25" s="1"/>
  <c r="H53" i="25" s="1"/>
  <c r="H54" i="25" s="1"/>
  <c r="H55" i="25" s="1"/>
  <c r="H56" i="25" s="1"/>
  <c r="H57" i="25" s="1"/>
  <c r="H58" i="25" s="1"/>
  <c r="H59" i="25" s="1"/>
  <c r="H60" i="25" s="1"/>
  <c r="H61" i="25" s="1"/>
  <c r="H62" i="25" s="1"/>
  <c r="H63" i="25" s="1"/>
  <c r="H64" i="25" s="1"/>
  <c r="H65" i="25" s="1"/>
  <c r="H66" i="25" s="1"/>
  <c r="H67" i="25" s="1"/>
  <c r="H68" i="25" s="1"/>
  <c r="H69" i="25" s="1"/>
  <c r="H70" i="25" s="1"/>
  <c r="H71" i="25" s="1"/>
  <c r="H72" i="25" s="1"/>
  <c r="H73" i="25" s="1"/>
  <c r="H74" i="25" s="1"/>
  <c r="H75" i="25" s="1"/>
  <c r="H76" i="25" s="1"/>
  <c r="H77" i="25" s="1"/>
  <c r="H78" i="25" s="1"/>
  <c r="H79" i="25" s="1"/>
  <c r="H80" i="25" s="1"/>
  <c r="H81" i="25" s="1"/>
  <c r="H82" i="25" s="1"/>
  <c r="H83" i="25" s="1"/>
  <c r="H84" i="25" s="1"/>
  <c r="H85" i="25" s="1"/>
  <c r="H86" i="25" s="1"/>
  <c r="H87" i="25" s="1"/>
  <c r="H88" i="25" s="1"/>
  <c r="H89" i="25" s="1"/>
  <c r="H90" i="25" s="1"/>
  <c r="H91" i="25" s="1"/>
  <c r="H92" i="25" s="1"/>
  <c r="H93" i="25" s="1"/>
  <c r="H94" i="25" s="1"/>
  <c r="H95" i="25" s="1"/>
  <c r="H96" i="25" s="1"/>
  <c r="H97" i="25" s="1"/>
  <c r="H98" i="25" s="1"/>
  <c r="H99" i="25" s="1"/>
  <c r="H100" i="25" s="1"/>
  <c r="H101" i="25" s="1"/>
  <c r="H102" i="25" s="1"/>
  <c r="H103" i="25" s="1"/>
  <c r="H104" i="25" s="1"/>
  <c r="H105" i="25" s="1"/>
  <c r="H106" i="25" s="1"/>
  <c r="H107" i="25" s="1"/>
  <c r="H108" i="25" s="1"/>
  <c r="H109" i="25" s="1"/>
  <c r="H110" i="25" s="1"/>
  <c r="H111" i="25" s="1"/>
  <c r="H112" i="25" s="1"/>
  <c r="H113" i="25" s="1"/>
  <c r="H114" i="25" s="1"/>
  <c r="H115" i="25" s="1"/>
  <c r="H116" i="25" s="1"/>
  <c r="H117" i="25" s="1"/>
  <c r="H118" i="25" s="1"/>
  <c r="H119" i="25" s="1"/>
  <c r="H120" i="25" s="1"/>
  <c r="H121" i="25" s="1"/>
  <c r="H122" i="25" s="1"/>
  <c r="H123" i="25" s="1"/>
  <c r="H124" i="25" s="1"/>
  <c r="H125" i="25" s="1"/>
  <c r="H126" i="25" s="1"/>
  <c r="H127" i="25" s="1"/>
  <c r="H128" i="25" s="1"/>
  <c r="H129" i="25" s="1"/>
  <c r="H130" i="25" s="1"/>
  <c r="H131" i="25" s="1"/>
  <c r="H132" i="25" s="1"/>
  <c r="H133" i="25" s="1"/>
  <c r="H134" i="25" s="1"/>
  <c r="H135" i="25" s="1"/>
  <c r="H136" i="25" s="1"/>
  <c r="H137" i="25" s="1"/>
  <c r="H138" i="25" s="1"/>
  <c r="H139" i="25" s="1"/>
  <c r="H140" i="25" s="1"/>
  <c r="H141" i="25" s="1"/>
  <c r="H142" i="25" s="1"/>
  <c r="H143" i="25" s="1"/>
  <c r="H144" i="25" s="1"/>
  <c r="H145" i="25" s="1"/>
  <c r="H146" i="25" s="1"/>
  <c r="H147" i="25" s="1"/>
  <c r="H148" i="25" s="1"/>
  <c r="H149" i="25" s="1"/>
  <c r="H150" i="25" s="1"/>
  <c r="H151" i="25" s="1"/>
  <c r="H152" i="25" s="1"/>
  <c r="H153" i="25" s="1"/>
  <c r="H154" i="25" s="1"/>
  <c r="H155" i="25" s="1"/>
  <c r="H156" i="25" s="1"/>
  <c r="H157" i="25" s="1"/>
  <c r="H158" i="25" s="1"/>
  <c r="H159" i="25" s="1"/>
  <c r="H160" i="25" s="1"/>
  <c r="H161" i="25" s="1"/>
  <c r="H162" i="25" s="1"/>
  <c r="H163" i="25" s="1"/>
  <c r="H164" i="25" s="1"/>
  <c r="H165" i="25" s="1"/>
  <c r="H166" i="25" s="1"/>
  <c r="H167" i="25" s="1"/>
  <c r="H168" i="25" s="1"/>
  <c r="N101" i="24" l="1"/>
  <c r="N100" i="24"/>
  <c r="N99" i="24"/>
  <c r="N98" i="24"/>
  <c r="N97" i="24"/>
  <c r="N96" i="24"/>
  <c r="N95" i="24"/>
  <c r="N94" i="24"/>
  <c r="N93" i="24"/>
  <c r="N92" i="24"/>
  <c r="N91" i="24"/>
  <c r="N90" i="24"/>
  <c r="N89" i="24"/>
  <c r="N88" i="24"/>
  <c r="N87" i="24"/>
  <c r="N86" i="24"/>
  <c r="N85" i="24"/>
  <c r="N84" i="24"/>
  <c r="N83" i="24"/>
  <c r="N82" i="24"/>
  <c r="N81" i="24"/>
  <c r="N80" i="24"/>
  <c r="N79" i="24"/>
  <c r="N78" i="24"/>
  <c r="N77" i="24"/>
  <c r="N76" i="24"/>
  <c r="N75" i="24"/>
  <c r="N74" i="24"/>
  <c r="N73" i="24"/>
  <c r="N72" i="24"/>
  <c r="N71" i="24"/>
  <c r="E71" i="24"/>
  <c r="E72" i="24" s="1"/>
  <c r="E73" i="24" s="1"/>
  <c r="E74" i="24" s="1"/>
  <c r="E75" i="24" s="1"/>
  <c r="E76" i="24" s="1"/>
  <c r="E77" i="24" s="1"/>
  <c r="E78" i="24" s="1"/>
  <c r="E79" i="24" s="1"/>
  <c r="E80" i="24" s="1"/>
  <c r="E81" i="24" s="1"/>
  <c r="E82" i="24" s="1"/>
  <c r="E83" i="24" s="1"/>
  <c r="E84" i="24" s="1"/>
  <c r="E85" i="24" s="1"/>
  <c r="E86" i="24" s="1"/>
  <c r="E87" i="24" s="1"/>
  <c r="E88" i="24" s="1"/>
  <c r="E89" i="24" s="1"/>
  <c r="E90" i="24" s="1"/>
  <c r="E91" i="24" s="1"/>
  <c r="E92" i="24" s="1"/>
  <c r="E93" i="24" s="1"/>
  <c r="E94" i="24" s="1"/>
  <c r="E95" i="24" s="1"/>
  <c r="E96" i="24" s="1"/>
  <c r="E97" i="24" s="1"/>
  <c r="E98" i="24" s="1"/>
  <c r="E99" i="24" s="1"/>
  <c r="E100" i="24" s="1"/>
  <c r="E101" i="24" s="1"/>
  <c r="E102" i="24" s="1"/>
  <c r="N70" i="24"/>
  <c r="N69" i="24"/>
  <c r="N68" i="24"/>
  <c r="N67" i="24"/>
  <c r="N66" i="24"/>
  <c r="N65" i="24"/>
  <c r="N64" i="24"/>
  <c r="N63" i="24"/>
  <c r="N62" i="24"/>
  <c r="N61" i="24"/>
  <c r="N60" i="24"/>
  <c r="N59" i="24"/>
  <c r="N58" i="24"/>
  <c r="N57" i="24"/>
  <c r="N56" i="24"/>
  <c r="N55" i="24"/>
  <c r="N54" i="24"/>
  <c r="N53" i="24"/>
  <c r="N52" i="24"/>
  <c r="N51" i="24"/>
  <c r="N50" i="24"/>
  <c r="N49" i="24"/>
  <c r="N48" i="24"/>
  <c r="N47" i="24"/>
  <c r="N46" i="24"/>
  <c r="N45" i="24"/>
  <c r="N44" i="24"/>
  <c r="N43" i="24"/>
  <c r="N42" i="24"/>
  <c r="N41" i="24"/>
  <c r="N40" i="24"/>
  <c r="N39" i="24"/>
  <c r="N38" i="24"/>
  <c r="N37" i="24"/>
  <c r="E37" i="24"/>
  <c r="E38" i="24" s="1"/>
  <c r="E39" i="24" s="1"/>
  <c r="E40" i="24" s="1"/>
  <c r="E41" i="24" s="1"/>
  <c r="E42" i="24" s="1"/>
  <c r="E43" i="24" s="1"/>
  <c r="E44" i="24" s="1"/>
  <c r="E45" i="24" s="1"/>
  <c r="E46" i="24" s="1"/>
  <c r="E47" i="24" s="1"/>
  <c r="E48" i="24" s="1"/>
  <c r="E49" i="24" s="1"/>
  <c r="E50" i="24" s="1"/>
  <c r="E51" i="24" s="1"/>
  <c r="E52" i="24" s="1"/>
  <c r="E53" i="24" s="1"/>
  <c r="E54" i="24" s="1"/>
  <c r="E55" i="24" s="1"/>
  <c r="E56" i="24" s="1"/>
  <c r="E57" i="24" s="1"/>
  <c r="E58" i="24" s="1"/>
  <c r="E59" i="24" s="1"/>
  <c r="E60" i="24" s="1"/>
  <c r="E61" i="24" s="1"/>
  <c r="E62" i="24" s="1"/>
  <c r="E63" i="24" s="1"/>
  <c r="E64" i="24" s="1"/>
  <c r="E65" i="24" s="1"/>
  <c r="E66" i="24" s="1"/>
  <c r="E67" i="24" s="1"/>
  <c r="E68" i="24" s="1"/>
  <c r="E69" i="24" s="1"/>
  <c r="N36" i="24"/>
  <c r="N35" i="24"/>
  <c r="N34" i="24"/>
  <c r="N33" i="24"/>
  <c r="E33" i="24"/>
  <c r="E34" i="24" s="1"/>
  <c r="E35" i="24" s="1"/>
  <c r="N32" i="24"/>
  <c r="N31" i="24"/>
  <c r="N30" i="24"/>
  <c r="N29" i="24"/>
  <c r="N28" i="24"/>
  <c r="N27" i="24"/>
  <c r="N26" i="24"/>
  <c r="N25" i="24"/>
  <c r="N24" i="24"/>
  <c r="N23" i="24"/>
  <c r="N22" i="24"/>
  <c r="N21" i="24"/>
  <c r="N20" i="24"/>
  <c r="N19" i="24"/>
  <c r="N18" i="24"/>
  <c r="N17" i="24"/>
  <c r="N16" i="24"/>
  <c r="N15" i="24"/>
  <c r="N14" i="24"/>
  <c r="N13" i="24"/>
  <c r="N12" i="24"/>
  <c r="N11" i="24"/>
  <c r="N10" i="24"/>
  <c r="N9" i="24"/>
  <c r="N8" i="24"/>
  <c r="N7" i="24"/>
  <c r="N6" i="24"/>
  <c r="N5" i="24"/>
  <c r="B5" i="24"/>
  <c r="B6" i="24" s="1"/>
  <c r="B7" i="24" s="1"/>
  <c r="B8" i="24" s="1"/>
  <c r="B9" i="24" s="1"/>
  <c r="B10" i="24" s="1"/>
  <c r="B11" i="24" s="1"/>
  <c r="B12" i="24" s="1"/>
  <c r="B13" i="24" s="1"/>
  <c r="B14" i="24" s="1"/>
  <c r="B15" i="24" s="1"/>
  <c r="B16" i="24" s="1"/>
  <c r="B17" i="24" s="1"/>
  <c r="B18" i="24" s="1"/>
  <c r="B19" i="24" s="1"/>
  <c r="B20" i="24" s="1"/>
  <c r="B21" i="24" s="1"/>
  <c r="B22" i="24" s="1"/>
  <c r="B23" i="24" s="1"/>
  <c r="B24" i="24" s="1"/>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B97" i="24" s="1"/>
  <c r="B98" i="24" s="1"/>
  <c r="B99" i="24" s="1"/>
  <c r="B100" i="24" s="1"/>
  <c r="B101" i="24" s="1"/>
  <c r="B102" i="24" s="1"/>
  <c r="N4" i="24"/>
  <c r="G4" i="24"/>
  <c r="G5" i="24" s="1"/>
  <c r="G6" i="24" s="1"/>
  <c r="G7" i="24" s="1"/>
  <c r="G8" i="24" s="1"/>
  <c r="G9" i="24" s="1"/>
  <c r="G10" i="24" s="1"/>
  <c r="G11" i="24" s="1"/>
  <c r="G12" i="24" s="1"/>
  <c r="G13" i="24" s="1"/>
  <c r="G14" i="24" s="1"/>
  <c r="G15" i="24" s="1"/>
  <c r="G16" i="24" s="1"/>
  <c r="G17" i="24" s="1"/>
  <c r="G18" i="24" s="1"/>
  <c r="G19" i="24" s="1"/>
  <c r="G20" i="24" s="1"/>
  <c r="G21" i="24" s="1"/>
  <c r="G22" i="24" s="1"/>
  <c r="G23" i="24" s="1"/>
  <c r="G24" i="24" s="1"/>
  <c r="G25" i="24" s="1"/>
  <c r="G26" i="24" s="1"/>
  <c r="G27" i="24" s="1"/>
  <c r="G28" i="24" s="1"/>
  <c r="G29" i="24" s="1"/>
  <c r="G30" i="24" s="1"/>
  <c r="G31" i="24" s="1"/>
  <c r="G32" i="24" s="1"/>
  <c r="G33" i="24" s="1"/>
  <c r="G34" i="24" s="1"/>
  <c r="G35" i="24" s="1"/>
  <c r="G36" i="24" s="1"/>
  <c r="G37" i="24" s="1"/>
  <c r="G38" i="24" s="1"/>
  <c r="G39" i="24" s="1"/>
  <c r="G40" i="24" s="1"/>
  <c r="G41" i="24" s="1"/>
  <c r="G42" i="24" s="1"/>
  <c r="G43" i="24" s="1"/>
  <c r="G44" i="24" s="1"/>
  <c r="G45" i="24" s="1"/>
  <c r="G46" i="24" s="1"/>
  <c r="G47" i="24" s="1"/>
  <c r="G48" i="24" s="1"/>
  <c r="G49" i="24" s="1"/>
  <c r="G50" i="24" s="1"/>
  <c r="G51" i="24" s="1"/>
  <c r="G52" i="24" s="1"/>
  <c r="G53" i="24" s="1"/>
  <c r="G54" i="24" s="1"/>
  <c r="G55" i="24" s="1"/>
  <c r="G56" i="24" s="1"/>
  <c r="G57" i="24" s="1"/>
  <c r="G58" i="24" s="1"/>
  <c r="G59" i="24" s="1"/>
  <c r="G60" i="24" s="1"/>
  <c r="G61" i="24" s="1"/>
  <c r="G62" i="24" s="1"/>
  <c r="G63" i="24" s="1"/>
  <c r="G64" i="24" s="1"/>
  <c r="G65" i="24" s="1"/>
  <c r="G66" i="24" s="1"/>
  <c r="G67" i="24" s="1"/>
  <c r="G68" i="24" s="1"/>
  <c r="G69" i="24" s="1"/>
  <c r="G70" i="24" s="1"/>
  <c r="G71" i="24" s="1"/>
  <c r="G72" i="24" s="1"/>
  <c r="G73" i="24" s="1"/>
  <c r="G74" i="24" s="1"/>
  <c r="G75" i="24" s="1"/>
  <c r="G76" i="24" s="1"/>
  <c r="G77" i="24" s="1"/>
  <c r="G78" i="24" s="1"/>
  <c r="G79" i="24" s="1"/>
  <c r="G80" i="24" s="1"/>
  <c r="G81" i="24" s="1"/>
  <c r="G82" i="24" s="1"/>
  <c r="G83" i="24" s="1"/>
  <c r="G84" i="24" s="1"/>
  <c r="G85" i="24" s="1"/>
  <c r="G86" i="24" s="1"/>
  <c r="G87" i="24" s="1"/>
  <c r="G88" i="24" s="1"/>
  <c r="G89" i="24" s="1"/>
  <c r="G90" i="24" s="1"/>
  <c r="G91" i="24" s="1"/>
  <c r="G92" i="24" s="1"/>
  <c r="G93" i="24" s="1"/>
  <c r="G94" i="24" s="1"/>
  <c r="G95" i="24" s="1"/>
  <c r="G96" i="24" s="1"/>
  <c r="G97" i="24" s="1"/>
  <c r="G98" i="24" s="1"/>
  <c r="G99" i="24" s="1"/>
  <c r="G100" i="24" s="1"/>
  <c r="G101" i="24" s="1"/>
  <c r="G102" i="24" s="1"/>
  <c r="F4" i="24"/>
  <c r="F5" i="24" s="1"/>
  <c r="F6" i="24" s="1"/>
  <c r="F7" i="24" s="1"/>
  <c r="F8" i="24" s="1"/>
  <c r="F9" i="24" s="1"/>
  <c r="F10" i="24" s="1"/>
  <c r="F11" i="24" s="1"/>
  <c r="F12" i="24" s="1"/>
  <c r="F13" i="24" s="1"/>
  <c r="F14" i="24" s="1"/>
  <c r="F15" i="24" s="1"/>
  <c r="F16" i="24" s="1"/>
  <c r="F17" i="24" s="1"/>
  <c r="F18" i="24" s="1"/>
  <c r="F19" i="24" s="1"/>
  <c r="F20" i="24" s="1"/>
  <c r="F21" i="24" s="1"/>
  <c r="F22" i="24" s="1"/>
  <c r="F23" i="24" s="1"/>
  <c r="F24" i="24" s="1"/>
  <c r="F25" i="24" s="1"/>
  <c r="F26" i="24" s="1"/>
  <c r="F27" i="24" s="1"/>
  <c r="F28" i="24" s="1"/>
  <c r="F29" i="24" s="1"/>
  <c r="F30" i="24" s="1"/>
  <c r="F31" i="24" s="1"/>
  <c r="F32" i="24" s="1"/>
  <c r="F33" i="24" s="1"/>
  <c r="F34" i="24" s="1"/>
  <c r="F35" i="24" s="1"/>
  <c r="F36" i="24" s="1"/>
  <c r="F37" i="24" s="1"/>
  <c r="F38" i="24" s="1"/>
  <c r="F39" i="24" s="1"/>
  <c r="F40" i="24" s="1"/>
  <c r="F41" i="24" s="1"/>
  <c r="F42" i="24" s="1"/>
  <c r="F43" i="24" s="1"/>
  <c r="F44" i="24" s="1"/>
  <c r="F45" i="24" s="1"/>
  <c r="F46" i="24" s="1"/>
  <c r="F47" i="24" s="1"/>
  <c r="F48" i="24" s="1"/>
  <c r="F49" i="24" s="1"/>
  <c r="F50" i="24" s="1"/>
  <c r="F51" i="24" s="1"/>
  <c r="F52" i="24" s="1"/>
  <c r="F53" i="24" s="1"/>
  <c r="F54" i="24" s="1"/>
  <c r="F55" i="24" s="1"/>
  <c r="F56" i="24" s="1"/>
  <c r="F57" i="24" s="1"/>
  <c r="F58" i="24" s="1"/>
  <c r="F59" i="24" s="1"/>
  <c r="F60" i="24" s="1"/>
  <c r="F61" i="24" s="1"/>
  <c r="F62" i="24" s="1"/>
  <c r="F63" i="24" s="1"/>
  <c r="F64" i="24" s="1"/>
  <c r="F65" i="24" s="1"/>
  <c r="F66" i="24" s="1"/>
  <c r="F67" i="24" s="1"/>
  <c r="F68" i="24" s="1"/>
  <c r="F69" i="24" s="1"/>
  <c r="F70" i="24" s="1"/>
  <c r="F71" i="24" s="1"/>
  <c r="F72" i="24" s="1"/>
  <c r="F73" i="24" s="1"/>
  <c r="F74" i="24" s="1"/>
  <c r="F75" i="24" s="1"/>
  <c r="F76" i="24" s="1"/>
  <c r="F77" i="24" s="1"/>
  <c r="F78" i="24" s="1"/>
  <c r="F79" i="24" s="1"/>
  <c r="F80" i="24" s="1"/>
  <c r="F81" i="24" s="1"/>
  <c r="F82" i="24" s="1"/>
  <c r="F83" i="24" s="1"/>
  <c r="F84" i="24" s="1"/>
  <c r="F85" i="24" s="1"/>
  <c r="F86" i="24" s="1"/>
  <c r="F87" i="24" s="1"/>
  <c r="F88" i="24" s="1"/>
  <c r="F89" i="24" s="1"/>
  <c r="F90" i="24" s="1"/>
  <c r="F91" i="24" s="1"/>
  <c r="F92" i="24" s="1"/>
  <c r="F93" i="24" s="1"/>
  <c r="F94" i="24" s="1"/>
  <c r="F95" i="24" s="1"/>
  <c r="F96" i="24" s="1"/>
  <c r="F97" i="24" s="1"/>
  <c r="F98" i="24" s="1"/>
  <c r="F99" i="24" s="1"/>
  <c r="F100" i="24" s="1"/>
  <c r="F101" i="24" s="1"/>
  <c r="F102" i="24" s="1"/>
  <c r="B4" i="24"/>
  <c r="A4" i="24"/>
  <c r="A5" i="24" s="1"/>
  <c r="A6" i="24" s="1"/>
  <c r="A7" i="24" s="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N3" i="24"/>
  <c r="D3" i="24"/>
  <c r="D4" i="24" s="1"/>
  <c r="D5" i="24" s="1"/>
  <c r="D6" i="24" s="1"/>
  <c r="D7" i="24" s="1"/>
  <c r="D8" i="24" s="1"/>
  <c r="D9" i="24" s="1"/>
  <c r="D10" i="24" s="1"/>
  <c r="D11" i="24" s="1"/>
  <c r="D12" i="24" s="1"/>
  <c r="D13" i="24" s="1"/>
  <c r="D14" i="24" s="1"/>
  <c r="D15" i="24" s="1"/>
  <c r="D16" i="24" s="1"/>
  <c r="D17" i="24" s="1"/>
  <c r="D18" i="24" s="1"/>
  <c r="D19" i="24" s="1"/>
  <c r="D20" i="24" s="1"/>
  <c r="D21" i="24" s="1"/>
  <c r="D22" i="24" s="1"/>
  <c r="D23" i="24" s="1"/>
  <c r="D24" i="24" s="1"/>
  <c r="D25" i="24" s="1"/>
  <c r="D26" i="24" s="1"/>
  <c r="D27" i="24" s="1"/>
  <c r="D28" i="24" s="1"/>
  <c r="D29" i="24" s="1"/>
  <c r="D30" i="24" s="1"/>
  <c r="D31" i="24" s="1"/>
  <c r="D32" i="24" s="1"/>
  <c r="D33" i="24" s="1"/>
  <c r="D34" i="24" s="1"/>
  <c r="D35" i="24" s="1"/>
  <c r="D36" i="24" s="1"/>
  <c r="D37" i="24" s="1"/>
  <c r="D38" i="24" s="1"/>
  <c r="D39" i="24" s="1"/>
  <c r="D40" i="24" s="1"/>
  <c r="D41" i="24" s="1"/>
  <c r="D42" i="24" s="1"/>
  <c r="D43" i="24" s="1"/>
  <c r="D44" i="24" s="1"/>
  <c r="D45" i="24" s="1"/>
  <c r="D46" i="24" s="1"/>
  <c r="D47" i="24" s="1"/>
  <c r="D48" i="24" s="1"/>
  <c r="D49" i="24" s="1"/>
  <c r="D50" i="24" s="1"/>
  <c r="D51" i="24" s="1"/>
  <c r="D52" i="24" s="1"/>
  <c r="D53" i="24" s="1"/>
  <c r="D54" i="24" s="1"/>
  <c r="D55" i="24" s="1"/>
  <c r="D56" i="24" s="1"/>
  <c r="D57" i="24" s="1"/>
  <c r="D58" i="24" s="1"/>
  <c r="D59" i="24" s="1"/>
  <c r="D60" i="24" s="1"/>
  <c r="D61" i="24" s="1"/>
  <c r="D62" i="24" s="1"/>
  <c r="D63" i="24" s="1"/>
  <c r="D64" i="24" s="1"/>
  <c r="D65" i="24" s="1"/>
  <c r="D66" i="24" s="1"/>
  <c r="D67" i="24" s="1"/>
  <c r="D68" i="24" s="1"/>
  <c r="D69" i="24" s="1"/>
  <c r="D70" i="24" s="1"/>
  <c r="D71" i="24" s="1"/>
  <c r="D72" i="24" s="1"/>
  <c r="D73" i="24" s="1"/>
  <c r="D74" i="24" s="1"/>
  <c r="D75" i="24" s="1"/>
  <c r="D76" i="24" s="1"/>
  <c r="D77" i="24" s="1"/>
  <c r="D78" i="24" s="1"/>
  <c r="D79" i="24" s="1"/>
  <c r="D80" i="24" s="1"/>
  <c r="D81" i="24" s="1"/>
  <c r="D82" i="24" s="1"/>
  <c r="D83" i="24" s="1"/>
  <c r="D84" i="24" s="1"/>
  <c r="D85" i="24" s="1"/>
  <c r="D86" i="24" s="1"/>
  <c r="D87" i="24" s="1"/>
  <c r="D88" i="24" s="1"/>
  <c r="D89" i="24" s="1"/>
  <c r="D90" i="24" s="1"/>
  <c r="D91" i="24" s="1"/>
  <c r="D92" i="24" s="1"/>
  <c r="D93" i="24" s="1"/>
  <c r="D94" i="24" s="1"/>
  <c r="D95" i="24" s="1"/>
  <c r="D96" i="24" s="1"/>
  <c r="D97" i="24" s="1"/>
  <c r="D98" i="24" s="1"/>
  <c r="D99" i="24" s="1"/>
  <c r="D100" i="24" s="1"/>
  <c r="D101" i="24" s="1"/>
  <c r="D102" i="24" s="1"/>
  <c r="C3" i="24"/>
  <c r="C4" i="24" s="1"/>
  <c r="C5" i="24" s="1"/>
  <c r="C6" i="24" s="1"/>
  <c r="C7" i="24" s="1"/>
  <c r="C8" i="24" s="1"/>
  <c r="C9" i="24" s="1"/>
  <c r="C10" i="24" s="1"/>
  <c r="C11" i="24" s="1"/>
  <c r="C12" i="24" s="1"/>
  <c r="C13" i="24" s="1"/>
  <c r="C14" i="24" s="1"/>
  <c r="C15" i="24" s="1"/>
  <c r="C16" i="24" s="1"/>
  <c r="C17" i="24" s="1"/>
  <c r="C18" i="24" s="1"/>
  <c r="C19" i="24" s="1"/>
  <c r="C20" i="24" s="1"/>
  <c r="C21" i="24" s="1"/>
  <c r="C22" i="24" s="1"/>
  <c r="C23" i="24" s="1"/>
  <c r="C24" i="24" s="1"/>
  <c r="C25" i="24" s="1"/>
  <c r="C26" i="24" s="1"/>
  <c r="C27" i="24" s="1"/>
  <c r="C28" i="24" s="1"/>
  <c r="C29" i="24" s="1"/>
  <c r="C30" i="24" s="1"/>
  <c r="C31" i="24" s="1"/>
  <c r="C32" i="24" s="1"/>
  <c r="C33" i="24" s="1"/>
  <c r="C34" i="24" s="1"/>
  <c r="C35" i="24" s="1"/>
  <c r="C36" i="24" s="1"/>
  <c r="C37" i="24" s="1"/>
  <c r="C38" i="24" s="1"/>
  <c r="C39" i="24" s="1"/>
  <c r="C40" i="24" s="1"/>
  <c r="C41" i="24" s="1"/>
  <c r="C42" i="24" s="1"/>
  <c r="C43" i="24" s="1"/>
  <c r="C44" i="24" s="1"/>
  <c r="C45" i="24" s="1"/>
  <c r="C46" i="24" s="1"/>
  <c r="C47" i="24" s="1"/>
  <c r="C48" i="24" s="1"/>
  <c r="C49" i="24" s="1"/>
  <c r="C50" i="24" s="1"/>
  <c r="C51" i="24" s="1"/>
  <c r="C52" i="24" s="1"/>
  <c r="C53" i="24" s="1"/>
  <c r="C54" i="24" s="1"/>
  <c r="C55" i="24" s="1"/>
  <c r="C56" i="24" s="1"/>
  <c r="C57" i="24" s="1"/>
  <c r="C58" i="24" s="1"/>
  <c r="C59" i="24" s="1"/>
  <c r="C60" i="24" s="1"/>
  <c r="C61" i="24" s="1"/>
  <c r="C62" i="24" s="1"/>
  <c r="C63" i="24" s="1"/>
  <c r="C64" i="24" s="1"/>
  <c r="C65" i="24" s="1"/>
  <c r="C66" i="24" s="1"/>
  <c r="C67" i="24" s="1"/>
  <c r="C68" i="24" s="1"/>
  <c r="C69" i="24" s="1"/>
  <c r="C70" i="24" s="1"/>
  <c r="C71" i="24" s="1"/>
  <c r="C72" i="24" s="1"/>
  <c r="C73" i="24" s="1"/>
  <c r="C74" i="24" s="1"/>
  <c r="C75" i="24" s="1"/>
  <c r="C76" i="24" s="1"/>
  <c r="C77" i="24" s="1"/>
  <c r="C78" i="24" s="1"/>
  <c r="C79" i="24" s="1"/>
  <c r="C80" i="24" s="1"/>
  <c r="C81" i="24" s="1"/>
  <c r="C82" i="24" s="1"/>
  <c r="C83" i="24" s="1"/>
  <c r="C84" i="24" s="1"/>
  <c r="C85" i="24" s="1"/>
  <c r="C86" i="24" s="1"/>
  <c r="C87" i="24" s="1"/>
  <c r="C88" i="24" s="1"/>
  <c r="C89" i="24" s="1"/>
  <c r="C90" i="24" s="1"/>
  <c r="C91" i="24" s="1"/>
  <c r="C92" i="24" s="1"/>
  <c r="C93" i="24" s="1"/>
  <c r="C94" i="24" s="1"/>
  <c r="C95" i="24" s="1"/>
  <c r="C96" i="24" s="1"/>
  <c r="C97" i="24" s="1"/>
  <c r="C98" i="24" s="1"/>
  <c r="C99" i="24" s="1"/>
  <c r="C100" i="24" s="1"/>
  <c r="C101" i="24" s="1"/>
  <c r="C102" i="24" s="1"/>
  <c r="N102" i="24" l="1"/>
  <c r="H3" i="24"/>
  <c r="H4" i="24" s="1"/>
  <c r="H5" i="24" s="1"/>
  <c r="H6" i="24" s="1"/>
  <c r="H7" i="24" s="1"/>
  <c r="H8" i="24" s="1"/>
  <c r="H9" i="24" s="1"/>
  <c r="H10" i="24" s="1"/>
  <c r="H11" i="24" s="1"/>
  <c r="H12" i="24" s="1"/>
  <c r="H13" i="24" s="1"/>
  <c r="H14" i="24" s="1"/>
  <c r="H15" i="24" s="1"/>
  <c r="H16" i="24" s="1"/>
  <c r="H17" i="24" s="1"/>
  <c r="H18" i="24" s="1"/>
  <c r="H19" i="24" s="1"/>
  <c r="H20" i="24" s="1"/>
  <c r="H21" i="24" s="1"/>
  <c r="H22" i="24" s="1"/>
  <c r="H23" i="24" s="1"/>
  <c r="H24" i="24" s="1"/>
  <c r="H25" i="24" s="1"/>
  <c r="H26" i="24" s="1"/>
  <c r="H27" i="24" s="1"/>
  <c r="H28" i="24" s="1"/>
  <c r="H29" i="24" s="1"/>
  <c r="H30" i="24" s="1"/>
  <c r="H31" i="24" s="1"/>
  <c r="H32" i="24" s="1"/>
  <c r="H33" i="24" s="1"/>
  <c r="H34" i="24" s="1"/>
  <c r="H35" i="24" s="1"/>
  <c r="H36" i="24" s="1"/>
  <c r="H37" i="24" s="1"/>
  <c r="H38" i="24" s="1"/>
  <c r="H39" i="24" s="1"/>
  <c r="H40" i="24" s="1"/>
  <c r="H41" i="24" s="1"/>
  <c r="H42" i="24" s="1"/>
  <c r="H43" i="24" s="1"/>
  <c r="H44" i="24" s="1"/>
  <c r="H45" i="24" s="1"/>
  <c r="H46" i="24" s="1"/>
  <c r="H47" i="24" s="1"/>
  <c r="H48" i="24" s="1"/>
  <c r="H49" i="24" s="1"/>
  <c r="H50" i="24" s="1"/>
  <c r="H51" i="24" s="1"/>
  <c r="H52" i="24" s="1"/>
  <c r="H53" i="24" s="1"/>
  <c r="H54" i="24" s="1"/>
  <c r="H55" i="24" s="1"/>
  <c r="H56" i="24" s="1"/>
  <c r="H57" i="24" s="1"/>
  <c r="H58" i="24" s="1"/>
  <c r="H59" i="24" s="1"/>
  <c r="H60" i="24" s="1"/>
  <c r="H61" i="24" s="1"/>
  <c r="H62" i="24" s="1"/>
  <c r="H63" i="24" s="1"/>
  <c r="H64" i="24" s="1"/>
  <c r="H65" i="24" s="1"/>
  <c r="H66" i="24" s="1"/>
  <c r="H67" i="24" s="1"/>
  <c r="H68" i="24" s="1"/>
  <c r="H69" i="24" s="1"/>
  <c r="H70" i="24" s="1"/>
  <c r="H71" i="24" s="1"/>
  <c r="H72" i="24" s="1"/>
  <c r="H73" i="24" s="1"/>
  <c r="H74" i="24" s="1"/>
  <c r="H75" i="24" s="1"/>
  <c r="H76" i="24" s="1"/>
  <c r="H77" i="24" s="1"/>
  <c r="H78" i="24" s="1"/>
  <c r="H79" i="24" s="1"/>
  <c r="H80" i="24" s="1"/>
  <c r="H81" i="24" s="1"/>
  <c r="H82" i="24" s="1"/>
  <c r="H83" i="24" s="1"/>
  <c r="H84" i="24" s="1"/>
  <c r="H85" i="24" s="1"/>
  <c r="H86" i="24" s="1"/>
  <c r="H87" i="24" s="1"/>
  <c r="H88" i="24" s="1"/>
  <c r="H89" i="24" s="1"/>
  <c r="H90" i="24" s="1"/>
  <c r="H91" i="24" s="1"/>
  <c r="H92" i="24" s="1"/>
  <c r="H93" i="24" s="1"/>
  <c r="H94" i="24" s="1"/>
  <c r="H95" i="24" s="1"/>
  <c r="H96" i="24" s="1"/>
  <c r="H97" i="24" s="1"/>
  <c r="H98" i="24" s="1"/>
  <c r="H99" i="24" s="1"/>
  <c r="H100" i="24" s="1"/>
  <c r="H101" i="24" s="1"/>
  <c r="N51" i="23"/>
  <c r="N50" i="23"/>
  <c r="N49" i="23"/>
  <c r="N48" i="23"/>
  <c r="N47" i="23"/>
  <c r="N46" i="23"/>
  <c r="N45" i="23"/>
  <c r="N44" i="23"/>
  <c r="N43" i="23"/>
  <c r="N42" i="23"/>
  <c r="N41" i="23"/>
  <c r="N40" i="23"/>
  <c r="N39" i="23"/>
  <c r="N38" i="23"/>
  <c r="N37" i="23"/>
  <c r="N36" i="23"/>
  <c r="N35" i="23"/>
  <c r="N34" i="23"/>
  <c r="N33" i="23"/>
  <c r="N32" i="23"/>
  <c r="N31" i="23"/>
  <c r="G31" i="23"/>
  <c r="G32" i="23" s="1"/>
  <c r="G33" i="23" s="1"/>
  <c r="G34" i="23" s="1"/>
  <c r="G35" i="23" s="1"/>
  <c r="G36" i="23" s="1"/>
  <c r="G37" i="23" s="1"/>
  <c r="G38" i="23" s="1"/>
  <c r="G39" i="23" s="1"/>
  <c r="G40" i="23" s="1"/>
  <c r="G41" i="23" s="1"/>
  <c r="G42" i="23" s="1"/>
  <c r="G43" i="23" s="1"/>
  <c r="G44" i="23" s="1"/>
  <c r="G45" i="23" s="1"/>
  <c r="G46" i="23" s="1"/>
  <c r="G47" i="23" s="1"/>
  <c r="G48" i="23" s="1"/>
  <c r="G49" i="23" s="1"/>
  <c r="G50" i="23" s="1"/>
  <c r="G51" i="23" s="1"/>
  <c r="G52" i="23" s="1"/>
  <c r="F31" i="23"/>
  <c r="F32" i="23" s="1"/>
  <c r="F33" i="23" s="1"/>
  <c r="F34" i="23" s="1"/>
  <c r="F35" i="23" s="1"/>
  <c r="F36" i="23" s="1"/>
  <c r="F37" i="23" s="1"/>
  <c r="F38" i="23" s="1"/>
  <c r="F39" i="23" s="1"/>
  <c r="F40" i="23" s="1"/>
  <c r="F41" i="23" s="1"/>
  <c r="F42" i="23" s="1"/>
  <c r="F43" i="23" s="1"/>
  <c r="F44" i="23" s="1"/>
  <c r="F45" i="23" s="1"/>
  <c r="F46" i="23" s="1"/>
  <c r="F47" i="23" s="1"/>
  <c r="F48" i="23" s="1"/>
  <c r="F49" i="23" s="1"/>
  <c r="F50" i="23" s="1"/>
  <c r="F51" i="23" s="1"/>
  <c r="F52" i="23" s="1"/>
  <c r="E31" i="23"/>
  <c r="E32" i="23" s="1"/>
  <c r="E33" i="23" s="1"/>
  <c r="E34" i="23" s="1"/>
  <c r="E35" i="23" s="1"/>
  <c r="E36" i="23" s="1"/>
  <c r="E37" i="23" s="1"/>
  <c r="E38" i="23" s="1"/>
  <c r="E39" i="23" s="1"/>
  <c r="E40" i="23" s="1"/>
  <c r="E41" i="23" s="1"/>
  <c r="E42" i="23" s="1"/>
  <c r="E43" i="23" s="1"/>
  <c r="E44" i="23" s="1"/>
  <c r="E45" i="23" s="1"/>
  <c r="E46" i="23" s="1"/>
  <c r="E47" i="23" s="1"/>
  <c r="E48" i="23" s="1"/>
  <c r="E49" i="23" s="1"/>
  <c r="E50" i="23" s="1"/>
  <c r="E51" i="23" s="1"/>
  <c r="E52" i="23" s="1"/>
  <c r="N30" i="23"/>
  <c r="N29" i="23"/>
  <c r="N28" i="23"/>
  <c r="N27" i="23"/>
  <c r="N26" i="23"/>
  <c r="N25" i="23"/>
  <c r="N24" i="23"/>
  <c r="N23" i="23"/>
  <c r="N22" i="23"/>
  <c r="N21" i="23"/>
  <c r="N20" i="23"/>
  <c r="N19" i="23"/>
  <c r="N18" i="23"/>
  <c r="N17" i="23"/>
  <c r="N16" i="23"/>
  <c r="N15" i="23"/>
  <c r="N14" i="23"/>
  <c r="N13" i="23"/>
  <c r="N12" i="23"/>
  <c r="N11" i="23"/>
  <c r="N10" i="23"/>
  <c r="N9" i="23"/>
  <c r="N8" i="23"/>
  <c r="N7" i="23"/>
  <c r="N6" i="23"/>
  <c r="N5" i="23"/>
  <c r="B5" i="23"/>
  <c r="B6" i="23" s="1"/>
  <c r="B7" i="23" s="1"/>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N4" i="23"/>
  <c r="G4" i="23"/>
  <c r="G5" i="23" s="1"/>
  <c r="G6" i="23" s="1"/>
  <c r="G7" i="23" s="1"/>
  <c r="G8" i="23" s="1"/>
  <c r="G9" i="23" s="1"/>
  <c r="G10" i="23" s="1"/>
  <c r="G11" i="23" s="1"/>
  <c r="G12" i="23" s="1"/>
  <c r="G13" i="23" s="1"/>
  <c r="G14" i="23" s="1"/>
  <c r="G15" i="23" s="1"/>
  <c r="G16" i="23" s="1"/>
  <c r="G17" i="23" s="1"/>
  <c r="G18" i="23" s="1"/>
  <c r="G19" i="23" s="1"/>
  <c r="G20" i="23" s="1"/>
  <c r="G21" i="23" s="1"/>
  <c r="G22" i="23" s="1"/>
  <c r="G23" i="23" s="1"/>
  <c r="G24" i="23" s="1"/>
  <c r="G25" i="23" s="1"/>
  <c r="G26" i="23" s="1"/>
  <c r="G27" i="23" s="1"/>
  <c r="G28" i="23" s="1"/>
  <c r="G29" i="23" s="1"/>
  <c r="F4" i="23"/>
  <c r="F5" i="23" s="1"/>
  <c r="F6" i="23" s="1"/>
  <c r="F7" i="23" s="1"/>
  <c r="F8" i="23" s="1"/>
  <c r="F9" i="23" s="1"/>
  <c r="F10" i="23" s="1"/>
  <c r="F11" i="23" s="1"/>
  <c r="F12" i="23" s="1"/>
  <c r="F13" i="23" s="1"/>
  <c r="F14" i="23" s="1"/>
  <c r="F15" i="23" s="1"/>
  <c r="F16" i="23" s="1"/>
  <c r="F17" i="23" s="1"/>
  <c r="F18" i="23" s="1"/>
  <c r="F19" i="23" s="1"/>
  <c r="F20" i="23" s="1"/>
  <c r="F21" i="23" s="1"/>
  <c r="F22" i="23" s="1"/>
  <c r="F23" i="23" s="1"/>
  <c r="F24" i="23" s="1"/>
  <c r="F25" i="23" s="1"/>
  <c r="F26" i="23" s="1"/>
  <c r="F27" i="23" s="1"/>
  <c r="F28" i="23" s="1"/>
  <c r="F29" i="23" s="1"/>
  <c r="E4" i="23"/>
  <c r="E5" i="23" s="1"/>
  <c r="E6" i="23" s="1"/>
  <c r="E7" i="23" s="1"/>
  <c r="E8" i="23" s="1"/>
  <c r="E9" i="23" s="1"/>
  <c r="E10" i="23" s="1"/>
  <c r="E11" i="23" s="1"/>
  <c r="E12" i="23" s="1"/>
  <c r="E13" i="23" s="1"/>
  <c r="E14" i="23" s="1"/>
  <c r="E15" i="23" s="1"/>
  <c r="E16" i="23" s="1"/>
  <c r="E17" i="23" s="1"/>
  <c r="E18" i="23" s="1"/>
  <c r="E19" i="23" s="1"/>
  <c r="E20" i="23" s="1"/>
  <c r="E21" i="23" s="1"/>
  <c r="E22" i="23" s="1"/>
  <c r="E23" i="23" s="1"/>
  <c r="E24" i="23" s="1"/>
  <c r="E25" i="23" s="1"/>
  <c r="E26" i="23" s="1"/>
  <c r="E27" i="23" s="1"/>
  <c r="E28" i="23" s="1"/>
  <c r="E29" i="23" s="1"/>
  <c r="B4" i="23"/>
  <c r="A4" i="23"/>
  <c r="A5" i="23" s="1"/>
  <c r="A6" i="23" s="1"/>
  <c r="A7" i="23" s="1"/>
  <c r="A8" i="23" s="1"/>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N3" i="23"/>
  <c r="D3" i="23"/>
  <c r="D4" i="23" s="1"/>
  <c r="D5" i="23" s="1"/>
  <c r="D6" i="23" s="1"/>
  <c r="D7" i="23" s="1"/>
  <c r="D8" i="23" s="1"/>
  <c r="D9" i="23" s="1"/>
  <c r="D10" i="23" s="1"/>
  <c r="D11" i="23" s="1"/>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C3" i="23"/>
  <c r="C4" i="23" s="1"/>
  <c r="C5" i="23" s="1"/>
  <c r="C6" i="23" s="1"/>
  <c r="C7" i="23" s="1"/>
  <c r="C8" i="23" s="1"/>
  <c r="C9" i="23" s="1"/>
  <c r="C10" i="23" s="1"/>
  <c r="C11" i="23" s="1"/>
  <c r="C12" i="23" s="1"/>
  <c r="C13" i="23" s="1"/>
  <c r="C14" i="23" s="1"/>
  <c r="C15" i="23" s="1"/>
  <c r="C16" i="23" s="1"/>
  <c r="C17" i="23" s="1"/>
  <c r="C18" i="23" s="1"/>
  <c r="C19" i="23" s="1"/>
  <c r="C20" i="23" s="1"/>
  <c r="C21" i="23" s="1"/>
  <c r="C22" i="23" s="1"/>
  <c r="C23" i="23" s="1"/>
  <c r="C24" i="23" s="1"/>
  <c r="C25" i="23" s="1"/>
  <c r="C26" i="23" s="1"/>
  <c r="C27" i="23" s="1"/>
  <c r="C28" i="23" s="1"/>
  <c r="C29" i="23" s="1"/>
  <c r="C30" i="23" s="1"/>
  <c r="C31" i="23" s="1"/>
  <c r="C32" i="23" s="1"/>
  <c r="C33" i="23" s="1"/>
  <c r="C34" i="23" s="1"/>
  <c r="C35" i="23" s="1"/>
  <c r="C36" i="23" s="1"/>
  <c r="C37" i="23" s="1"/>
  <c r="C38" i="23" s="1"/>
  <c r="C39" i="23" s="1"/>
  <c r="C40" i="23" s="1"/>
  <c r="C41" i="23" s="1"/>
  <c r="C42" i="23" s="1"/>
  <c r="C43" i="23" s="1"/>
  <c r="C44" i="23" s="1"/>
  <c r="C45" i="23" s="1"/>
  <c r="C46" i="23" s="1"/>
  <c r="C47" i="23" s="1"/>
  <c r="C48" i="23" s="1"/>
  <c r="C49" i="23" s="1"/>
  <c r="C50" i="23" s="1"/>
  <c r="C51" i="23" s="1"/>
  <c r="C52" i="23" s="1"/>
  <c r="N90" i="22"/>
  <c r="N89" i="22"/>
  <c r="N88" i="22"/>
  <c r="N87" i="22"/>
  <c r="N86" i="22"/>
  <c r="N85" i="22"/>
  <c r="N84" i="22"/>
  <c r="N83" i="22"/>
  <c r="N82" i="22"/>
  <c r="N81" i="22"/>
  <c r="N80" i="22"/>
  <c r="N79" i="22"/>
  <c r="N78" i="22"/>
  <c r="N77" i="22"/>
  <c r="N76" i="22"/>
  <c r="N75" i="22"/>
  <c r="N74" i="22"/>
  <c r="N73" i="22"/>
  <c r="N72" i="22"/>
  <c r="N71" i="22"/>
  <c r="N70" i="22"/>
  <c r="N69" i="22"/>
  <c r="N68" i="22"/>
  <c r="N67" i="22"/>
  <c r="N66" i="22"/>
  <c r="N65" i="22"/>
  <c r="N64" i="22"/>
  <c r="N63" i="22"/>
  <c r="N62" i="22"/>
  <c r="N61" i="22"/>
  <c r="N60" i="22"/>
  <c r="N59" i="22"/>
  <c r="N58" i="22"/>
  <c r="G58" i="22"/>
  <c r="G59" i="22" s="1"/>
  <c r="G60" i="22" s="1"/>
  <c r="G61" i="22" s="1"/>
  <c r="G62" i="22" s="1"/>
  <c r="G63" i="22" s="1"/>
  <c r="G64" i="22" s="1"/>
  <c r="G65" i="22" s="1"/>
  <c r="G66" i="22" s="1"/>
  <c r="G67" i="22" s="1"/>
  <c r="G68" i="22" s="1"/>
  <c r="G69" i="22" s="1"/>
  <c r="G70" i="22" s="1"/>
  <c r="G71" i="22" s="1"/>
  <c r="G72" i="22" s="1"/>
  <c r="G73" i="22" s="1"/>
  <c r="G74" i="22" s="1"/>
  <c r="G75" i="22" s="1"/>
  <c r="G76" i="22" s="1"/>
  <c r="G77" i="22" s="1"/>
  <c r="G78" i="22" s="1"/>
  <c r="G79" i="22" s="1"/>
  <c r="G80" i="22" s="1"/>
  <c r="G81" i="22" s="1"/>
  <c r="G82" i="22" s="1"/>
  <c r="G83" i="22" s="1"/>
  <c r="G84" i="22" s="1"/>
  <c r="G85" i="22" s="1"/>
  <c r="G86" i="22" s="1"/>
  <c r="G87" i="22" s="1"/>
  <c r="G88" i="22" s="1"/>
  <c r="G89" i="22" s="1"/>
  <c r="G90" i="22" s="1"/>
  <c r="G91" i="22" s="1"/>
  <c r="F58" i="22"/>
  <c r="F59" i="22" s="1"/>
  <c r="F60" i="22" s="1"/>
  <c r="F61" i="22" s="1"/>
  <c r="F62" i="22" s="1"/>
  <c r="F63" i="22" s="1"/>
  <c r="F64" i="22" s="1"/>
  <c r="F65" i="22" s="1"/>
  <c r="F66" i="22" s="1"/>
  <c r="F67" i="22" s="1"/>
  <c r="F68" i="22" s="1"/>
  <c r="F69" i="22" s="1"/>
  <c r="F70" i="22" s="1"/>
  <c r="F71" i="22" s="1"/>
  <c r="F72" i="22" s="1"/>
  <c r="F73" i="22" s="1"/>
  <c r="F74" i="22" s="1"/>
  <c r="F75" i="22" s="1"/>
  <c r="F76" i="22" s="1"/>
  <c r="F77" i="22" s="1"/>
  <c r="F78" i="22" s="1"/>
  <c r="F79" i="22" s="1"/>
  <c r="F80" i="22" s="1"/>
  <c r="F81" i="22" s="1"/>
  <c r="F82" i="22" s="1"/>
  <c r="F83" i="22" s="1"/>
  <c r="F84" i="22" s="1"/>
  <c r="F85" i="22" s="1"/>
  <c r="F86" i="22" s="1"/>
  <c r="F87" i="22" s="1"/>
  <c r="F88" i="22" s="1"/>
  <c r="F89" i="22" s="1"/>
  <c r="F90" i="22" s="1"/>
  <c r="F91" i="22" s="1"/>
  <c r="E58" i="22"/>
  <c r="E59" i="22" s="1"/>
  <c r="E60" i="22" s="1"/>
  <c r="E61" i="22" s="1"/>
  <c r="E62" i="22" s="1"/>
  <c r="E63" i="22" s="1"/>
  <c r="E64" i="22" s="1"/>
  <c r="E65" i="22" s="1"/>
  <c r="E66" i="22" s="1"/>
  <c r="E67" i="22" s="1"/>
  <c r="E68" i="22" s="1"/>
  <c r="E69" i="22" s="1"/>
  <c r="E70" i="22" s="1"/>
  <c r="E71" i="22" s="1"/>
  <c r="E72" i="22" s="1"/>
  <c r="E73" i="22" s="1"/>
  <c r="E74" i="22" s="1"/>
  <c r="E75" i="22" s="1"/>
  <c r="E76" i="22" s="1"/>
  <c r="E77" i="22" s="1"/>
  <c r="E78" i="22" s="1"/>
  <c r="E79" i="22" s="1"/>
  <c r="E80" i="22" s="1"/>
  <c r="E81" i="22" s="1"/>
  <c r="E82" i="22" s="1"/>
  <c r="E83" i="22" s="1"/>
  <c r="E84" i="22" s="1"/>
  <c r="E85" i="22" s="1"/>
  <c r="E86" i="22" s="1"/>
  <c r="E87" i="22" s="1"/>
  <c r="E88" i="22" s="1"/>
  <c r="E89" i="22" s="1"/>
  <c r="E90" i="22" s="1"/>
  <c r="E91" i="22" s="1"/>
  <c r="N57" i="22"/>
  <c r="N56" i="22"/>
  <c r="N55" i="22"/>
  <c r="N54" i="22"/>
  <c r="N53" i="22"/>
  <c r="N52" i="22"/>
  <c r="N51" i="22"/>
  <c r="N50" i="22"/>
  <c r="N49" i="22"/>
  <c r="N48" i="22"/>
  <c r="N47" i="22"/>
  <c r="N46" i="22"/>
  <c r="N45" i="22"/>
  <c r="N44" i="22"/>
  <c r="N43" i="22"/>
  <c r="N42" i="22"/>
  <c r="N41" i="22"/>
  <c r="N40" i="22"/>
  <c r="N39" i="22"/>
  <c r="N38" i="22"/>
  <c r="G38" i="22"/>
  <c r="G39" i="22" s="1"/>
  <c r="G40" i="22" s="1"/>
  <c r="G41" i="22" s="1"/>
  <c r="G42" i="22" s="1"/>
  <c r="G43" i="22" s="1"/>
  <c r="G44" i="22" s="1"/>
  <c r="G45" i="22" s="1"/>
  <c r="G46" i="22" s="1"/>
  <c r="G47" i="22" s="1"/>
  <c r="G48" i="22" s="1"/>
  <c r="G49" i="22" s="1"/>
  <c r="G50" i="22" s="1"/>
  <c r="G51" i="22" s="1"/>
  <c r="G52" i="22" s="1"/>
  <c r="G53" i="22" s="1"/>
  <c r="G54" i="22" s="1"/>
  <c r="G55" i="22" s="1"/>
  <c r="G56" i="22" s="1"/>
  <c r="F38" i="22"/>
  <c r="F39" i="22" s="1"/>
  <c r="F40" i="22" s="1"/>
  <c r="F41" i="22" s="1"/>
  <c r="F42" i="22" s="1"/>
  <c r="F43" i="22" s="1"/>
  <c r="F44" i="22" s="1"/>
  <c r="F45" i="22" s="1"/>
  <c r="F46" i="22" s="1"/>
  <c r="F47" i="22" s="1"/>
  <c r="F48" i="22" s="1"/>
  <c r="F49" i="22" s="1"/>
  <c r="F50" i="22" s="1"/>
  <c r="F51" i="22" s="1"/>
  <c r="F52" i="22" s="1"/>
  <c r="F53" i="22" s="1"/>
  <c r="F54" i="22" s="1"/>
  <c r="F55" i="22" s="1"/>
  <c r="F56" i="22" s="1"/>
  <c r="E38" i="22"/>
  <c r="E39" i="22" s="1"/>
  <c r="E40" i="22" s="1"/>
  <c r="E41" i="22" s="1"/>
  <c r="E42" i="22" s="1"/>
  <c r="E43" i="22" s="1"/>
  <c r="E44" i="22" s="1"/>
  <c r="E45" i="22" s="1"/>
  <c r="E46" i="22" s="1"/>
  <c r="E47" i="22" s="1"/>
  <c r="E48" i="22" s="1"/>
  <c r="E49" i="22" s="1"/>
  <c r="E50" i="22" s="1"/>
  <c r="E51" i="22" s="1"/>
  <c r="E52" i="22" s="1"/>
  <c r="E53" i="22" s="1"/>
  <c r="E54" i="22" s="1"/>
  <c r="E55" i="22" s="1"/>
  <c r="E56" i="22" s="1"/>
  <c r="N37" i="22"/>
  <c r="N36" i="22"/>
  <c r="N35" i="22"/>
  <c r="N34" i="22"/>
  <c r="N33" i="22"/>
  <c r="N32" i="22"/>
  <c r="N31" i="22"/>
  <c r="N30" i="22"/>
  <c r="N29" i="22"/>
  <c r="N28" i="22"/>
  <c r="N27" i="22"/>
  <c r="N26" i="22"/>
  <c r="N25" i="22"/>
  <c r="N24" i="22"/>
  <c r="N23" i="22"/>
  <c r="N22" i="22"/>
  <c r="N21" i="22"/>
  <c r="N20" i="22"/>
  <c r="N19" i="22"/>
  <c r="N18" i="22"/>
  <c r="N17" i="22"/>
  <c r="N16" i="22"/>
  <c r="N15" i="22"/>
  <c r="N14" i="22"/>
  <c r="N13" i="22"/>
  <c r="N12" i="22"/>
  <c r="N11" i="22"/>
  <c r="N10" i="22"/>
  <c r="N9" i="22"/>
  <c r="N8" i="22"/>
  <c r="N7" i="22"/>
  <c r="N6" i="22"/>
  <c r="N5" i="22"/>
  <c r="N4" i="22"/>
  <c r="G4" i="22"/>
  <c r="G5" i="22" s="1"/>
  <c r="G6" i="22" s="1"/>
  <c r="G7" i="22" s="1"/>
  <c r="G8" i="22" s="1"/>
  <c r="G9" i="22" s="1"/>
  <c r="G10" i="22" s="1"/>
  <c r="G11" i="22" s="1"/>
  <c r="G12" i="22" s="1"/>
  <c r="G13" i="22" s="1"/>
  <c r="G14" i="22" s="1"/>
  <c r="G15" i="22" s="1"/>
  <c r="G16" i="22" s="1"/>
  <c r="G17" i="22" s="1"/>
  <c r="G18" i="22" s="1"/>
  <c r="G19" i="22" s="1"/>
  <c r="G20" i="22" s="1"/>
  <c r="G21" i="22" s="1"/>
  <c r="G22" i="22" s="1"/>
  <c r="G23" i="22" s="1"/>
  <c r="G24" i="22" s="1"/>
  <c r="G25" i="22" s="1"/>
  <c r="G26" i="22" s="1"/>
  <c r="G27" i="22" s="1"/>
  <c r="G28" i="22" s="1"/>
  <c r="G29" i="22" s="1"/>
  <c r="G30" i="22" s="1"/>
  <c r="G31" i="22" s="1"/>
  <c r="G32" i="22" s="1"/>
  <c r="G33" i="22" s="1"/>
  <c r="G34" i="22" s="1"/>
  <c r="G35" i="22" s="1"/>
  <c r="G36" i="22" s="1"/>
  <c r="F4" i="22"/>
  <c r="F5" i="22" s="1"/>
  <c r="F6" i="22" s="1"/>
  <c r="F7" i="22" s="1"/>
  <c r="F8" i="22" s="1"/>
  <c r="F9" i="22" s="1"/>
  <c r="F10" i="22" s="1"/>
  <c r="F11" i="22" s="1"/>
  <c r="F12" i="22" s="1"/>
  <c r="F13" i="22" s="1"/>
  <c r="F14" i="22" s="1"/>
  <c r="F15" i="22" s="1"/>
  <c r="F16" i="22" s="1"/>
  <c r="F17" i="22" s="1"/>
  <c r="F18" i="22" s="1"/>
  <c r="F19" i="22" s="1"/>
  <c r="F20" i="22" s="1"/>
  <c r="F21" i="22" s="1"/>
  <c r="F22" i="22" s="1"/>
  <c r="F23" i="22" s="1"/>
  <c r="F24" i="22" s="1"/>
  <c r="F25" i="22" s="1"/>
  <c r="F26" i="22" s="1"/>
  <c r="F27" i="22" s="1"/>
  <c r="F28" i="22" s="1"/>
  <c r="F29" i="22" s="1"/>
  <c r="F30" i="22" s="1"/>
  <c r="F31" i="22" s="1"/>
  <c r="F32" i="22" s="1"/>
  <c r="F33" i="22" s="1"/>
  <c r="F34" i="22" s="1"/>
  <c r="F35" i="22" s="1"/>
  <c r="F36" i="22" s="1"/>
  <c r="E4" i="22"/>
  <c r="E5" i="22" s="1"/>
  <c r="E6" i="22" s="1"/>
  <c r="E7" i="22" s="1"/>
  <c r="E8" i="22" s="1"/>
  <c r="E9" i="22" s="1"/>
  <c r="E10" i="22" s="1"/>
  <c r="E11" i="22" s="1"/>
  <c r="E12" i="22" s="1"/>
  <c r="E13" i="22" s="1"/>
  <c r="E14" i="22" s="1"/>
  <c r="E15" i="22" s="1"/>
  <c r="E16" i="22" s="1"/>
  <c r="E17" i="22" s="1"/>
  <c r="E18" i="22" s="1"/>
  <c r="E19" i="22" s="1"/>
  <c r="E20" i="22" s="1"/>
  <c r="E21" i="22" s="1"/>
  <c r="E22" i="22" s="1"/>
  <c r="E23" i="22" s="1"/>
  <c r="E24" i="22" s="1"/>
  <c r="E25" i="22" s="1"/>
  <c r="E26" i="22" s="1"/>
  <c r="E27" i="22" s="1"/>
  <c r="E28" i="22" s="1"/>
  <c r="E29" i="22" s="1"/>
  <c r="E30" i="22" s="1"/>
  <c r="E31" i="22" s="1"/>
  <c r="E32" i="22" s="1"/>
  <c r="E33" i="22" s="1"/>
  <c r="E34" i="22" s="1"/>
  <c r="E35" i="22" s="1"/>
  <c r="E36" i="22" s="1"/>
  <c r="B4" i="22"/>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A4" i="22"/>
  <c r="A5" i="22" s="1"/>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N3" i="22"/>
  <c r="D3" i="22"/>
  <c r="D4" i="22" s="1"/>
  <c r="D5" i="22" s="1"/>
  <c r="D6" i="22" s="1"/>
  <c r="D7" i="22" s="1"/>
  <c r="D8" i="22" s="1"/>
  <c r="D9" i="22" s="1"/>
  <c r="D10" i="22" s="1"/>
  <c r="D11" i="22" s="1"/>
  <c r="D12" i="22" s="1"/>
  <c r="D13" i="22" s="1"/>
  <c r="D14" i="22" s="1"/>
  <c r="D15" i="22" s="1"/>
  <c r="D16" i="22" s="1"/>
  <c r="D17" i="22" s="1"/>
  <c r="D18" i="22" s="1"/>
  <c r="D19" i="22" s="1"/>
  <c r="D20" i="22" s="1"/>
  <c r="D21" i="22" s="1"/>
  <c r="D22" i="22" s="1"/>
  <c r="D23" i="22" s="1"/>
  <c r="D24" i="22" s="1"/>
  <c r="D25" i="22" s="1"/>
  <c r="D26" i="22" s="1"/>
  <c r="D27" i="22" s="1"/>
  <c r="D28" i="22" s="1"/>
  <c r="D29" i="22" s="1"/>
  <c r="D30" i="22" s="1"/>
  <c r="D31" i="22" s="1"/>
  <c r="D32" i="22" s="1"/>
  <c r="D33" i="22" s="1"/>
  <c r="D34" i="22" s="1"/>
  <c r="D35" i="22" s="1"/>
  <c r="D36" i="22" s="1"/>
  <c r="D37" i="22" s="1"/>
  <c r="D38" i="22" s="1"/>
  <c r="D39" i="22" s="1"/>
  <c r="D40" i="22" s="1"/>
  <c r="D41" i="22" s="1"/>
  <c r="D42" i="22" s="1"/>
  <c r="D43" i="22" s="1"/>
  <c r="D44" i="22" s="1"/>
  <c r="D45" i="22" s="1"/>
  <c r="D46" i="22" s="1"/>
  <c r="D47" i="22" s="1"/>
  <c r="D48" i="22" s="1"/>
  <c r="D49" i="22" s="1"/>
  <c r="D50" i="22" s="1"/>
  <c r="D51" i="22" s="1"/>
  <c r="D52" i="22" s="1"/>
  <c r="D53" i="22" s="1"/>
  <c r="D54" i="22" s="1"/>
  <c r="D55" i="22" s="1"/>
  <c r="D56" i="22" s="1"/>
  <c r="D57" i="22" s="1"/>
  <c r="D58" i="22" s="1"/>
  <c r="D59" i="22" s="1"/>
  <c r="D60" i="22" s="1"/>
  <c r="D61" i="22" s="1"/>
  <c r="D62" i="22" s="1"/>
  <c r="D63" i="22" s="1"/>
  <c r="D64" i="22" s="1"/>
  <c r="D65" i="22" s="1"/>
  <c r="D66" i="22" s="1"/>
  <c r="D67" i="22" s="1"/>
  <c r="D68" i="22" s="1"/>
  <c r="D69" i="22" s="1"/>
  <c r="D70" i="22" s="1"/>
  <c r="D71" i="22" s="1"/>
  <c r="D72" i="22" s="1"/>
  <c r="D73" i="22" s="1"/>
  <c r="D74" i="22" s="1"/>
  <c r="D75" i="22" s="1"/>
  <c r="D76" i="22" s="1"/>
  <c r="D77" i="22" s="1"/>
  <c r="D78" i="22" s="1"/>
  <c r="D79" i="22" s="1"/>
  <c r="D80" i="22" s="1"/>
  <c r="D81" i="22" s="1"/>
  <c r="D82" i="22" s="1"/>
  <c r="D83" i="22" s="1"/>
  <c r="D84" i="22" s="1"/>
  <c r="D85" i="22" s="1"/>
  <c r="D86" i="22" s="1"/>
  <c r="D87" i="22" s="1"/>
  <c r="D88" i="22" s="1"/>
  <c r="D89" i="22" s="1"/>
  <c r="D90" i="22" s="1"/>
  <c r="D91" i="22" s="1"/>
  <c r="C3" i="22"/>
  <c r="H3" i="22" s="1"/>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3" i="23" l="1"/>
  <c r="H4" i="23" s="1"/>
  <c r="H5" i="23" s="1"/>
  <c r="H6" i="23" s="1"/>
  <c r="H7" i="23" s="1"/>
  <c r="H8" i="23" s="1"/>
  <c r="H9" i="23" s="1"/>
  <c r="H10" i="23" s="1"/>
  <c r="H11" i="23" s="1"/>
  <c r="H12" i="23" s="1"/>
  <c r="H13" i="23" s="1"/>
  <c r="H14" i="23" s="1"/>
  <c r="H15" i="23" s="1"/>
  <c r="H16" i="23" s="1"/>
  <c r="H17" i="23" s="1"/>
  <c r="H18" i="23" s="1"/>
  <c r="H19" i="23" s="1"/>
  <c r="H20" i="23" s="1"/>
  <c r="H21" i="23" s="1"/>
  <c r="H22" i="23" s="1"/>
  <c r="H23" i="23" s="1"/>
  <c r="H24" i="23" s="1"/>
  <c r="H25" i="23" s="1"/>
  <c r="H26" i="23" s="1"/>
  <c r="H27" i="23" s="1"/>
  <c r="H28" i="23" s="1"/>
  <c r="H29" i="23" s="1"/>
  <c r="H30" i="23" s="1"/>
  <c r="H31" i="23" s="1"/>
  <c r="H32" i="23" s="1"/>
  <c r="H33" i="23" s="1"/>
  <c r="H34" i="23" s="1"/>
  <c r="H35" i="23" s="1"/>
  <c r="H36" i="23" s="1"/>
  <c r="H37" i="23" s="1"/>
  <c r="H38" i="23" s="1"/>
  <c r="H39" i="23" s="1"/>
  <c r="H40" i="23" s="1"/>
  <c r="H41" i="23" s="1"/>
  <c r="H42" i="23" s="1"/>
  <c r="H43" i="23" s="1"/>
  <c r="H44" i="23" s="1"/>
  <c r="H45" i="23" s="1"/>
  <c r="H46" i="23" s="1"/>
  <c r="H47" i="23" s="1"/>
  <c r="H48" i="23" s="1"/>
  <c r="H49" i="23" s="1"/>
  <c r="H50" i="23" s="1"/>
  <c r="H51" i="23" s="1"/>
  <c r="N52" i="23"/>
  <c r="N91" i="22"/>
  <c r="C4" i="22"/>
  <c r="C5" i="22" s="1"/>
  <c r="C6" i="22" s="1"/>
  <c r="C7" i="22" s="1"/>
  <c r="C8" i="22" s="1"/>
  <c r="C9" i="22" s="1"/>
  <c r="C10" i="22" s="1"/>
  <c r="C11" i="22" s="1"/>
  <c r="C12" i="22" s="1"/>
  <c r="C13" i="22" s="1"/>
  <c r="C14" i="22" s="1"/>
  <c r="C15" i="22" s="1"/>
  <c r="C16" i="22" s="1"/>
  <c r="C17" i="22" s="1"/>
  <c r="C18" i="22" s="1"/>
  <c r="C19" i="22" s="1"/>
  <c r="C20" i="22" s="1"/>
  <c r="C21" i="22" s="1"/>
  <c r="C22" i="22" s="1"/>
  <c r="C23" i="22" s="1"/>
  <c r="C24" i="22" s="1"/>
  <c r="C25" i="22" s="1"/>
  <c r="C26" i="22" s="1"/>
  <c r="C27" i="22" s="1"/>
  <c r="C28" i="22" s="1"/>
  <c r="C29" i="22" s="1"/>
  <c r="C30" i="22" s="1"/>
  <c r="C31" i="22" s="1"/>
  <c r="C32" i="22" s="1"/>
  <c r="C33" i="22" s="1"/>
  <c r="C34" i="22" s="1"/>
  <c r="C35" i="22" s="1"/>
  <c r="C36" i="22" s="1"/>
  <c r="C37" i="22" s="1"/>
  <c r="C38" i="22" s="1"/>
  <c r="C39" i="22" s="1"/>
  <c r="C40" i="22" s="1"/>
  <c r="C41" i="22" s="1"/>
  <c r="C42" i="22" s="1"/>
  <c r="C43" i="22" s="1"/>
  <c r="C44" i="22" s="1"/>
  <c r="C45" i="22" s="1"/>
  <c r="C46" i="22" s="1"/>
  <c r="C47" i="22" s="1"/>
  <c r="C48" i="22" s="1"/>
  <c r="C49" i="22" s="1"/>
  <c r="C50" i="22" s="1"/>
  <c r="C51" i="22" s="1"/>
  <c r="C52" i="22" s="1"/>
  <c r="C53" i="22" s="1"/>
  <c r="C54" i="22" s="1"/>
  <c r="C55" i="22" s="1"/>
  <c r="C56" i="22" s="1"/>
  <c r="C57" i="22" s="1"/>
  <c r="C58" i="22" s="1"/>
  <c r="C59" i="22" s="1"/>
  <c r="C60" i="22" s="1"/>
  <c r="C61" i="22" s="1"/>
  <c r="C62" i="22" s="1"/>
  <c r="C63" i="22" s="1"/>
  <c r="C64" i="22" s="1"/>
  <c r="C65" i="22" s="1"/>
  <c r="C66" i="22" s="1"/>
  <c r="C67" i="22" s="1"/>
  <c r="C68" i="22" s="1"/>
  <c r="C69" i="22" s="1"/>
  <c r="C70" i="22" s="1"/>
  <c r="C71" i="22" s="1"/>
  <c r="C72" i="22" s="1"/>
  <c r="C73" i="22" s="1"/>
  <c r="C74" i="22" s="1"/>
  <c r="C75" i="22" s="1"/>
  <c r="C76" i="22" s="1"/>
  <c r="C77" i="22" s="1"/>
  <c r="C78" i="22" s="1"/>
  <c r="C79" i="22" s="1"/>
  <c r="C80" i="22" s="1"/>
  <c r="C81" i="22" s="1"/>
  <c r="C82" i="22" s="1"/>
  <c r="C83" i="22" s="1"/>
  <c r="C84" i="22" s="1"/>
  <c r="C85" i="22" s="1"/>
  <c r="C86" i="22" s="1"/>
  <c r="C87" i="22" s="1"/>
  <c r="C88" i="22" s="1"/>
  <c r="C89" i="22" s="1"/>
  <c r="C90" i="22" s="1"/>
  <c r="C91" i="22" s="1"/>
  <c r="N131" i="21"/>
  <c r="N130" i="21"/>
  <c r="N129" i="21"/>
  <c r="N128" i="21"/>
  <c r="N127" i="21"/>
  <c r="N126" i="21"/>
  <c r="N125" i="21"/>
  <c r="N124" i="21"/>
  <c r="N123" i="21"/>
  <c r="N122" i="21"/>
  <c r="N121" i="21"/>
  <c r="N120" i="21"/>
  <c r="N119" i="21"/>
  <c r="N118" i="21"/>
  <c r="N117" i="21"/>
  <c r="N116" i="21"/>
  <c r="N115" i="21"/>
  <c r="N114" i="21"/>
  <c r="N113" i="21"/>
  <c r="N112" i="21"/>
  <c r="N111" i="21"/>
  <c r="E111" i="21"/>
  <c r="E112" i="21" s="1"/>
  <c r="E113" i="21" s="1"/>
  <c r="E114" i="21" s="1"/>
  <c r="E115" i="21" s="1"/>
  <c r="E116" i="21" s="1"/>
  <c r="E117" i="21" s="1"/>
  <c r="E118" i="21" s="1"/>
  <c r="E119" i="21" s="1"/>
  <c r="E120" i="21" s="1"/>
  <c r="E121" i="21" s="1"/>
  <c r="E122" i="21" s="1"/>
  <c r="E123" i="21" s="1"/>
  <c r="E124" i="21" s="1"/>
  <c r="E125" i="21" s="1"/>
  <c r="E126" i="21" s="1"/>
  <c r="E127" i="21" s="1"/>
  <c r="E128" i="21" s="1"/>
  <c r="E129" i="21" s="1"/>
  <c r="E130" i="21" s="1"/>
  <c r="E131" i="21" s="1"/>
  <c r="E132" i="21" s="1"/>
  <c r="N110" i="21"/>
  <c r="N109" i="21"/>
  <c r="N108" i="21"/>
  <c r="N107" i="21"/>
  <c r="N106" i="21"/>
  <c r="N105" i="21"/>
  <c r="N104" i="21"/>
  <c r="N103" i="21"/>
  <c r="N102" i="21"/>
  <c r="N101" i="21"/>
  <c r="N100" i="21"/>
  <c r="N99" i="21"/>
  <c r="N98" i="21"/>
  <c r="N97" i="21"/>
  <c r="N96" i="21"/>
  <c r="N95" i="21"/>
  <c r="N94" i="21"/>
  <c r="N93" i="21"/>
  <c r="N92" i="21"/>
  <c r="N91" i="21"/>
  <c r="N90" i="21"/>
  <c r="N89" i="21"/>
  <c r="N88" i="21"/>
  <c r="N87" i="21"/>
  <c r="N86" i="21"/>
  <c r="N85" i="21"/>
  <c r="N84" i="21"/>
  <c r="N83" i="21"/>
  <c r="N82" i="21"/>
  <c r="E82" i="21"/>
  <c r="E83" i="21" s="1"/>
  <c r="E84" i="21" s="1"/>
  <c r="E85" i="21" s="1"/>
  <c r="E86" i="21" s="1"/>
  <c r="E87" i="21" s="1"/>
  <c r="E88" i="21" s="1"/>
  <c r="E89" i="21" s="1"/>
  <c r="E90" i="21" s="1"/>
  <c r="E91" i="21" s="1"/>
  <c r="E92" i="21" s="1"/>
  <c r="E93" i="21" s="1"/>
  <c r="E94" i="21" s="1"/>
  <c r="E95" i="21" s="1"/>
  <c r="E96" i="21" s="1"/>
  <c r="E97" i="21" s="1"/>
  <c r="E98" i="21" s="1"/>
  <c r="E99" i="21" s="1"/>
  <c r="E100" i="21" s="1"/>
  <c r="E101" i="21" s="1"/>
  <c r="E102" i="21" s="1"/>
  <c r="E103" i="21" s="1"/>
  <c r="E104" i="21" s="1"/>
  <c r="E105" i="21" s="1"/>
  <c r="E106" i="21" s="1"/>
  <c r="E107" i="21" s="1"/>
  <c r="E108" i="21" s="1"/>
  <c r="E109" i="21" s="1"/>
  <c r="N81" i="21"/>
  <c r="N80" i="21"/>
  <c r="N79" i="21"/>
  <c r="N78" i="21"/>
  <c r="N77" i="21"/>
  <c r="N76" i="21"/>
  <c r="N75" i="21"/>
  <c r="N74" i="21"/>
  <c r="N73" i="21"/>
  <c r="N72" i="21"/>
  <c r="N71" i="21"/>
  <c r="N70" i="21"/>
  <c r="N69" i="21"/>
  <c r="N68" i="21"/>
  <c r="N67" i="21"/>
  <c r="N66" i="21"/>
  <c r="N65" i="21"/>
  <c r="N64" i="21"/>
  <c r="N63" i="21"/>
  <c r="N62" i="21"/>
  <c r="N61" i="21"/>
  <c r="N60" i="21"/>
  <c r="N59" i="21"/>
  <c r="N58" i="21"/>
  <c r="N57" i="21"/>
  <c r="N56" i="21"/>
  <c r="N55" i="21"/>
  <c r="N54" i="21"/>
  <c r="E54" i="21"/>
  <c r="E55" i="21" s="1"/>
  <c r="E56" i="21" s="1"/>
  <c r="E57" i="21" s="1"/>
  <c r="E58" i="21" s="1"/>
  <c r="E59" i="21" s="1"/>
  <c r="E60" i="21" s="1"/>
  <c r="E61" i="21" s="1"/>
  <c r="E62" i="21" s="1"/>
  <c r="E63" i="21" s="1"/>
  <c r="E64" i="21" s="1"/>
  <c r="E65" i="21" s="1"/>
  <c r="E66" i="21" s="1"/>
  <c r="E67" i="21" s="1"/>
  <c r="E68" i="21" s="1"/>
  <c r="E69" i="21" s="1"/>
  <c r="E70" i="21" s="1"/>
  <c r="E71" i="21" s="1"/>
  <c r="E72" i="21" s="1"/>
  <c r="E73" i="21" s="1"/>
  <c r="E74" i="21" s="1"/>
  <c r="E75" i="21" s="1"/>
  <c r="E76" i="21" s="1"/>
  <c r="E77" i="21" s="1"/>
  <c r="E78" i="21" s="1"/>
  <c r="E79" i="21" s="1"/>
  <c r="E80" i="21" s="1"/>
  <c r="N53" i="21"/>
  <c r="N52" i="21"/>
  <c r="N51" i="21"/>
  <c r="N50" i="21"/>
  <c r="N49" i="21"/>
  <c r="N48" i="21"/>
  <c r="N47" i="21"/>
  <c r="N46" i="21"/>
  <c r="N45" i="21"/>
  <c r="N44" i="21"/>
  <c r="N43" i="21"/>
  <c r="N42" i="21"/>
  <c r="N41" i="21"/>
  <c r="N40" i="21"/>
  <c r="N39" i="21"/>
  <c r="N38" i="21"/>
  <c r="N37" i="21"/>
  <c r="N36" i="21"/>
  <c r="N35" i="21"/>
  <c r="N34" i="21"/>
  <c r="N33" i="21"/>
  <c r="N32" i="21"/>
  <c r="N31" i="21"/>
  <c r="N30" i="21"/>
  <c r="N29" i="21"/>
  <c r="N28" i="21"/>
  <c r="N27" i="21"/>
  <c r="N26" i="21"/>
  <c r="N25" i="21"/>
  <c r="N24" i="21"/>
  <c r="N23" i="21"/>
  <c r="N22" i="21"/>
  <c r="E22" i="21"/>
  <c r="E23" i="21" s="1"/>
  <c r="E24" i="21" s="1"/>
  <c r="E25" i="21" s="1"/>
  <c r="E26" i="21" s="1"/>
  <c r="E27" i="21" s="1"/>
  <c r="E28" i="21" s="1"/>
  <c r="E29" i="21" s="1"/>
  <c r="E30" i="21" s="1"/>
  <c r="E31" i="21" s="1"/>
  <c r="E32" i="21" s="1"/>
  <c r="E33" i="21" s="1"/>
  <c r="E34" i="21" s="1"/>
  <c r="E35" i="21" s="1"/>
  <c r="E36" i="21" s="1"/>
  <c r="E37" i="21" s="1"/>
  <c r="E38" i="21" s="1"/>
  <c r="E39" i="21" s="1"/>
  <c r="E40" i="21" s="1"/>
  <c r="E41" i="21" s="1"/>
  <c r="E42" i="21" s="1"/>
  <c r="E43" i="21" s="1"/>
  <c r="E44" i="21" s="1"/>
  <c r="E45" i="21" s="1"/>
  <c r="E46" i="21" s="1"/>
  <c r="E47" i="21" s="1"/>
  <c r="E48" i="21" s="1"/>
  <c r="E49" i="21" s="1"/>
  <c r="E50" i="21" s="1"/>
  <c r="E51" i="21" s="1"/>
  <c r="E52" i="21" s="1"/>
  <c r="N21" i="21"/>
  <c r="N20" i="21"/>
  <c r="N19" i="21"/>
  <c r="N18" i="21"/>
  <c r="N17" i="21"/>
  <c r="N16" i="21"/>
  <c r="N15" i="21"/>
  <c r="N14" i="21"/>
  <c r="N13" i="21"/>
  <c r="N12" i="21"/>
  <c r="N11" i="21"/>
  <c r="N10" i="21"/>
  <c r="N9" i="21"/>
  <c r="N8" i="21"/>
  <c r="N7" i="21"/>
  <c r="N6" i="21"/>
  <c r="N5" i="21"/>
  <c r="N4" i="21"/>
  <c r="G4" i="21"/>
  <c r="G5" i="21" s="1"/>
  <c r="G6" i="21" s="1"/>
  <c r="G7" i="21" s="1"/>
  <c r="G8" i="21" s="1"/>
  <c r="G9" i="21" s="1"/>
  <c r="G10" i="21" s="1"/>
  <c r="G11" i="21" s="1"/>
  <c r="G12" i="21" s="1"/>
  <c r="G13" i="21" s="1"/>
  <c r="G14" i="21" s="1"/>
  <c r="G15" i="21" s="1"/>
  <c r="G16" i="21" s="1"/>
  <c r="G17" i="21" s="1"/>
  <c r="G18" i="21" s="1"/>
  <c r="G19" i="21" s="1"/>
  <c r="G20" i="21" s="1"/>
  <c r="G21" i="21" s="1"/>
  <c r="G22" i="21" s="1"/>
  <c r="G23" i="21" s="1"/>
  <c r="G24" i="21" s="1"/>
  <c r="G25" i="21" s="1"/>
  <c r="G26" i="21" s="1"/>
  <c r="G27" i="21" s="1"/>
  <c r="G28" i="21" s="1"/>
  <c r="G29" i="21" s="1"/>
  <c r="G30" i="21" s="1"/>
  <c r="G31" i="21" s="1"/>
  <c r="G32" i="21" s="1"/>
  <c r="G33" i="21" s="1"/>
  <c r="G34" i="21" s="1"/>
  <c r="G35" i="21" s="1"/>
  <c r="G36" i="21" s="1"/>
  <c r="G37" i="21" s="1"/>
  <c r="G38" i="21" s="1"/>
  <c r="G39" i="21" s="1"/>
  <c r="G40" i="21" s="1"/>
  <c r="G41" i="21" s="1"/>
  <c r="G42" i="21" s="1"/>
  <c r="G43" i="21" s="1"/>
  <c r="G44" i="21" s="1"/>
  <c r="G45" i="21" s="1"/>
  <c r="G46" i="21" s="1"/>
  <c r="G47" i="21" s="1"/>
  <c r="G48" i="21" s="1"/>
  <c r="G49" i="21" s="1"/>
  <c r="G50" i="21" s="1"/>
  <c r="G51" i="21" s="1"/>
  <c r="G52" i="21" s="1"/>
  <c r="G53" i="21" s="1"/>
  <c r="G54" i="21" s="1"/>
  <c r="G55" i="21" s="1"/>
  <c r="G56" i="21" s="1"/>
  <c r="G57" i="21" s="1"/>
  <c r="G58" i="21" s="1"/>
  <c r="G59" i="21" s="1"/>
  <c r="G60" i="21" s="1"/>
  <c r="G61" i="21" s="1"/>
  <c r="G62" i="21" s="1"/>
  <c r="G63" i="21" s="1"/>
  <c r="G64" i="21" s="1"/>
  <c r="G65" i="21" s="1"/>
  <c r="G66" i="21" s="1"/>
  <c r="G67" i="21" s="1"/>
  <c r="G68" i="21" s="1"/>
  <c r="G69" i="21" s="1"/>
  <c r="G70" i="21" s="1"/>
  <c r="G71" i="21" s="1"/>
  <c r="G72" i="21" s="1"/>
  <c r="G73" i="21" s="1"/>
  <c r="G74" i="21" s="1"/>
  <c r="G75" i="21" s="1"/>
  <c r="G76" i="21" s="1"/>
  <c r="G77" i="21" s="1"/>
  <c r="G78" i="21" s="1"/>
  <c r="G79" i="21" s="1"/>
  <c r="G80" i="21" s="1"/>
  <c r="G81" i="21" s="1"/>
  <c r="G82" i="21" s="1"/>
  <c r="G83" i="21" s="1"/>
  <c r="G84" i="21" s="1"/>
  <c r="G85" i="21" s="1"/>
  <c r="G86" i="21" s="1"/>
  <c r="G87" i="21" s="1"/>
  <c r="G88" i="21" s="1"/>
  <c r="G89" i="21" s="1"/>
  <c r="G90" i="21" s="1"/>
  <c r="G91" i="21" s="1"/>
  <c r="G92" i="21" s="1"/>
  <c r="G93" i="21" s="1"/>
  <c r="G94" i="21" s="1"/>
  <c r="G95" i="21" s="1"/>
  <c r="G96" i="21" s="1"/>
  <c r="G97" i="21" s="1"/>
  <c r="G98" i="21" s="1"/>
  <c r="G99" i="21" s="1"/>
  <c r="G100" i="21" s="1"/>
  <c r="G101" i="21" s="1"/>
  <c r="G102" i="21" s="1"/>
  <c r="G103" i="21" s="1"/>
  <c r="G104" i="21" s="1"/>
  <c r="G105" i="21" s="1"/>
  <c r="G106" i="21" s="1"/>
  <c r="G107" i="21" s="1"/>
  <c r="G108" i="21" s="1"/>
  <c r="G109" i="21" s="1"/>
  <c r="G110" i="21" s="1"/>
  <c r="G111" i="21" s="1"/>
  <c r="G112" i="21" s="1"/>
  <c r="G113" i="21" s="1"/>
  <c r="G114" i="21" s="1"/>
  <c r="G115" i="21" s="1"/>
  <c r="G116" i="21" s="1"/>
  <c r="G117" i="21" s="1"/>
  <c r="G118" i="21" s="1"/>
  <c r="G119" i="21" s="1"/>
  <c r="G120" i="21" s="1"/>
  <c r="G121" i="21" s="1"/>
  <c r="G122" i="21" s="1"/>
  <c r="G123" i="21" s="1"/>
  <c r="G124" i="21" s="1"/>
  <c r="G125" i="21" s="1"/>
  <c r="G126" i="21" s="1"/>
  <c r="G127" i="21" s="1"/>
  <c r="G128" i="21" s="1"/>
  <c r="G129" i="21" s="1"/>
  <c r="G130" i="21" s="1"/>
  <c r="G131" i="21" s="1"/>
  <c r="G132" i="21" s="1"/>
  <c r="F4" i="21"/>
  <c r="F5" i="21" s="1"/>
  <c r="F6" i="21" s="1"/>
  <c r="F7" i="21" s="1"/>
  <c r="F8" i="21" s="1"/>
  <c r="F9" i="21" s="1"/>
  <c r="F10" i="21" s="1"/>
  <c r="F11" i="21" s="1"/>
  <c r="F12" i="21" s="1"/>
  <c r="F13" i="21" s="1"/>
  <c r="F14" i="21" s="1"/>
  <c r="F15" i="21" s="1"/>
  <c r="F16" i="21" s="1"/>
  <c r="F17" i="21" s="1"/>
  <c r="F18" i="21" s="1"/>
  <c r="F19" i="21" s="1"/>
  <c r="F20" i="21" s="1"/>
  <c r="F21" i="21" s="1"/>
  <c r="F22" i="21" s="1"/>
  <c r="F23" i="21" s="1"/>
  <c r="F24" i="21" s="1"/>
  <c r="F25" i="21" s="1"/>
  <c r="F26" i="21" s="1"/>
  <c r="F27" i="21" s="1"/>
  <c r="F28" i="21" s="1"/>
  <c r="F29" i="21" s="1"/>
  <c r="F30" i="21" s="1"/>
  <c r="F31" i="21" s="1"/>
  <c r="F32" i="21" s="1"/>
  <c r="F33" i="21" s="1"/>
  <c r="F34" i="21" s="1"/>
  <c r="F35" i="21" s="1"/>
  <c r="F36" i="21" s="1"/>
  <c r="F37" i="21" s="1"/>
  <c r="F38" i="21" s="1"/>
  <c r="F39" i="21" s="1"/>
  <c r="F40" i="21" s="1"/>
  <c r="F41" i="21" s="1"/>
  <c r="F42" i="21" s="1"/>
  <c r="F43" i="21" s="1"/>
  <c r="F44" i="21" s="1"/>
  <c r="F45" i="21" s="1"/>
  <c r="F46" i="21" s="1"/>
  <c r="F47" i="21" s="1"/>
  <c r="F48" i="21" s="1"/>
  <c r="F49" i="21" s="1"/>
  <c r="F50" i="21" s="1"/>
  <c r="F51" i="21" s="1"/>
  <c r="F52" i="21" s="1"/>
  <c r="F53" i="21" s="1"/>
  <c r="F54" i="21" s="1"/>
  <c r="F55" i="21" s="1"/>
  <c r="F56" i="21" s="1"/>
  <c r="F57" i="21" s="1"/>
  <c r="F58" i="21" s="1"/>
  <c r="F59" i="21" s="1"/>
  <c r="F60" i="21" s="1"/>
  <c r="F61" i="21" s="1"/>
  <c r="F62" i="21" s="1"/>
  <c r="F63" i="21" s="1"/>
  <c r="F64" i="21" s="1"/>
  <c r="F65" i="21" s="1"/>
  <c r="F66" i="21" s="1"/>
  <c r="F67" i="21" s="1"/>
  <c r="F68" i="21" s="1"/>
  <c r="F69" i="21" s="1"/>
  <c r="F70" i="21" s="1"/>
  <c r="F71" i="21" s="1"/>
  <c r="F72" i="21" s="1"/>
  <c r="F73" i="21" s="1"/>
  <c r="F74" i="21" s="1"/>
  <c r="F75" i="21" s="1"/>
  <c r="F76" i="21" s="1"/>
  <c r="F77" i="21" s="1"/>
  <c r="F78" i="21" s="1"/>
  <c r="F79" i="21" s="1"/>
  <c r="F80" i="21" s="1"/>
  <c r="F81" i="21" s="1"/>
  <c r="F82" i="21" s="1"/>
  <c r="F83" i="21" s="1"/>
  <c r="F84" i="21" s="1"/>
  <c r="F85" i="21" s="1"/>
  <c r="F86" i="21" s="1"/>
  <c r="F87" i="21" s="1"/>
  <c r="F88" i="21" s="1"/>
  <c r="F89" i="21" s="1"/>
  <c r="F90" i="21" s="1"/>
  <c r="F91" i="21" s="1"/>
  <c r="F92" i="21" s="1"/>
  <c r="F93" i="21" s="1"/>
  <c r="F94" i="21" s="1"/>
  <c r="F95" i="21" s="1"/>
  <c r="F96" i="21" s="1"/>
  <c r="F97" i="21" s="1"/>
  <c r="F98" i="21" s="1"/>
  <c r="F99" i="21" s="1"/>
  <c r="F100" i="21" s="1"/>
  <c r="F101" i="21" s="1"/>
  <c r="F102" i="21" s="1"/>
  <c r="F103" i="21" s="1"/>
  <c r="F104" i="21" s="1"/>
  <c r="F105" i="21" s="1"/>
  <c r="F106" i="21" s="1"/>
  <c r="F107" i="21" s="1"/>
  <c r="F108" i="21" s="1"/>
  <c r="F109" i="21" s="1"/>
  <c r="F110" i="21" s="1"/>
  <c r="F111" i="21" s="1"/>
  <c r="F112" i="21" s="1"/>
  <c r="F113" i="21" s="1"/>
  <c r="F114" i="21" s="1"/>
  <c r="F115" i="21" s="1"/>
  <c r="F116" i="21" s="1"/>
  <c r="F117" i="21" s="1"/>
  <c r="F118" i="21" s="1"/>
  <c r="F119" i="21" s="1"/>
  <c r="F120" i="21" s="1"/>
  <c r="F121" i="21" s="1"/>
  <c r="F122" i="21" s="1"/>
  <c r="F123" i="21" s="1"/>
  <c r="F124" i="21" s="1"/>
  <c r="F125" i="21" s="1"/>
  <c r="F126" i="21" s="1"/>
  <c r="F127" i="21" s="1"/>
  <c r="F128" i="21" s="1"/>
  <c r="F129" i="21" s="1"/>
  <c r="F130" i="21" s="1"/>
  <c r="F131" i="21" s="1"/>
  <c r="F132" i="21" s="1"/>
  <c r="E4" i="21"/>
  <c r="E5" i="21" s="1"/>
  <c r="E6" i="21" s="1"/>
  <c r="E7" i="21" s="1"/>
  <c r="E8" i="21" s="1"/>
  <c r="E9" i="21" s="1"/>
  <c r="E10" i="21" s="1"/>
  <c r="E11" i="21" s="1"/>
  <c r="E12" i="21" s="1"/>
  <c r="E13" i="21" s="1"/>
  <c r="E14" i="21" s="1"/>
  <c r="E15" i="21" s="1"/>
  <c r="E16" i="21" s="1"/>
  <c r="E17" i="21" s="1"/>
  <c r="E18" i="21" s="1"/>
  <c r="E19" i="21" s="1"/>
  <c r="E20" i="21" s="1"/>
  <c r="B4" i="21"/>
  <c r="B5" i="21" s="1"/>
  <c r="B6" i="21" s="1"/>
  <c r="B7" i="21" s="1"/>
  <c r="B8" i="21" s="1"/>
  <c r="B9" i="21" s="1"/>
  <c r="B10" i="21" s="1"/>
  <c r="B11" i="21" s="1"/>
  <c r="B12" i="21" s="1"/>
  <c r="B13" i="21" s="1"/>
  <c r="B14" i="21" s="1"/>
  <c r="B15" i="21" s="1"/>
  <c r="B16" i="21" s="1"/>
  <c r="B17" i="21" s="1"/>
  <c r="B18" i="21" s="1"/>
  <c r="B19" i="21" s="1"/>
  <c r="B20" i="21" s="1"/>
  <c r="B21" i="21" s="1"/>
  <c r="B22" i="21" s="1"/>
  <c r="B23" i="21" s="1"/>
  <c r="B24" i="21" s="1"/>
  <c r="B25" i="21" s="1"/>
  <c r="B26" i="21" s="1"/>
  <c r="B27" i="21" s="1"/>
  <c r="B28" i="21" s="1"/>
  <c r="B29" i="21" s="1"/>
  <c r="B30" i="21" s="1"/>
  <c r="B31" i="21" s="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B58" i="21" s="1"/>
  <c r="B59" i="21" s="1"/>
  <c r="B60" i="21" s="1"/>
  <c r="B61" i="21" s="1"/>
  <c r="B62" i="21" s="1"/>
  <c r="B63" i="21" s="1"/>
  <c r="B64" i="21" s="1"/>
  <c r="B65" i="21" s="1"/>
  <c r="B66" i="21" s="1"/>
  <c r="B67" i="21" s="1"/>
  <c r="B68" i="21" s="1"/>
  <c r="B69" i="21" s="1"/>
  <c r="B70" i="21" s="1"/>
  <c r="B71" i="21" s="1"/>
  <c r="B72" i="21" s="1"/>
  <c r="B73" i="21" s="1"/>
  <c r="B74" i="21" s="1"/>
  <c r="B75" i="21" s="1"/>
  <c r="B76" i="21" s="1"/>
  <c r="B77" i="21" s="1"/>
  <c r="B78" i="21" s="1"/>
  <c r="B79" i="21" s="1"/>
  <c r="B80" i="21" s="1"/>
  <c r="B81" i="21" s="1"/>
  <c r="B82" i="21" s="1"/>
  <c r="B83" i="21" s="1"/>
  <c r="B84" i="21" s="1"/>
  <c r="B85" i="21" s="1"/>
  <c r="B86" i="21" s="1"/>
  <c r="B87" i="21" s="1"/>
  <c r="B88" i="21" s="1"/>
  <c r="B89" i="21" s="1"/>
  <c r="B90" i="21" s="1"/>
  <c r="B91" i="21" s="1"/>
  <c r="B92" i="21" s="1"/>
  <c r="B93" i="21" s="1"/>
  <c r="B94" i="21" s="1"/>
  <c r="B95" i="21" s="1"/>
  <c r="B96" i="21" s="1"/>
  <c r="B97" i="21" s="1"/>
  <c r="B98" i="21" s="1"/>
  <c r="B99" i="21" s="1"/>
  <c r="B100" i="21" s="1"/>
  <c r="B101" i="21" s="1"/>
  <c r="B102" i="21" s="1"/>
  <c r="B103" i="21" s="1"/>
  <c r="B104" i="21" s="1"/>
  <c r="B105" i="21" s="1"/>
  <c r="B106" i="21" s="1"/>
  <c r="B107" i="21" s="1"/>
  <c r="B108" i="21" s="1"/>
  <c r="B109" i="21" s="1"/>
  <c r="B110" i="21" s="1"/>
  <c r="B111" i="21" s="1"/>
  <c r="B112" i="21" s="1"/>
  <c r="B113" i="21" s="1"/>
  <c r="B114" i="21" s="1"/>
  <c r="B115" i="21" s="1"/>
  <c r="B116" i="21" s="1"/>
  <c r="B117" i="21" s="1"/>
  <c r="B118" i="21" s="1"/>
  <c r="B119" i="21" s="1"/>
  <c r="B120" i="21" s="1"/>
  <c r="B121" i="21" s="1"/>
  <c r="B122" i="21" s="1"/>
  <c r="B123" i="21" s="1"/>
  <c r="B124" i="21" s="1"/>
  <c r="B125" i="21" s="1"/>
  <c r="B126" i="21" s="1"/>
  <c r="B127" i="21" s="1"/>
  <c r="B128" i="21" s="1"/>
  <c r="B129" i="21" s="1"/>
  <c r="B130" i="21" s="1"/>
  <c r="B131" i="21" s="1"/>
  <c r="B132" i="21" s="1"/>
  <c r="N3" i="21"/>
  <c r="D3" i="21"/>
  <c r="D4" i="21" s="1"/>
  <c r="D5" i="21" s="1"/>
  <c r="D6" i="21" s="1"/>
  <c r="D7" i="21" s="1"/>
  <c r="D8" i="21" s="1"/>
  <c r="D9" i="21" s="1"/>
  <c r="D10" i="21" s="1"/>
  <c r="D11" i="21" s="1"/>
  <c r="D12" i="21" s="1"/>
  <c r="D13" i="21" s="1"/>
  <c r="D14" i="21" s="1"/>
  <c r="D15" i="21" s="1"/>
  <c r="D16" i="21" s="1"/>
  <c r="D17" i="21" s="1"/>
  <c r="D18" i="21" s="1"/>
  <c r="D19" i="21" s="1"/>
  <c r="D20" i="21" s="1"/>
  <c r="D21" i="21" s="1"/>
  <c r="D22" i="21" s="1"/>
  <c r="D23" i="21" s="1"/>
  <c r="D24" i="21" s="1"/>
  <c r="D25" i="21" s="1"/>
  <c r="D26" i="21" s="1"/>
  <c r="D27" i="21" s="1"/>
  <c r="D28" i="21" s="1"/>
  <c r="D29" i="21" s="1"/>
  <c r="D30" i="21" s="1"/>
  <c r="D31" i="21" s="1"/>
  <c r="D32" i="21" s="1"/>
  <c r="D33" i="21" s="1"/>
  <c r="D34" i="21" s="1"/>
  <c r="D35" i="21" s="1"/>
  <c r="D36" i="21" s="1"/>
  <c r="D37" i="21" s="1"/>
  <c r="D38" i="21" s="1"/>
  <c r="D39" i="21" s="1"/>
  <c r="D40" i="21" s="1"/>
  <c r="D41" i="21" s="1"/>
  <c r="D42" i="21" s="1"/>
  <c r="D43" i="21" s="1"/>
  <c r="D44" i="21" s="1"/>
  <c r="D45" i="21" s="1"/>
  <c r="D46" i="21" s="1"/>
  <c r="D47" i="21" s="1"/>
  <c r="D48" i="21" s="1"/>
  <c r="D49" i="21" s="1"/>
  <c r="D50" i="21" s="1"/>
  <c r="D51" i="21" s="1"/>
  <c r="D52" i="21" s="1"/>
  <c r="D53" i="21" s="1"/>
  <c r="D54" i="21" s="1"/>
  <c r="D55" i="21" s="1"/>
  <c r="D56" i="21" s="1"/>
  <c r="D57" i="21" s="1"/>
  <c r="D58" i="21" s="1"/>
  <c r="D59" i="21" s="1"/>
  <c r="D60" i="21" s="1"/>
  <c r="D61" i="21" s="1"/>
  <c r="D62" i="21" s="1"/>
  <c r="D63" i="21" s="1"/>
  <c r="D64" i="21" s="1"/>
  <c r="D65" i="21" s="1"/>
  <c r="D66" i="21" s="1"/>
  <c r="D67" i="21" s="1"/>
  <c r="D68" i="21" s="1"/>
  <c r="D69" i="21" s="1"/>
  <c r="D70" i="21" s="1"/>
  <c r="D71" i="21" s="1"/>
  <c r="D72" i="21" s="1"/>
  <c r="D73" i="21" s="1"/>
  <c r="D74" i="21" s="1"/>
  <c r="D75" i="21" s="1"/>
  <c r="D76" i="21" s="1"/>
  <c r="D77" i="21" s="1"/>
  <c r="D78" i="21" s="1"/>
  <c r="D79" i="21" s="1"/>
  <c r="D80" i="21" s="1"/>
  <c r="D81" i="21" s="1"/>
  <c r="D82" i="21" s="1"/>
  <c r="D83" i="21" s="1"/>
  <c r="D84" i="21" s="1"/>
  <c r="D85" i="21" s="1"/>
  <c r="D86" i="21" s="1"/>
  <c r="D87" i="21" s="1"/>
  <c r="D88" i="21" s="1"/>
  <c r="D89" i="21" s="1"/>
  <c r="D90" i="21" s="1"/>
  <c r="D91" i="21" s="1"/>
  <c r="D92" i="21" s="1"/>
  <c r="D93" i="21" s="1"/>
  <c r="D94" i="21" s="1"/>
  <c r="D95" i="21" s="1"/>
  <c r="D96" i="21" s="1"/>
  <c r="D97" i="21" s="1"/>
  <c r="D98" i="21" s="1"/>
  <c r="D99" i="21" s="1"/>
  <c r="D100" i="21" s="1"/>
  <c r="D101" i="21" s="1"/>
  <c r="D102" i="21" s="1"/>
  <c r="D103" i="21" s="1"/>
  <c r="D104" i="21" s="1"/>
  <c r="D105" i="21" s="1"/>
  <c r="D106" i="21" s="1"/>
  <c r="D107" i="21" s="1"/>
  <c r="D108" i="21" s="1"/>
  <c r="D109" i="21" s="1"/>
  <c r="D110" i="21" s="1"/>
  <c r="D111" i="21" s="1"/>
  <c r="D112" i="21" s="1"/>
  <c r="D113" i="21" s="1"/>
  <c r="D114" i="21" s="1"/>
  <c r="D115" i="21" s="1"/>
  <c r="D116" i="21" s="1"/>
  <c r="D117" i="21" s="1"/>
  <c r="D118" i="21" s="1"/>
  <c r="D119" i="21" s="1"/>
  <c r="D120" i="21" s="1"/>
  <c r="D121" i="21" s="1"/>
  <c r="D122" i="21" s="1"/>
  <c r="D123" i="21" s="1"/>
  <c r="D124" i="21" s="1"/>
  <c r="D125" i="21" s="1"/>
  <c r="D126" i="21" s="1"/>
  <c r="D127" i="21" s="1"/>
  <c r="D128" i="21" s="1"/>
  <c r="D129" i="21" s="1"/>
  <c r="D130" i="21" s="1"/>
  <c r="D131" i="21" s="1"/>
  <c r="D132" i="21" s="1"/>
  <c r="C3" i="21"/>
  <c r="C4" i="21" s="1"/>
  <c r="C5" i="21" s="1"/>
  <c r="C6" i="21" s="1"/>
  <c r="C7" i="21" s="1"/>
  <c r="C8" i="21" s="1"/>
  <c r="C9" i="21" s="1"/>
  <c r="C10" i="21" s="1"/>
  <c r="C11" i="21" s="1"/>
  <c r="C12" i="21" s="1"/>
  <c r="C13" i="21" s="1"/>
  <c r="C14" i="21" s="1"/>
  <c r="C15" i="21" s="1"/>
  <c r="C16" i="21" s="1"/>
  <c r="C17" i="21" s="1"/>
  <c r="C18" i="21" s="1"/>
  <c r="C19" i="21" s="1"/>
  <c r="C20" i="21" s="1"/>
  <c r="C21" i="21" s="1"/>
  <c r="C22" i="21" s="1"/>
  <c r="C23" i="21" s="1"/>
  <c r="C24" i="21" s="1"/>
  <c r="C25" i="21" s="1"/>
  <c r="C26" i="21" s="1"/>
  <c r="C27" i="21" s="1"/>
  <c r="C28" i="21" s="1"/>
  <c r="C29" i="21" s="1"/>
  <c r="C30" i="21" s="1"/>
  <c r="C31" i="21" s="1"/>
  <c r="C32" i="21" s="1"/>
  <c r="C33" i="21" s="1"/>
  <c r="C34" i="21" s="1"/>
  <c r="C35" i="21" s="1"/>
  <c r="C36" i="21" s="1"/>
  <c r="C37" i="21" s="1"/>
  <c r="C38" i="21" s="1"/>
  <c r="C39" i="21" s="1"/>
  <c r="C40" i="21" s="1"/>
  <c r="C41" i="21" s="1"/>
  <c r="C42" i="21" s="1"/>
  <c r="C43" i="21" s="1"/>
  <c r="C44" i="21" s="1"/>
  <c r="C45" i="21" s="1"/>
  <c r="C46" i="21" s="1"/>
  <c r="C47" i="21" s="1"/>
  <c r="C48" i="21" s="1"/>
  <c r="C49" i="21" s="1"/>
  <c r="C50" i="21" s="1"/>
  <c r="C51" i="21" s="1"/>
  <c r="C52" i="21" s="1"/>
  <c r="C53" i="21" s="1"/>
  <c r="C54" i="21" s="1"/>
  <c r="C55" i="21" s="1"/>
  <c r="C56" i="21" s="1"/>
  <c r="C57" i="21" s="1"/>
  <c r="C58" i="21" s="1"/>
  <c r="C59" i="21" s="1"/>
  <c r="C60" i="21" s="1"/>
  <c r="C61" i="21" s="1"/>
  <c r="C62" i="21" s="1"/>
  <c r="C63" i="21" s="1"/>
  <c r="C64" i="21" s="1"/>
  <c r="C65" i="21" s="1"/>
  <c r="C66" i="21" s="1"/>
  <c r="C67" i="21" s="1"/>
  <c r="C68" i="21" s="1"/>
  <c r="C69" i="21" s="1"/>
  <c r="C70" i="21" s="1"/>
  <c r="C71" i="21" s="1"/>
  <c r="C72" i="21" s="1"/>
  <c r="C73" i="21" s="1"/>
  <c r="C74" i="21" s="1"/>
  <c r="C75" i="21" s="1"/>
  <c r="C76" i="21" s="1"/>
  <c r="C77" i="21" s="1"/>
  <c r="C78" i="21" s="1"/>
  <c r="C79" i="21" s="1"/>
  <c r="C80" i="21" s="1"/>
  <c r="C81" i="21" s="1"/>
  <c r="C82" i="21" s="1"/>
  <c r="C83" i="21" s="1"/>
  <c r="C84" i="21" s="1"/>
  <c r="C85" i="21" s="1"/>
  <c r="C86" i="21" s="1"/>
  <c r="C87" i="21" s="1"/>
  <c r="C88" i="21" s="1"/>
  <c r="C89" i="21" s="1"/>
  <c r="C90" i="21" s="1"/>
  <c r="C91" i="21" s="1"/>
  <c r="C92" i="21" s="1"/>
  <c r="C93" i="21" s="1"/>
  <c r="C94" i="21" s="1"/>
  <c r="C95" i="21" s="1"/>
  <c r="C96" i="21" s="1"/>
  <c r="C97" i="21" s="1"/>
  <c r="C98" i="21" s="1"/>
  <c r="C99" i="21" s="1"/>
  <c r="C100" i="21" s="1"/>
  <c r="C101" i="21" s="1"/>
  <c r="C102" i="21" s="1"/>
  <c r="C103" i="21" s="1"/>
  <c r="C104" i="21" s="1"/>
  <c r="C105" i="21" s="1"/>
  <c r="C106" i="21" s="1"/>
  <c r="C107" i="21" s="1"/>
  <c r="C108" i="21" s="1"/>
  <c r="C109" i="21" s="1"/>
  <c r="C110" i="21" s="1"/>
  <c r="C111" i="21" s="1"/>
  <c r="C112" i="21" s="1"/>
  <c r="C113" i="21" s="1"/>
  <c r="C114" i="21" s="1"/>
  <c r="C115" i="21" s="1"/>
  <c r="C116" i="21" s="1"/>
  <c r="C117" i="21" s="1"/>
  <c r="C118" i="21" s="1"/>
  <c r="C119" i="21" s="1"/>
  <c r="C120" i="21" s="1"/>
  <c r="C121" i="21" s="1"/>
  <c r="C122" i="21" s="1"/>
  <c r="C123" i="21" s="1"/>
  <c r="C124" i="21" s="1"/>
  <c r="C125" i="21" s="1"/>
  <c r="C126" i="21" s="1"/>
  <c r="C127" i="21" s="1"/>
  <c r="C128" i="21" s="1"/>
  <c r="C129" i="21" s="1"/>
  <c r="C130" i="21" s="1"/>
  <c r="C131" i="21" s="1"/>
  <c r="C132" i="21" s="1"/>
  <c r="N132" i="21" l="1"/>
  <c r="H3" i="21"/>
  <c r="H4" i="21" s="1"/>
  <c r="H5" i="21" s="1"/>
  <c r="H6" i="21" s="1"/>
  <c r="H7" i="21" s="1"/>
  <c r="H8" i="21" s="1"/>
  <c r="H9" i="21" s="1"/>
  <c r="H10" i="21" s="1"/>
  <c r="H11" i="21" s="1"/>
  <c r="H12" i="21" s="1"/>
  <c r="H13" i="21" s="1"/>
  <c r="H14" i="21" s="1"/>
  <c r="H15" i="21" s="1"/>
  <c r="H16" i="21" s="1"/>
  <c r="H17" i="21" s="1"/>
  <c r="H18" i="21" s="1"/>
  <c r="H19" i="21" s="1"/>
  <c r="H20" i="21" s="1"/>
  <c r="H21" i="21" s="1"/>
  <c r="H22" i="21" s="1"/>
  <c r="H23" i="21" s="1"/>
  <c r="H24" i="21" s="1"/>
  <c r="H25" i="21" s="1"/>
  <c r="H26" i="21" s="1"/>
  <c r="H27" i="21" s="1"/>
  <c r="H28" i="21" s="1"/>
  <c r="H29" i="21" s="1"/>
  <c r="H30" i="21" s="1"/>
  <c r="H31" i="21" s="1"/>
  <c r="H32" i="21" s="1"/>
  <c r="H33" i="21" s="1"/>
  <c r="H34" i="21" s="1"/>
  <c r="H35" i="21" s="1"/>
  <c r="H36" i="21" s="1"/>
  <c r="H37" i="21" s="1"/>
  <c r="H38" i="21" s="1"/>
  <c r="H39" i="21" s="1"/>
  <c r="H40" i="21" s="1"/>
  <c r="H41" i="21" s="1"/>
  <c r="H42" i="21" s="1"/>
  <c r="H43" i="21" s="1"/>
  <c r="H44" i="21" s="1"/>
  <c r="H45" i="21" s="1"/>
  <c r="H46" i="21" s="1"/>
  <c r="H47" i="21" s="1"/>
  <c r="H48" i="21" s="1"/>
  <c r="H49" i="21" s="1"/>
  <c r="H50" i="21" s="1"/>
  <c r="H51" i="21" s="1"/>
  <c r="H52" i="21" s="1"/>
  <c r="H53" i="21" s="1"/>
  <c r="H54" i="21" s="1"/>
  <c r="H55" i="21" s="1"/>
  <c r="H56" i="21" s="1"/>
  <c r="H57" i="21" s="1"/>
  <c r="H58" i="21" s="1"/>
  <c r="H59" i="21" s="1"/>
  <c r="H60" i="21" s="1"/>
  <c r="H61" i="21" s="1"/>
  <c r="H62" i="21" s="1"/>
  <c r="H63" i="21" s="1"/>
  <c r="H64" i="21" s="1"/>
  <c r="H65" i="21" s="1"/>
  <c r="H66" i="21" s="1"/>
  <c r="H67" i="21" s="1"/>
  <c r="H68" i="21" s="1"/>
  <c r="H69" i="21" s="1"/>
  <c r="H70" i="21" s="1"/>
  <c r="H71" i="21" s="1"/>
  <c r="H72" i="21" s="1"/>
  <c r="H73" i="21" s="1"/>
  <c r="H74" i="21" s="1"/>
  <c r="H75" i="21" s="1"/>
  <c r="H76" i="21" s="1"/>
  <c r="H77" i="21" s="1"/>
  <c r="H78" i="21" s="1"/>
  <c r="H79" i="21" s="1"/>
  <c r="H80" i="21" s="1"/>
  <c r="H81" i="21" s="1"/>
  <c r="H82" i="21" s="1"/>
  <c r="H83" i="21" s="1"/>
  <c r="H84" i="21" s="1"/>
  <c r="H85" i="21" s="1"/>
  <c r="H86" i="21" s="1"/>
  <c r="H87" i="21" s="1"/>
  <c r="H88" i="21" s="1"/>
  <c r="H89" i="21" s="1"/>
  <c r="H90" i="21" s="1"/>
  <c r="H91" i="21" s="1"/>
  <c r="H92" i="21" s="1"/>
  <c r="H93" i="21" s="1"/>
  <c r="H94" i="21" s="1"/>
  <c r="H95" i="21" s="1"/>
  <c r="H96" i="21" s="1"/>
  <c r="H97" i="21" s="1"/>
  <c r="H98" i="21" s="1"/>
  <c r="H99" i="21" s="1"/>
  <c r="H100" i="21" s="1"/>
  <c r="H101" i="21" s="1"/>
  <c r="H102" i="21" s="1"/>
  <c r="H103" i="21" s="1"/>
  <c r="H104" i="21" s="1"/>
  <c r="H105" i="21" s="1"/>
  <c r="H106" i="21" s="1"/>
  <c r="H107" i="21" s="1"/>
  <c r="H108" i="21" s="1"/>
  <c r="H109" i="21" s="1"/>
  <c r="H110" i="21" s="1"/>
  <c r="H111" i="21" s="1"/>
  <c r="H112" i="21" s="1"/>
  <c r="H113" i="21" s="1"/>
  <c r="H114" i="21" s="1"/>
  <c r="H115" i="21" s="1"/>
  <c r="H116" i="21" s="1"/>
  <c r="H117" i="21" s="1"/>
  <c r="H118" i="21" s="1"/>
  <c r="H119" i="21" s="1"/>
  <c r="H120" i="21" s="1"/>
  <c r="H121" i="21" s="1"/>
  <c r="H122" i="21" s="1"/>
  <c r="H123" i="21" s="1"/>
  <c r="H124" i="21" s="1"/>
  <c r="H125" i="21" s="1"/>
  <c r="H126" i="21" s="1"/>
  <c r="H127" i="21" s="1"/>
  <c r="H128" i="21" s="1"/>
  <c r="H129" i="21" s="1"/>
  <c r="H130" i="21" s="1"/>
  <c r="H131" i="21" s="1"/>
  <c r="N74" i="20"/>
  <c r="N73" i="20"/>
  <c r="N72" i="20"/>
  <c r="N71" i="20"/>
  <c r="N70" i="20"/>
  <c r="N69" i="20"/>
  <c r="N68" i="20"/>
  <c r="N67" i="20"/>
  <c r="N66" i="20"/>
  <c r="N65" i="20"/>
  <c r="N64" i="20"/>
  <c r="N63" i="20"/>
  <c r="N62" i="20"/>
  <c r="N61" i="20"/>
  <c r="N60" i="20"/>
  <c r="N59" i="20"/>
  <c r="N58" i="20"/>
  <c r="N57" i="20"/>
  <c r="N56" i="20"/>
  <c r="N55" i="20"/>
  <c r="N54" i="20"/>
  <c r="N53" i="20"/>
  <c r="N52" i="20"/>
  <c r="E52" i="20"/>
  <c r="E53" i="20" s="1"/>
  <c r="E54" i="20" s="1"/>
  <c r="E55" i="20" s="1"/>
  <c r="E56" i="20" s="1"/>
  <c r="E57" i="20" s="1"/>
  <c r="E58" i="20" s="1"/>
  <c r="E59" i="20" s="1"/>
  <c r="E60" i="20" s="1"/>
  <c r="E61" i="20" s="1"/>
  <c r="E62" i="20" s="1"/>
  <c r="E63" i="20" s="1"/>
  <c r="E64" i="20" s="1"/>
  <c r="E65" i="20" s="1"/>
  <c r="E66" i="20" s="1"/>
  <c r="E67" i="20" s="1"/>
  <c r="E68" i="20" s="1"/>
  <c r="E69" i="20" s="1"/>
  <c r="E70" i="20" s="1"/>
  <c r="E71" i="20" s="1"/>
  <c r="E72" i="20" s="1"/>
  <c r="E73" i="20" s="1"/>
  <c r="E74" i="20" s="1"/>
  <c r="E75" i="20" s="1"/>
  <c r="N51" i="20"/>
  <c r="N50" i="20"/>
  <c r="N49" i="20"/>
  <c r="N48" i="20"/>
  <c r="N47" i="20"/>
  <c r="N46" i="20"/>
  <c r="N45" i="20"/>
  <c r="N44" i="20"/>
  <c r="N43" i="20"/>
  <c r="N42" i="20"/>
  <c r="N41" i="20"/>
  <c r="N40" i="20"/>
  <c r="N39" i="20"/>
  <c r="N38" i="20"/>
  <c r="N37" i="20"/>
  <c r="N36" i="20"/>
  <c r="N35" i="20"/>
  <c r="N34" i="20"/>
  <c r="N33" i="20"/>
  <c r="N32" i="20"/>
  <c r="N31" i="20"/>
  <c r="N30" i="20"/>
  <c r="N29" i="20"/>
  <c r="N28" i="20"/>
  <c r="N27" i="20"/>
  <c r="E27" i="20"/>
  <c r="E28" i="20" s="1"/>
  <c r="E29" i="20" s="1"/>
  <c r="E30" i="20" s="1"/>
  <c r="E31" i="20" s="1"/>
  <c r="E32" i="20" s="1"/>
  <c r="E33" i="20" s="1"/>
  <c r="E34" i="20" s="1"/>
  <c r="E35" i="20" s="1"/>
  <c r="E36" i="20" s="1"/>
  <c r="E37" i="20" s="1"/>
  <c r="E38" i="20" s="1"/>
  <c r="E39" i="20" s="1"/>
  <c r="E40" i="20" s="1"/>
  <c r="E41" i="20" s="1"/>
  <c r="E42" i="20" s="1"/>
  <c r="E43" i="20" s="1"/>
  <c r="E44" i="20" s="1"/>
  <c r="E45" i="20" s="1"/>
  <c r="E46" i="20" s="1"/>
  <c r="E47" i="20" s="1"/>
  <c r="E48" i="20" s="1"/>
  <c r="E49" i="20" s="1"/>
  <c r="E50" i="20" s="1"/>
  <c r="N26" i="20"/>
  <c r="N25" i="20"/>
  <c r="N24" i="20"/>
  <c r="N23" i="20"/>
  <c r="N22" i="20"/>
  <c r="N21" i="20"/>
  <c r="N20" i="20"/>
  <c r="N19" i="20"/>
  <c r="N18" i="20"/>
  <c r="N17" i="20"/>
  <c r="N16" i="20"/>
  <c r="N15" i="20"/>
  <c r="N14" i="20"/>
  <c r="N13" i="20"/>
  <c r="N12" i="20"/>
  <c r="N11" i="20"/>
  <c r="N10" i="20"/>
  <c r="N9" i="20"/>
  <c r="N8" i="20"/>
  <c r="N7" i="20"/>
  <c r="N6" i="20"/>
  <c r="N5" i="20"/>
  <c r="N4" i="20"/>
  <c r="G4" i="20"/>
  <c r="G5" i="20" s="1"/>
  <c r="G6" i="20" s="1"/>
  <c r="G7" i="20" s="1"/>
  <c r="G8" i="20" s="1"/>
  <c r="G9" i="20" s="1"/>
  <c r="G10" i="20" s="1"/>
  <c r="G11" i="20" s="1"/>
  <c r="G12" i="20" s="1"/>
  <c r="G13" i="20" s="1"/>
  <c r="G14" i="20" s="1"/>
  <c r="G15" i="20" s="1"/>
  <c r="G16" i="20" s="1"/>
  <c r="G17" i="20" s="1"/>
  <c r="G18" i="20" s="1"/>
  <c r="G19" i="20" s="1"/>
  <c r="G20" i="20" s="1"/>
  <c r="G21" i="20" s="1"/>
  <c r="G22" i="20" s="1"/>
  <c r="G23" i="20" s="1"/>
  <c r="G24" i="20" s="1"/>
  <c r="G25" i="20" s="1"/>
  <c r="G26" i="20" s="1"/>
  <c r="G27" i="20" s="1"/>
  <c r="G28" i="20" s="1"/>
  <c r="G29" i="20" s="1"/>
  <c r="G30" i="20" s="1"/>
  <c r="G31" i="20" s="1"/>
  <c r="G32" i="20" s="1"/>
  <c r="G33" i="20" s="1"/>
  <c r="G34" i="20" s="1"/>
  <c r="G35" i="20" s="1"/>
  <c r="G36" i="20" s="1"/>
  <c r="G37" i="20" s="1"/>
  <c r="G38" i="20" s="1"/>
  <c r="G39" i="20" s="1"/>
  <c r="G40" i="20" s="1"/>
  <c r="G41" i="20" s="1"/>
  <c r="G42" i="20" s="1"/>
  <c r="G43" i="20" s="1"/>
  <c r="G44" i="20" s="1"/>
  <c r="G45" i="20" s="1"/>
  <c r="G46" i="20" s="1"/>
  <c r="G47" i="20" s="1"/>
  <c r="G48" i="20" s="1"/>
  <c r="G49" i="20" s="1"/>
  <c r="G50" i="20" s="1"/>
  <c r="G51" i="20" s="1"/>
  <c r="G52" i="20" s="1"/>
  <c r="G53" i="20" s="1"/>
  <c r="G54" i="20" s="1"/>
  <c r="G55" i="20" s="1"/>
  <c r="G56" i="20" s="1"/>
  <c r="G57" i="20" s="1"/>
  <c r="G58" i="20" s="1"/>
  <c r="G59" i="20" s="1"/>
  <c r="G60" i="20" s="1"/>
  <c r="G61" i="20" s="1"/>
  <c r="G62" i="20" s="1"/>
  <c r="G63" i="20" s="1"/>
  <c r="G64" i="20" s="1"/>
  <c r="G65" i="20" s="1"/>
  <c r="G66" i="20" s="1"/>
  <c r="G67" i="20" s="1"/>
  <c r="G68" i="20" s="1"/>
  <c r="G69" i="20" s="1"/>
  <c r="G70" i="20" s="1"/>
  <c r="G71" i="20" s="1"/>
  <c r="G72" i="20" s="1"/>
  <c r="G73" i="20" s="1"/>
  <c r="G74" i="20" s="1"/>
  <c r="G75" i="20" s="1"/>
  <c r="F4" i="20"/>
  <c r="F5" i="20" s="1"/>
  <c r="F6" i="20" s="1"/>
  <c r="F7" i="20" s="1"/>
  <c r="F8" i="20" s="1"/>
  <c r="F9" i="20" s="1"/>
  <c r="F10" i="20" s="1"/>
  <c r="F11" i="20" s="1"/>
  <c r="F12" i="20" s="1"/>
  <c r="F13" i="20" s="1"/>
  <c r="F14" i="20" s="1"/>
  <c r="F15" i="20" s="1"/>
  <c r="F16" i="20" s="1"/>
  <c r="F17" i="20" s="1"/>
  <c r="F18" i="20" s="1"/>
  <c r="F19" i="20" s="1"/>
  <c r="F20" i="20" s="1"/>
  <c r="F21" i="20" s="1"/>
  <c r="F22" i="20" s="1"/>
  <c r="F23" i="20" s="1"/>
  <c r="F24" i="20" s="1"/>
  <c r="F25" i="20" s="1"/>
  <c r="F26" i="20" s="1"/>
  <c r="F27" i="20" s="1"/>
  <c r="F28" i="20" s="1"/>
  <c r="F29" i="20" s="1"/>
  <c r="F30" i="20" s="1"/>
  <c r="F31" i="20" s="1"/>
  <c r="F32" i="20" s="1"/>
  <c r="F33" i="20" s="1"/>
  <c r="F34" i="20" s="1"/>
  <c r="F35" i="20" s="1"/>
  <c r="F36" i="20" s="1"/>
  <c r="F37" i="20" s="1"/>
  <c r="F38" i="20" s="1"/>
  <c r="F39" i="20" s="1"/>
  <c r="F40" i="20" s="1"/>
  <c r="F41" i="20" s="1"/>
  <c r="F42" i="20" s="1"/>
  <c r="F43" i="20" s="1"/>
  <c r="F44" i="20" s="1"/>
  <c r="F45" i="20" s="1"/>
  <c r="F46" i="20" s="1"/>
  <c r="F47" i="20" s="1"/>
  <c r="F48" i="20" s="1"/>
  <c r="F49" i="20" s="1"/>
  <c r="F50" i="20" s="1"/>
  <c r="F51" i="20" s="1"/>
  <c r="F52" i="20" s="1"/>
  <c r="F53" i="20" s="1"/>
  <c r="F54" i="20" s="1"/>
  <c r="F55" i="20" s="1"/>
  <c r="F56" i="20" s="1"/>
  <c r="F57" i="20" s="1"/>
  <c r="F58" i="20" s="1"/>
  <c r="F59" i="20" s="1"/>
  <c r="F60" i="20" s="1"/>
  <c r="F61" i="20" s="1"/>
  <c r="F62" i="20" s="1"/>
  <c r="F63" i="20" s="1"/>
  <c r="F64" i="20" s="1"/>
  <c r="F65" i="20" s="1"/>
  <c r="F66" i="20" s="1"/>
  <c r="F67" i="20" s="1"/>
  <c r="F68" i="20" s="1"/>
  <c r="F69" i="20" s="1"/>
  <c r="F70" i="20" s="1"/>
  <c r="F71" i="20" s="1"/>
  <c r="F72" i="20" s="1"/>
  <c r="F73" i="20" s="1"/>
  <c r="F74" i="20" s="1"/>
  <c r="F75" i="20" s="1"/>
  <c r="E4" i="20"/>
  <c r="E5" i="20" s="1"/>
  <c r="E6" i="20" s="1"/>
  <c r="E7" i="20" s="1"/>
  <c r="E8" i="20" s="1"/>
  <c r="E9" i="20" s="1"/>
  <c r="E10" i="20" s="1"/>
  <c r="E11" i="20" s="1"/>
  <c r="E12" i="20" s="1"/>
  <c r="E13" i="20" s="1"/>
  <c r="E14" i="20" s="1"/>
  <c r="E15" i="20" s="1"/>
  <c r="E16" i="20" s="1"/>
  <c r="E17" i="20" s="1"/>
  <c r="E18" i="20" s="1"/>
  <c r="E19" i="20" s="1"/>
  <c r="E20" i="20" s="1"/>
  <c r="E21" i="20" s="1"/>
  <c r="E22" i="20" s="1"/>
  <c r="E23" i="20" s="1"/>
  <c r="E24" i="20" s="1"/>
  <c r="E25" i="20" s="1"/>
  <c r="B4" i="20"/>
  <c r="B5" i="20" s="1"/>
  <c r="B6" i="20" s="1"/>
  <c r="B7" i="20" s="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A4" i="20"/>
  <c r="A5" i="20" s="1"/>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N3" i="20"/>
  <c r="D3" i="20"/>
  <c r="D4" i="20" s="1"/>
  <c r="D5" i="20" s="1"/>
  <c r="D6" i="20" s="1"/>
  <c r="D7" i="20" s="1"/>
  <c r="D8" i="20" s="1"/>
  <c r="D9" i="20" s="1"/>
  <c r="D10" i="20" s="1"/>
  <c r="D11" i="20" s="1"/>
  <c r="D12" i="20" s="1"/>
  <c r="D13" i="20" s="1"/>
  <c r="D14" i="20" s="1"/>
  <c r="D15" i="20" s="1"/>
  <c r="D16" i="20" s="1"/>
  <c r="D17" i="20" s="1"/>
  <c r="D18" i="20" s="1"/>
  <c r="D19" i="20" s="1"/>
  <c r="D20" i="20" s="1"/>
  <c r="D21" i="20" s="1"/>
  <c r="D22" i="20" s="1"/>
  <c r="D23" i="20" s="1"/>
  <c r="D24" i="20" s="1"/>
  <c r="D25" i="20" s="1"/>
  <c r="D26" i="20" s="1"/>
  <c r="D27" i="20" s="1"/>
  <c r="D28" i="20" s="1"/>
  <c r="D29" i="20" s="1"/>
  <c r="D30" i="20" s="1"/>
  <c r="D31" i="20" s="1"/>
  <c r="D32" i="20" s="1"/>
  <c r="D33" i="20" s="1"/>
  <c r="D34" i="20" s="1"/>
  <c r="D35" i="20" s="1"/>
  <c r="D36" i="20" s="1"/>
  <c r="D37" i="20" s="1"/>
  <c r="D38" i="20" s="1"/>
  <c r="D39" i="20" s="1"/>
  <c r="D40" i="20" s="1"/>
  <c r="D41" i="20" s="1"/>
  <c r="D42" i="20" s="1"/>
  <c r="D43" i="20" s="1"/>
  <c r="D44" i="20" s="1"/>
  <c r="D45" i="20" s="1"/>
  <c r="D46" i="20" s="1"/>
  <c r="D47" i="20" s="1"/>
  <c r="D48" i="20" s="1"/>
  <c r="D49" i="20" s="1"/>
  <c r="D50" i="20" s="1"/>
  <c r="D51" i="20" s="1"/>
  <c r="D52" i="20" s="1"/>
  <c r="D53" i="20" s="1"/>
  <c r="D54" i="20" s="1"/>
  <c r="D55" i="20" s="1"/>
  <c r="D56" i="20" s="1"/>
  <c r="D57" i="20" s="1"/>
  <c r="D58" i="20" s="1"/>
  <c r="D59" i="20" s="1"/>
  <c r="D60" i="20" s="1"/>
  <c r="D61" i="20" s="1"/>
  <c r="D62" i="20" s="1"/>
  <c r="D63" i="20" s="1"/>
  <c r="D64" i="20" s="1"/>
  <c r="D65" i="20" s="1"/>
  <c r="D66" i="20" s="1"/>
  <c r="D67" i="20" s="1"/>
  <c r="D68" i="20" s="1"/>
  <c r="D69" i="20" s="1"/>
  <c r="D70" i="20" s="1"/>
  <c r="D71" i="20" s="1"/>
  <c r="D72" i="20" s="1"/>
  <c r="D73" i="20" s="1"/>
  <c r="D74" i="20" s="1"/>
  <c r="D75" i="20" s="1"/>
  <c r="C3" i="20"/>
  <c r="C4" i="20" s="1"/>
  <c r="C5" i="20" s="1"/>
  <c r="C6" i="20" s="1"/>
  <c r="C7" i="20" s="1"/>
  <c r="C8" i="20" s="1"/>
  <c r="C9" i="20" s="1"/>
  <c r="C10" i="20" s="1"/>
  <c r="C11" i="20" s="1"/>
  <c r="C12" i="20" s="1"/>
  <c r="C13" i="20" s="1"/>
  <c r="C14" i="20" s="1"/>
  <c r="C15" i="20" s="1"/>
  <c r="C16" i="20" s="1"/>
  <c r="C17" i="20" s="1"/>
  <c r="C18" i="20" s="1"/>
  <c r="C19" i="20" s="1"/>
  <c r="C20" i="20" s="1"/>
  <c r="C21" i="20" s="1"/>
  <c r="C22" i="20" s="1"/>
  <c r="C23" i="20" s="1"/>
  <c r="C24" i="20" s="1"/>
  <c r="C25" i="20" s="1"/>
  <c r="C26" i="20" s="1"/>
  <c r="C27" i="20" s="1"/>
  <c r="C28" i="20" s="1"/>
  <c r="C29" i="20" s="1"/>
  <c r="C30" i="20" s="1"/>
  <c r="C31" i="20" s="1"/>
  <c r="C32" i="20" s="1"/>
  <c r="C33" i="20" s="1"/>
  <c r="C34" i="20" s="1"/>
  <c r="C35" i="20" s="1"/>
  <c r="C36" i="20" s="1"/>
  <c r="C37" i="20" s="1"/>
  <c r="C38" i="20" s="1"/>
  <c r="C39" i="20" s="1"/>
  <c r="C40" i="20" s="1"/>
  <c r="C41" i="20" s="1"/>
  <c r="C42" i="20" s="1"/>
  <c r="C43" i="20" s="1"/>
  <c r="C44" i="20" s="1"/>
  <c r="C45" i="20" s="1"/>
  <c r="C46" i="20" s="1"/>
  <c r="C47" i="20" s="1"/>
  <c r="C48" i="20" s="1"/>
  <c r="C49" i="20" s="1"/>
  <c r="C50" i="20" s="1"/>
  <c r="C51" i="20" s="1"/>
  <c r="C52" i="20" s="1"/>
  <c r="C53" i="20" s="1"/>
  <c r="C54" i="20" s="1"/>
  <c r="C55" i="20" s="1"/>
  <c r="C56" i="20" s="1"/>
  <c r="C57" i="20" s="1"/>
  <c r="C58" i="20" s="1"/>
  <c r="C59" i="20" s="1"/>
  <c r="C60" i="20" s="1"/>
  <c r="C61" i="20" s="1"/>
  <c r="C62" i="20" s="1"/>
  <c r="C63" i="20" s="1"/>
  <c r="C64" i="20" s="1"/>
  <c r="C65" i="20" s="1"/>
  <c r="C66" i="20" s="1"/>
  <c r="C67" i="20" s="1"/>
  <c r="C68" i="20" s="1"/>
  <c r="C69" i="20" s="1"/>
  <c r="C70" i="20" s="1"/>
  <c r="C71" i="20" s="1"/>
  <c r="C72" i="20" s="1"/>
  <c r="C73" i="20" s="1"/>
  <c r="C74" i="20" s="1"/>
  <c r="C75" i="20" s="1"/>
  <c r="N75" i="20" l="1"/>
  <c r="H3" i="20"/>
  <c r="H4" i="20" s="1"/>
  <c r="H5" i="20" s="1"/>
  <c r="H6" i="20" s="1"/>
  <c r="H7" i="20" s="1"/>
  <c r="H8" i="20" s="1"/>
  <c r="H9" i="20" s="1"/>
  <c r="H10" i="20" s="1"/>
  <c r="H11" i="20" s="1"/>
  <c r="H12" i="20" s="1"/>
  <c r="H13" i="20" s="1"/>
  <c r="H14" i="20" s="1"/>
  <c r="H15" i="20" s="1"/>
  <c r="H16" i="20" s="1"/>
  <c r="H17" i="20" s="1"/>
  <c r="H18" i="20" s="1"/>
  <c r="H19" i="20" s="1"/>
  <c r="H20" i="20" s="1"/>
  <c r="H21" i="20" s="1"/>
  <c r="H22" i="20" s="1"/>
  <c r="H23" i="20" s="1"/>
  <c r="H24" i="20" s="1"/>
  <c r="H25" i="20" s="1"/>
  <c r="H26" i="20" s="1"/>
  <c r="H27" i="20" s="1"/>
  <c r="H28" i="20" s="1"/>
  <c r="H29" i="20" s="1"/>
  <c r="H30" i="20" s="1"/>
  <c r="H31" i="20" s="1"/>
  <c r="H32" i="20" s="1"/>
  <c r="H33" i="20" s="1"/>
  <c r="H34" i="20" s="1"/>
  <c r="H35" i="20" s="1"/>
  <c r="H36" i="20" s="1"/>
  <c r="H37" i="20" s="1"/>
  <c r="H38" i="20" s="1"/>
  <c r="H39" i="20" s="1"/>
  <c r="H40" i="20" s="1"/>
  <c r="H41" i="20" s="1"/>
  <c r="H42" i="20" s="1"/>
  <c r="H43" i="20" s="1"/>
  <c r="H44" i="20" s="1"/>
  <c r="H45" i="20" s="1"/>
  <c r="H46" i="20" s="1"/>
  <c r="H47" i="20" s="1"/>
  <c r="H48" i="20" s="1"/>
  <c r="H49" i="20" s="1"/>
  <c r="H50" i="20" s="1"/>
  <c r="H51" i="20" s="1"/>
  <c r="H52" i="20" s="1"/>
  <c r="H53" i="20" s="1"/>
  <c r="H54" i="20" s="1"/>
  <c r="H55" i="20" s="1"/>
  <c r="H56" i="20" s="1"/>
  <c r="H57" i="20" s="1"/>
  <c r="H58" i="20" s="1"/>
  <c r="H59" i="20" s="1"/>
  <c r="H60" i="20" s="1"/>
  <c r="H61" i="20" s="1"/>
  <c r="H62" i="20" s="1"/>
  <c r="H63" i="20" s="1"/>
  <c r="H64" i="20" s="1"/>
  <c r="H65" i="20" s="1"/>
  <c r="H66" i="20" s="1"/>
  <c r="H67" i="20" s="1"/>
  <c r="H68" i="20" s="1"/>
  <c r="H69" i="20" s="1"/>
  <c r="H70" i="20" s="1"/>
  <c r="H71" i="20" s="1"/>
  <c r="H72" i="20" s="1"/>
  <c r="H73" i="20" s="1"/>
  <c r="H74" i="20" s="1"/>
  <c r="N53" i="19"/>
  <c r="N52" i="19"/>
  <c r="N51" i="19"/>
  <c r="N50" i="19"/>
  <c r="N49" i="19"/>
  <c r="N48" i="19"/>
  <c r="N47" i="19"/>
  <c r="N46" i="19"/>
  <c r="N45" i="19"/>
  <c r="N44" i="19"/>
  <c r="N43" i="19"/>
  <c r="N42" i="19"/>
  <c r="N41" i="19"/>
  <c r="N40" i="19"/>
  <c r="N39" i="19"/>
  <c r="N38" i="19"/>
  <c r="N37" i="19"/>
  <c r="N36" i="19"/>
  <c r="N35" i="19"/>
  <c r="N34" i="19"/>
  <c r="N33" i="19"/>
  <c r="N32" i="19"/>
  <c r="N31" i="19"/>
  <c r="N30" i="19"/>
  <c r="N29" i="19"/>
  <c r="E29" i="19"/>
  <c r="E30" i="19" s="1"/>
  <c r="E31" i="19" s="1"/>
  <c r="E32" i="19" s="1"/>
  <c r="E33" i="19" s="1"/>
  <c r="E34" i="19" s="1"/>
  <c r="E35" i="19" s="1"/>
  <c r="E36" i="19" s="1"/>
  <c r="E37" i="19" s="1"/>
  <c r="E38" i="19" s="1"/>
  <c r="E39" i="19" s="1"/>
  <c r="E40" i="19" s="1"/>
  <c r="E41" i="19" s="1"/>
  <c r="E42" i="19" s="1"/>
  <c r="E43" i="19" s="1"/>
  <c r="E44" i="19" s="1"/>
  <c r="E45" i="19" s="1"/>
  <c r="E46" i="19" s="1"/>
  <c r="E47" i="19" s="1"/>
  <c r="E48" i="19" s="1"/>
  <c r="E49" i="19" s="1"/>
  <c r="E50" i="19" s="1"/>
  <c r="E51" i="19" s="1"/>
  <c r="E52" i="19" s="1"/>
  <c r="E53" i="19" s="1"/>
  <c r="E54" i="19" s="1"/>
  <c r="N28" i="19"/>
  <c r="N27" i="19"/>
  <c r="N26" i="19"/>
  <c r="N25" i="19"/>
  <c r="N24" i="19"/>
  <c r="N23" i="19"/>
  <c r="N22" i="19"/>
  <c r="N21" i="19"/>
  <c r="N20" i="19"/>
  <c r="N19" i="19"/>
  <c r="N18" i="19"/>
  <c r="N17" i="19"/>
  <c r="N16" i="19"/>
  <c r="N15" i="19"/>
  <c r="N14" i="19"/>
  <c r="N13" i="19"/>
  <c r="N12" i="19"/>
  <c r="N11" i="19"/>
  <c r="N10" i="19"/>
  <c r="N9" i="19"/>
  <c r="N8" i="19"/>
  <c r="N7" i="19"/>
  <c r="N6" i="19"/>
  <c r="N5" i="19"/>
  <c r="N4" i="19"/>
  <c r="G4" i="19"/>
  <c r="G5" i="19" s="1"/>
  <c r="G6" i="19" s="1"/>
  <c r="G7" i="19" s="1"/>
  <c r="G8" i="19" s="1"/>
  <c r="G9" i="19" s="1"/>
  <c r="G10" i="19" s="1"/>
  <c r="G11" i="19" s="1"/>
  <c r="G12" i="19" s="1"/>
  <c r="G13" i="19" s="1"/>
  <c r="G14" i="19" s="1"/>
  <c r="G15" i="19" s="1"/>
  <c r="G16" i="19" s="1"/>
  <c r="G17" i="19" s="1"/>
  <c r="G18" i="19" s="1"/>
  <c r="G19" i="19" s="1"/>
  <c r="G20" i="19" s="1"/>
  <c r="G21" i="19" s="1"/>
  <c r="G22" i="19" s="1"/>
  <c r="G23" i="19" s="1"/>
  <c r="G24" i="19" s="1"/>
  <c r="G25" i="19" s="1"/>
  <c r="G26" i="19" s="1"/>
  <c r="G27" i="19" s="1"/>
  <c r="G28" i="19" s="1"/>
  <c r="G29" i="19" s="1"/>
  <c r="G30" i="19" s="1"/>
  <c r="G31" i="19" s="1"/>
  <c r="G32" i="19" s="1"/>
  <c r="G33" i="19" s="1"/>
  <c r="G34" i="19" s="1"/>
  <c r="G35" i="19" s="1"/>
  <c r="G36" i="19" s="1"/>
  <c r="G37" i="19" s="1"/>
  <c r="G38" i="19" s="1"/>
  <c r="G39" i="19" s="1"/>
  <c r="G40" i="19" s="1"/>
  <c r="G41" i="19" s="1"/>
  <c r="G42" i="19" s="1"/>
  <c r="G43" i="19" s="1"/>
  <c r="G44" i="19" s="1"/>
  <c r="G45" i="19" s="1"/>
  <c r="G46" i="19" s="1"/>
  <c r="G47" i="19" s="1"/>
  <c r="G48" i="19" s="1"/>
  <c r="G49" i="19" s="1"/>
  <c r="G50" i="19" s="1"/>
  <c r="G51" i="19" s="1"/>
  <c r="G52" i="19" s="1"/>
  <c r="G53" i="19" s="1"/>
  <c r="G54" i="19" s="1"/>
  <c r="F4" i="19"/>
  <c r="F5" i="19" s="1"/>
  <c r="F6" i="19" s="1"/>
  <c r="F7" i="19" s="1"/>
  <c r="F8" i="19" s="1"/>
  <c r="F9" i="19" s="1"/>
  <c r="F10" i="19" s="1"/>
  <c r="F11" i="19" s="1"/>
  <c r="F12" i="19" s="1"/>
  <c r="F13" i="19" s="1"/>
  <c r="F14" i="19" s="1"/>
  <c r="F15" i="19" s="1"/>
  <c r="F16" i="19" s="1"/>
  <c r="F17" i="19" s="1"/>
  <c r="F18" i="19" s="1"/>
  <c r="F19" i="19" s="1"/>
  <c r="F20" i="19" s="1"/>
  <c r="F21" i="19" s="1"/>
  <c r="F22" i="19" s="1"/>
  <c r="F23" i="19" s="1"/>
  <c r="F24" i="19" s="1"/>
  <c r="F25" i="19" s="1"/>
  <c r="F26" i="19" s="1"/>
  <c r="F27" i="19" s="1"/>
  <c r="F28" i="19" s="1"/>
  <c r="F29" i="19" s="1"/>
  <c r="F30" i="19" s="1"/>
  <c r="F31" i="19" s="1"/>
  <c r="F32" i="19" s="1"/>
  <c r="F33" i="19" s="1"/>
  <c r="F34" i="19" s="1"/>
  <c r="F35" i="19" s="1"/>
  <c r="F36" i="19" s="1"/>
  <c r="F37" i="19" s="1"/>
  <c r="F38" i="19" s="1"/>
  <c r="F39" i="19" s="1"/>
  <c r="F40" i="19" s="1"/>
  <c r="F41" i="19" s="1"/>
  <c r="F42" i="19" s="1"/>
  <c r="F43" i="19" s="1"/>
  <c r="F44" i="19" s="1"/>
  <c r="F45" i="19" s="1"/>
  <c r="F46" i="19" s="1"/>
  <c r="F47" i="19" s="1"/>
  <c r="F48" i="19" s="1"/>
  <c r="F49" i="19" s="1"/>
  <c r="F50" i="19" s="1"/>
  <c r="F51" i="19" s="1"/>
  <c r="F52" i="19" s="1"/>
  <c r="F53" i="19" s="1"/>
  <c r="F54" i="19" s="1"/>
  <c r="E4" i="19"/>
  <c r="E5" i="19" s="1"/>
  <c r="E6" i="19" s="1"/>
  <c r="E7" i="19" s="1"/>
  <c r="E8" i="19" s="1"/>
  <c r="E9" i="19" s="1"/>
  <c r="E10" i="19" s="1"/>
  <c r="E11" i="19" s="1"/>
  <c r="E12" i="19" s="1"/>
  <c r="E13" i="19" s="1"/>
  <c r="E14" i="19" s="1"/>
  <c r="E15" i="19" s="1"/>
  <c r="E16" i="19" s="1"/>
  <c r="E17" i="19" s="1"/>
  <c r="E18" i="19" s="1"/>
  <c r="E19" i="19" s="1"/>
  <c r="E20" i="19" s="1"/>
  <c r="E21" i="19" s="1"/>
  <c r="E22" i="19" s="1"/>
  <c r="E23" i="19" s="1"/>
  <c r="E24" i="19" s="1"/>
  <c r="E25" i="19" s="1"/>
  <c r="E26" i="19" s="1"/>
  <c r="E27" i="19" s="1"/>
  <c r="B4" i="19"/>
  <c r="B5" i="19" s="1"/>
  <c r="B6" i="19" s="1"/>
  <c r="B7" i="19" s="1"/>
  <c r="B8" i="19" s="1"/>
  <c r="B9" i="19" s="1"/>
  <c r="B10" i="19" s="1"/>
  <c r="B11" i="19" s="1"/>
  <c r="B12" i="19" s="1"/>
  <c r="B13" i="19" s="1"/>
  <c r="B14" i="19" s="1"/>
  <c r="B15" i="19" s="1"/>
  <c r="B16" i="19" s="1"/>
  <c r="B17" i="19" s="1"/>
  <c r="B18" i="19" s="1"/>
  <c r="B19" i="19" s="1"/>
  <c r="B20" i="19" s="1"/>
  <c r="B21" i="19" s="1"/>
  <c r="B22" i="19" s="1"/>
  <c r="B23" i="19" s="1"/>
  <c r="B24" i="19" s="1"/>
  <c r="B25" i="19" s="1"/>
  <c r="B26" i="19" s="1"/>
  <c r="B27" i="19" s="1"/>
  <c r="B28" i="19" s="1"/>
  <c r="B29" i="19" s="1"/>
  <c r="B30" i="19" s="1"/>
  <c r="B31" i="19" s="1"/>
  <c r="B32" i="19" s="1"/>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B53" i="19" s="1"/>
  <c r="B54" i="19" s="1"/>
  <c r="N3" i="19"/>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C3" i="19"/>
  <c r="N54" i="19" l="1"/>
  <c r="C4" i="19"/>
  <c r="C5" i="19" s="1"/>
  <c r="C6" i="19" s="1"/>
  <c r="C7" i="19" s="1"/>
  <c r="C8" i="19" s="1"/>
  <c r="C9" i="19" s="1"/>
  <c r="C10" i="19" s="1"/>
  <c r="C11" i="19" s="1"/>
  <c r="C12" i="19" s="1"/>
  <c r="C13" i="19" s="1"/>
  <c r="C14" i="19" s="1"/>
  <c r="C15" i="19" s="1"/>
  <c r="C16" i="19" s="1"/>
  <c r="C17" i="19" s="1"/>
  <c r="C18" i="19" s="1"/>
  <c r="C19" i="19" s="1"/>
  <c r="C20" i="19" s="1"/>
  <c r="C21" i="19" s="1"/>
  <c r="C22" i="19" s="1"/>
  <c r="C23" i="19" s="1"/>
  <c r="C24" i="19" s="1"/>
  <c r="C25" i="19" s="1"/>
  <c r="C26" i="19" s="1"/>
  <c r="C27" i="19" s="1"/>
  <c r="C28" i="19" s="1"/>
  <c r="C29" i="19" s="1"/>
  <c r="C30" i="19" s="1"/>
  <c r="C31" i="19" s="1"/>
  <c r="C32" i="19" s="1"/>
  <c r="C33" i="19" s="1"/>
  <c r="C34" i="19" s="1"/>
  <c r="C35" i="19" s="1"/>
  <c r="C36" i="19" s="1"/>
  <c r="C37" i="19" s="1"/>
  <c r="C38" i="19" s="1"/>
  <c r="C39" i="19" s="1"/>
  <c r="C40" i="19" s="1"/>
  <c r="C41" i="19" s="1"/>
  <c r="C42" i="19" s="1"/>
  <c r="C43" i="19" s="1"/>
  <c r="C44" i="19" s="1"/>
  <c r="C45" i="19" s="1"/>
  <c r="C46" i="19" s="1"/>
  <c r="C47" i="19" s="1"/>
  <c r="C48" i="19" s="1"/>
  <c r="C49" i="19" s="1"/>
  <c r="C50" i="19" s="1"/>
  <c r="C51" i="19" s="1"/>
  <c r="C52" i="19" s="1"/>
  <c r="C53" i="19" s="1"/>
  <c r="C54" i="19" s="1"/>
  <c r="H3" i="19"/>
  <c r="H4" i="19" s="1"/>
  <c r="H5" i="19" s="1"/>
  <c r="H6" i="19" s="1"/>
  <c r="H7" i="19" s="1"/>
  <c r="H8" i="19" s="1"/>
  <c r="H9" i="19" s="1"/>
  <c r="H10" i="19" s="1"/>
  <c r="H11" i="19" s="1"/>
  <c r="H12" i="19" s="1"/>
  <c r="H13" i="19" s="1"/>
  <c r="H14" i="19" s="1"/>
  <c r="H15" i="19" s="1"/>
  <c r="H16" i="19" s="1"/>
  <c r="H17" i="19" s="1"/>
  <c r="H18" i="19" s="1"/>
  <c r="H19" i="19" s="1"/>
  <c r="H20" i="19" s="1"/>
  <c r="H21" i="19" s="1"/>
  <c r="H22" i="19" s="1"/>
  <c r="H23" i="19" s="1"/>
  <c r="H24" i="19" s="1"/>
  <c r="H25" i="19" s="1"/>
  <c r="H26" i="19" s="1"/>
  <c r="H27" i="19" s="1"/>
  <c r="H28" i="19" s="1"/>
  <c r="H29" i="19" s="1"/>
  <c r="H30" i="19" s="1"/>
  <c r="H31" i="19" s="1"/>
  <c r="H32" i="19" s="1"/>
  <c r="H33" i="19" s="1"/>
  <c r="H34" i="19" s="1"/>
  <c r="H35" i="19" s="1"/>
  <c r="H36" i="19" s="1"/>
  <c r="H37" i="19" s="1"/>
  <c r="H38" i="19" s="1"/>
  <c r="H39" i="19" s="1"/>
  <c r="H40" i="19" s="1"/>
  <c r="H41" i="19" s="1"/>
  <c r="H42" i="19" s="1"/>
  <c r="H43" i="19" s="1"/>
  <c r="H44" i="19" s="1"/>
  <c r="H45" i="19" s="1"/>
  <c r="H46" i="19" s="1"/>
  <c r="H47" i="19" s="1"/>
  <c r="H48" i="19" s="1"/>
  <c r="H49" i="19" s="1"/>
  <c r="H50" i="19" s="1"/>
  <c r="H51" i="19" s="1"/>
  <c r="H52" i="19" s="1"/>
  <c r="H53" i="19" s="1"/>
  <c r="N119" i="18" l="1"/>
  <c r="N118" i="18"/>
  <c r="N117" i="18"/>
  <c r="N116" i="18"/>
  <c r="N115" i="18"/>
  <c r="N114" i="18"/>
  <c r="N113" i="18"/>
  <c r="N112" i="18"/>
  <c r="N111" i="18"/>
  <c r="N110" i="18"/>
  <c r="N109" i="18"/>
  <c r="N108" i="18"/>
  <c r="N107" i="18"/>
  <c r="N106" i="18"/>
  <c r="N105" i="18"/>
  <c r="N104" i="18"/>
  <c r="N103" i="18"/>
  <c r="N102" i="18"/>
  <c r="N101" i="18"/>
  <c r="N100" i="18"/>
  <c r="N99" i="18"/>
  <c r="N98" i="18"/>
  <c r="N97" i="18"/>
  <c r="N96" i="18"/>
  <c r="N95" i="18"/>
  <c r="G95" i="18"/>
  <c r="G96" i="18" s="1"/>
  <c r="G97" i="18" s="1"/>
  <c r="G98" i="18" s="1"/>
  <c r="G99" i="18" s="1"/>
  <c r="G100" i="18" s="1"/>
  <c r="G101" i="18" s="1"/>
  <c r="G102" i="18" s="1"/>
  <c r="G103" i="18" s="1"/>
  <c r="G104" i="18" s="1"/>
  <c r="G105" i="18" s="1"/>
  <c r="G106" i="18" s="1"/>
  <c r="G107" i="18" s="1"/>
  <c r="G108" i="18" s="1"/>
  <c r="G109" i="18" s="1"/>
  <c r="G110" i="18" s="1"/>
  <c r="G111" i="18" s="1"/>
  <c r="G112" i="18" s="1"/>
  <c r="G113" i="18" s="1"/>
  <c r="G114" i="18" s="1"/>
  <c r="G115" i="18" s="1"/>
  <c r="G116" i="18" s="1"/>
  <c r="G117" i="18" s="1"/>
  <c r="G118" i="18" s="1"/>
  <c r="G119" i="18" s="1"/>
  <c r="G120" i="18" s="1"/>
  <c r="F95" i="18"/>
  <c r="F96" i="18" s="1"/>
  <c r="F97" i="18" s="1"/>
  <c r="F98" i="18" s="1"/>
  <c r="F99" i="18" s="1"/>
  <c r="F100" i="18" s="1"/>
  <c r="F101" i="18" s="1"/>
  <c r="F102" i="18" s="1"/>
  <c r="F103" i="18" s="1"/>
  <c r="F104" i="18" s="1"/>
  <c r="F105" i="18" s="1"/>
  <c r="F106" i="18" s="1"/>
  <c r="F107" i="18" s="1"/>
  <c r="F108" i="18" s="1"/>
  <c r="F109" i="18" s="1"/>
  <c r="F110" i="18" s="1"/>
  <c r="F111" i="18" s="1"/>
  <c r="F112" i="18" s="1"/>
  <c r="F113" i="18" s="1"/>
  <c r="F114" i="18" s="1"/>
  <c r="F115" i="18" s="1"/>
  <c r="F116" i="18" s="1"/>
  <c r="F117" i="18" s="1"/>
  <c r="F118" i="18" s="1"/>
  <c r="F119" i="18" s="1"/>
  <c r="F120" i="18" s="1"/>
  <c r="E95" i="18"/>
  <c r="E96" i="18" s="1"/>
  <c r="E97" i="18" s="1"/>
  <c r="E98" i="18" s="1"/>
  <c r="E99" i="18" s="1"/>
  <c r="E100" i="18" s="1"/>
  <c r="E101" i="18" s="1"/>
  <c r="E102" i="18" s="1"/>
  <c r="E103" i="18" s="1"/>
  <c r="E104" i="18" s="1"/>
  <c r="E105" i="18" s="1"/>
  <c r="E106" i="18" s="1"/>
  <c r="E107" i="18" s="1"/>
  <c r="E108" i="18" s="1"/>
  <c r="E109" i="18" s="1"/>
  <c r="E110" i="18" s="1"/>
  <c r="E111" i="18" s="1"/>
  <c r="E112" i="18" s="1"/>
  <c r="E113" i="18" s="1"/>
  <c r="E114" i="18" s="1"/>
  <c r="E115" i="18" s="1"/>
  <c r="E116" i="18" s="1"/>
  <c r="E117" i="18" s="1"/>
  <c r="E118" i="18" s="1"/>
  <c r="E119" i="18" s="1"/>
  <c r="E120" i="18" s="1"/>
  <c r="N94" i="18"/>
  <c r="N93" i="18"/>
  <c r="N92" i="18"/>
  <c r="N91" i="18"/>
  <c r="N90" i="18"/>
  <c r="N89" i="18"/>
  <c r="N88" i="18"/>
  <c r="N87" i="18"/>
  <c r="N86" i="18"/>
  <c r="N85" i="18"/>
  <c r="N84" i="18"/>
  <c r="N83" i="18"/>
  <c r="N82" i="18"/>
  <c r="N81" i="18"/>
  <c r="N80" i="18"/>
  <c r="N79" i="18"/>
  <c r="N78" i="18"/>
  <c r="N77" i="18"/>
  <c r="N76" i="18"/>
  <c r="N75" i="18"/>
  <c r="N74" i="18"/>
  <c r="N73" i="18"/>
  <c r="N72" i="18"/>
  <c r="N71" i="18"/>
  <c r="N70" i="18"/>
  <c r="N69" i="18"/>
  <c r="N68" i="18"/>
  <c r="N67" i="18"/>
  <c r="G67" i="18"/>
  <c r="G68" i="18" s="1"/>
  <c r="G69" i="18" s="1"/>
  <c r="G70" i="18" s="1"/>
  <c r="G71" i="18" s="1"/>
  <c r="G72" i="18" s="1"/>
  <c r="G73" i="18" s="1"/>
  <c r="G74" i="18" s="1"/>
  <c r="G75" i="18" s="1"/>
  <c r="G76" i="18" s="1"/>
  <c r="G77" i="18" s="1"/>
  <c r="G78" i="18" s="1"/>
  <c r="G79" i="18" s="1"/>
  <c r="G80" i="18" s="1"/>
  <c r="G81" i="18" s="1"/>
  <c r="G82" i="18" s="1"/>
  <c r="G83" i="18" s="1"/>
  <c r="G84" i="18" s="1"/>
  <c r="G85" i="18" s="1"/>
  <c r="G86" i="18" s="1"/>
  <c r="G87" i="18" s="1"/>
  <c r="G88" i="18" s="1"/>
  <c r="G89" i="18" s="1"/>
  <c r="G90" i="18" s="1"/>
  <c r="G91" i="18" s="1"/>
  <c r="G92" i="18" s="1"/>
  <c r="G93" i="18" s="1"/>
  <c r="F67" i="18"/>
  <c r="F68" i="18" s="1"/>
  <c r="F69" i="18" s="1"/>
  <c r="F70" i="18" s="1"/>
  <c r="F71" i="18" s="1"/>
  <c r="F72" i="18" s="1"/>
  <c r="F73" i="18" s="1"/>
  <c r="F74" i="18" s="1"/>
  <c r="F75" i="18" s="1"/>
  <c r="F76" i="18" s="1"/>
  <c r="F77" i="18" s="1"/>
  <c r="F78" i="18" s="1"/>
  <c r="F79" i="18" s="1"/>
  <c r="F80" i="18" s="1"/>
  <c r="F81" i="18" s="1"/>
  <c r="F82" i="18" s="1"/>
  <c r="F83" i="18" s="1"/>
  <c r="F84" i="18" s="1"/>
  <c r="F85" i="18" s="1"/>
  <c r="F86" i="18" s="1"/>
  <c r="F87" i="18" s="1"/>
  <c r="F88" i="18" s="1"/>
  <c r="F89" i="18" s="1"/>
  <c r="F90" i="18" s="1"/>
  <c r="F91" i="18" s="1"/>
  <c r="F92" i="18" s="1"/>
  <c r="F93" i="18" s="1"/>
  <c r="E67" i="18"/>
  <c r="E68" i="18" s="1"/>
  <c r="E69" i="18" s="1"/>
  <c r="E70" i="18" s="1"/>
  <c r="E71" i="18" s="1"/>
  <c r="E72" i="18" s="1"/>
  <c r="E73" i="18" s="1"/>
  <c r="E74" i="18" s="1"/>
  <c r="E75" i="18" s="1"/>
  <c r="E76" i="18" s="1"/>
  <c r="E77" i="18" s="1"/>
  <c r="E78" i="18" s="1"/>
  <c r="E79" i="18" s="1"/>
  <c r="E80" i="18" s="1"/>
  <c r="E81" i="18" s="1"/>
  <c r="E82" i="18" s="1"/>
  <c r="E83" i="18" s="1"/>
  <c r="E84" i="18" s="1"/>
  <c r="E85" i="18" s="1"/>
  <c r="E86" i="18" s="1"/>
  <c r="E87" i="18" s="1"/>
  <c r="E88" i="18" s="1"/>
  <c r="E89" i="18" s="1"/>
  <c r="E90" i="18" s="1"/>
  <c r="E91" i="18" s="1"/>
  <c r="E92" i="18" s="1"/>
  <c r="E93" i="18" s="1"/>
  <c r="N66" i="18"/>
  <c r="N65" i="18"/>
  <c r="N64" i="18"/>
  <c r="N63" i="18"/>
  <c r="N62" i="18"/>
  <c r="N61" i="18"/>
  <c r="N60" i="18"/>
  <c r="N59" i="18"/>
  <c r="N58" i="18"/>
  <c r="N57" i="18"/>
  <c r="N56" i="18"/>
  <c r="N55" i="18"/>
  <c r="N54" i="18"/>
  <c r="N53" i="18"/>
  <c r="N52" i="18"/>
  <c r="N51" i="18"/>
  <c r="N50" i="18"/>
  <c r="N49" i="18"/>
  <c r="N48" i="18"/>
  <c r="N47" i="18"/>
  <c r="N46" i="18"/>
  <c r="N45" i="18"/>
  <c r="N44" i="18"/>
  <c r="N43" i="18"/>
  <c r="N42" i="18"/>
  <c r="N41" i="18"/>
  <c r="N40" i="18"/>
  <c r="N39" i="18"/>
  <c r="N38" i="18"/>
  <c r="N37" i="18"/>
  <c r="N36" i="18"/>
  <c r="N35" i="18"/>
  <c r="N34" i="18"/>
  <c r="N33" i="18"/>
  <c r="N32" i="18"/>
  <c r="N31" i="18"/>
  <c r="N30" i="18"/>
  <c r="N29" i="18"/>
  <c r="N28" i="18"/>
  <c r="N27" i="18"/>
  <c r="N26" i="18"/>
  <c r="N25" i="18"/>
  <c r="N24" i="18"/>
  <c r="N23" i="18"/>
  <c r="N22" i="18"/>
  <c r="N21" i="18"/>
  <c r="N20" i="18"/>
  <c r="N19" i="18"/>
  <c r="N18" i="18"/>
  <c r="N17" i="18"/>
  <c r="N16" i="18"/>
  <c r="N15" i="18"/>
  <c r="N14" i="18"/>
  <c r="N13" i="18"/>
  <c r="F13" i="18"/>
  <c r="F14" i="18" s="1"/>
  <c r="F15" i="18" s="1"/>
  <c r="F16" i="18" s="1"/>
  <c r="F17" i="18" s="1"/>
  <c r="F18" i="18" s="1"/>
  <c r="F19" i="18" s="1"/>
  <c r="F20" i="18" s="1"/>
  <c r="F21" i="18" s="1"/>
  <c r="F22" i="18" s="1"/>
  <c r="F23" i="18" s="1"/>
  <c r="F24" i="18" s="1"/>
  <c r="F25" i="18" s="1"/>
  <c r="F26" i="18" s="1"/>
  <c r="F27" i="18" s="1"/>
  <c r="F28" i="18" s="1"/>
  <c r="F29" i="18" s="1"/>
  <c r="F30" i="18" s="1"/>
  <c r="F31" i="18" s="1"/>
  <c r="F32" i="18" s="1"/>
  <c r="F33" i="18" s="1"/>
  <c r="F34" i="18" s="1"/>
  <c r="F35" i="18" s="1"/>
  <c r="F36" i="18" s="1"/>
  <c r="F37" i="18" s="1"/>
  <c r="F38" i="18" s="1"/>
  <c r="F39" i="18" s="1"/>
  <c r="F40" i="18" s="1"/>
  <c r="F41" i="18" s="1"/>
  <c r="F42" i="18" s="1"/>
  <c r="F43" i="18" s="1"/>
  <c r="F44" i="18" s="1"/>
  <c r="F45" i="18" s="1"/>
  <c r="F46" i="18" s="1"/>
  <c r="F47" i="18" s="1"/>
  <c r="F48" i="18" s="1"/>
  <c r="F49" i="18" s="1"/>
  <c r="F50" i="18" s="1"/>
  <c r="F51" i="18" s="1"/>
  <c r="F52" i="18" s="1"/>
  <c r="F53" i="18" s="1"/>
  <c r="F54" i="18" s="1"/>
  <c r="F55" i="18" s="1"/>
  <c r="F56" i="18" s="1"/>
  <c r="F57" i="18" s="1"/>
  <c r="F58" i="18" s="1"/>
  <c r="F59" i="18" s="1"/>
  <c r="F60" i="18" s="1"/>
  <c r="F61" i="18" s="1"/>
  <c r="F62" i="18" s="1"/>
  <c r="F63" i="18" s="1"/>
  <c r="F64" i="18" s="1"/>
  <c r="F65" i="18" s="1"/>
  <c r="E13" i="18"/>
  <c r="E14" i="18" s="1"/>
  <c r="E15" i="18" s="1"/>
  <c r="E16" i="18" s="1"/>
  <c r="E17" i="18" s="1"/>
  <c r="E18" i="18" s="1"/>
  <c r="E19" i="18" s="1"/>
  <c r="E20" i="18" s="1"/>
  <c r="E21" i="18" s="1"/>
  <c r="E22" i="18" s="1"/>
  <c r="E23" i="18" s="1"/>
  <c r="E24" i="18" s="1"/>
  <c r="E25" i="18" s="1"/>
  <c r="E26" i="18" s="1"/>
  <c r="E27" i="18" s="1"/>
  <c r="E28" i="18" s="1"/>
  <c r="E29" i="18" s="1"/>
  <c r="E30" i="18" s="1"/>
  <c r="E31" i="18" s="1"/>
  <c r="E32" i="18" s="1"/>
  <c r="E33" i="18" s="1"/>
  <c r="E34" i="18" s="1"/>
  <c r="E35" i="18" s="1"/>
  <c r="E36" i="18" s="1"/>
  <c r="E37" i="18" s="1"/>
  <c r="E38" i="18" s="1"/>
  <c r="E39" i="18" s="1"/>
  <c r="E40" i="18" s="1"/>
  <c r="E41" i="18" s="1"/>
  <c r="E42" i="18" s="1"/>
  <c r="E43" i="18" s="1"/>
  <c r="E44" i="18" s="1"/>
  <c r="E45" i="18" s="1"/>
  <c r="E46" i="18" s="1"/>
  <c r="E47" i="18" s="1"/>
  <c r="E48" i="18" s="1"/>
  <c r="E49" i="18" s="1"/>
  <c r="E50" i="18" s="1"/>
  <c r="E51" i="18" s="1"/>
  <c r="E52" i="18" s="1"/>
  <c r="E53" i="18" s="1"/>
  <c r="E54" i="18" s="1"/>
  <c r="E55" i="18" s="1"/>
  <c r="E56" i="18" s="1"/>
  <c r="E57" i="18" s="1"/>
  <c r="E58" i="18" s="1"/>
  <c r="E59" i="18" s="1"/>
  <c r="E60" i="18" s="1"/>
  <c r="E61" i="18" s="1"/>
  <c r="E62" i="18" s="1"/>
  <c r="E63" i="18" s="1"/>
  <c r="E64" i="18" s="1"/>
  <c r="E65" i="18" s="1"/>
  <c r="N12" i="18"/>
  <c r="G12" i="18"/>
  <c r="G13" i="18" s="1"/>
  <c r="G14" i="18" s="1"/>
  <c r="G15" i="18" s="1"/>
  <c r="G16" i="18" s="1"/>
  <c r="G17" i="18" s="1"/>
  <c r="G18" i="18" s="1"/>
  <c r="G19" i="18" s="1"/>
  <c r="G20" i="18" s="1"/>
  <c r="G21" i="18" s="1"/>
  <c r="G22" i="18" s="1"/>
  <c r="G23" i="18" s="1"/>
  <c r="G24" i="18" s="1"/>
  <c r="G25" i="18" s="1"/>
  <c r="G26" i="18" s="1"/>
  <c r="G27" i="18" s="1"/>
  <c r="G28" i="18" s="1"/>
  <c r="G29" i="18" s="1"/>
  <c r="G30" i="18" s="1"/>
  <c r="G31" i="18" s="1"/>
  <c r="G32" i="18" s="1"/>
  <c r="G33" i="18" s="1"/>
  <c r="G34" i="18" s="1"/>
  <c r="G35" i="18" s="1"/>
  <c r="G36" i="18" s="1"/>
  <c r="G37" i="18" s="1"/>
  <c r="G38" i="18" s="1"/>
  <c r="G39" i="18" s="1"/>
  <c r="G40" i="18" s="1"/>
  <c r="G41" i="18" s="1"/>
  <c r="G42" i="18" s="1"/>
  <c r="G43" i="18" s="1"/>
  <c r="G44" i="18" s="1"/>
  <c r="G45" i="18" s="1"/>
  <c r="G46" i="18" s="1"/>
  <c r="G47" i="18" s="1"/>
  <c r="G48" i="18" s="1"/>
  <c r="G49" i="18" s="1"/>
  <c r="G50" i="18" s="1"/>
  <c r="G51" i="18" s="1"/>
  <c r="G52" i="18" s="1"/>
  <c r="G53" i="18" s="1"/>
  <c r="G54" i="18" s="1"/>
  <c r="G55" i="18" s="1"/>
  <c r="G56" i="18" s="1"/>
  <c r="G57" i="18" s="1"/>
  <c r="G58" i="18" s="1"/>
  <c r="G59" i="18" s="1"/>
  <c r="G60" i="18" s="1"/>
  <c r="G61" i="18" s="1"/>
  <c r="G62" i="18" s="1"/>
  <c r="G63" i="18" s="1"/>
  <c r="G64" i="18" s="1"/>
  <c r="G65" i="18" s="1"/>
  <c r="N11" i="18"/>
  <c r="N10" i="18"/>
  <c r="N9" i="18"/>
  <c r="N8" i="18"/>
  <c r="N7" i="18"/>
  <c r="N6" i="18"/>
  <c r="N5" i="18"/>
  <c r="N4" i="18"/>
  <c r="G4" i="18"/>
  <c r="G5" i="18" s="1"/>
  <c r="G6" i="18" s="1"/>
  <c r="G7" i="18" s="1"/>
  <c r="G8" i="18" s="1"/>
  <c r="G9" i="18" s="1"/>
  <c r="G10" i="18" s="1"/>
  <c r="F4" i="18"/>
  <c r="F5" i="18" s="1"/>
  <c r="F6" i="18" s="1"/>
  <c r="F7" i="18" s="1"/>
  <c r="F8" i="18" s="1"/>
  <c r="F9" i="18" s="1"/>
  <c r="F10" i="18" s="1"/>
  <c r="F11" i="18" s="1"/>
  <c r="E4" i="18"/>
  <c r="E5" i="18" s="1"/>
  <c r="E6" i="18" s="1"/>
  <c r="E7" i="18" s="1"/>
  <c r="E8" i="18" s="1"/>
  <c r="E9" i="18" s="1"/>
  <c r="E10" i="18" s="1"/>
  <c r="E11" i="18" s="1"/>
  <c r="B4" i="18"/>
  <c r="B5" i="18" s="1"/>
  <c r="B6" i="18" s="1"/>
  <c r="B7" i="18" s="1"/>
  <c r="B8" i="18" s="1"/>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B60" i="18" s="1"/>
  <c r="B61" i="18" s="1"/>
  <c r="B62" i="18" s="1"/>
  <c r="B63" i="18" s="1"/>
  <c r="B64" i="18" s="1"/>
  <c r="B65" i="18" s="1"/>
  <c r="B66" i="18" s="1"/>
  <c r="B67" i="18" s="1"/>
  <c r="B68" i="18" s="1"/>
  <c r="B69" i="18" s="1"/>
  <c r="B70" i="18" s="1"/>
  <c r="B71" i="18" s="1"/>
  <c r="B72" i="18" s="1"/>
  <c r="B73" i="18" s="1"/>
  <c r="B74" i="18" s="1"/>
  <c r="B75" i="18" s="1"/>
  <c r="B76" i="18" s="1"/>
  <c r="B77" i="18" s="1"/>
  <c r="B78" i="18" s="1"/>
  <c r="B79" i="18" s="1"/>
  <c r="B80" i="18" s="1"/>
  <c r="B81" i="18" s="1"/>
  <c r="B82" i="18" s="1"/>
  <c r="B83" i="18" s="1"/>
  <c r="B84" i="18" s="1"/>
  <c r="B85" i="18" s="1"/>
  <c r="B86" i="18" s="1"/>
  <c r="B87" i="18" s="1"/>
  <c r="B88" i="18" s="1"/>
  <c r="B89" i="18" s="1"/>
  <c r="B90" i="18" s="1"/>
  <c r="B91" i="18" s="1"/>
  <c r="B92" i="18" s="1"/>
  <c r="B93" i="18" s="1"/>
  <c r="B94" i="18" s="1"/>
  <c r="B95" i="18" s="1"/>
  <c r="B96" i="18" s="1"/>
  <c r="B97" i="18" s="1"/>
  <c r="B98" i="18" s="1"/>
  <c r="B99" i="18" s="1"/>
  <c r="B100" i="18" s="1"/>
  <c r="B101" i="18" s="1"/>
  <c r="B102" i="18" s="1"/>
  <c r="B103" i="18" s="1"/>
  <c r="B104" i="18" s="1"/>
  <c r="B105" i="18" s="1"/>
  <c r="B106" i="18" s="1"/>
  <c r="B107" i="18" s="1"/>
  <c r="B108" i="18" s="1"/>
  <c r="B109" i="18" s="1"/>
  <c r="B110" i="18" s="1"/>
  <c r="B111" i="18" s="1"/>
  <c r="B112" i="18" s="1"/>
  <c r="B113" i="18" s="1"/>
  <c r="B114" i="18" s="1"/>
  <c r="B115" i="18" s="1"/>
  <c r="B116" i="18" s="1"/>
  <c r="B117" i="18" s="1"/>
  <c r="B118" i="18" s="1"/>
  <c r="B119" i="18" s="1"/>
  <c r="B120" i="18" s="1"/>
  <c r="N3" i="18"/>
  <c r="D3" i="18"/>
  <c r="D4" i="18" s="1"/>
  <c r="D5" i="18" s="1"/>
  <c r="D6" i="18" s="1"/>
  <c r="D7" i="18" s="1"/>
  <c r="D8" i="18" s="1"/>
  <c r="D9" i="18" s="1"/>
  <c r="D10" i="18" s="1"/>
  <c r="D11" i="18" s="1"/>
  <c r="D12" i="18" s="1"/>
  <c r="D13" i="18" s="1"/>
  <c r="D14" i="18" s="1"/>
  <c r="D15" i="18" s="1"/>
  <c r="D16" i="18" s="1"/>
  <c r="D17" i="18" s="1"/>
  <c r="D18" i="18" s="1"/>
  <c r="D19" i="18" s="1"/>
  <c r="D20" i="18" s="1"/>
  <c r="D21" i="18" s="1"/>
  <c r="D22" i="18" s="1"/>
  <c r="D23" i="18" s="1"/>
  <c r="D24" i="18" s="1"/>
  <c r="D25" i="18" s="1"/>
  <c r="D26" i="18" s="1"/>
  <c r="D27" i="18" s="1"/>
  <c r="D28" i="18" s="1"/>
  <c r="D29" i="18" s="1"/>
  <c r="D30" i="18" s="1"/>
  <c r="D31" i="18" s="1"/>
  <c r="D32" i="18" s="1"/>
  <c r="D33" i="18" s="1"/>
  <c r="D34" i="18" s="1"/>
  <c r="D35" i="18" s="1"/>
  <c r="D36" i="18" s="1"/>
  <c r="D37" i="18" s="1"/>
  <c r="D38" i="18" s="1"/>
  <c r="D39" i="18" s="1"/>
  <c r="D40" i="18" s="1"/>
  <c r="D41" i="18" s="1"/>
  <c r="D42" i="18" s="1"/>
  <c r="D43" i="18" s="1"/>
  <c r="D44" i="18" s="1"/>
  <c r="D45" i="18" s="1"/>
  <c r="D46" i="18" s="1"/>
  <c r="D47" i="18" s="1"/>
  <c r="D48" i="18" s="1"/>
  <c r="D49" i="18" s="1"/>
  <c r="D50" i="18" s="1"/>
  <c r="D51" i="18" s="1"/>
  <c r="D52" i="18" s="1"/>
  <c r="D53" i="18" s="1"/>
  <c r="D54" i="18" s="1"/>
  <c r="D55" i="18" s="1"/>
  <c r="D56" i="18" s="1"/>
  <c r="D57" i="18" s="1"/>
  <c r="D58" i="18" s="1"/>
  <c r="D59" i="18" s="1"/>
  <c r="D60" i="18" s="1"/>
  <c r="D61" i="18" s="1"/>
  <c r="D62" i="18" s="1"/>
  <c r="D63" i="18" s="1"/>
  <c r="D64" i="18" s="1"/>
  <c r="D65" i="18" s="1"/>
  <c r="D66" i="18" s="1"/>
  <c r="D67" i="18" s="1"/>
  <c r="D68" i="18" s="1"/>
  <c r="D69" i="18" s="1"/>
  <c r="D70" i="18" s="1"/>
  <c r="D71" i="18" s="1"/>
  <c r="D72" i="18" s="1"/>
  <c r="D73" i="18" s="1"/>
  <c r="D74" i="18" s="1"/>
  <c r="D75" i="18" s="1"/>
  <c r="D76" i="18" s="1"/>
  <c r="D77" i="18" s="1"/>
  <c r="D78" i="18" s="1"/>
  <c r="D79" i="18" s="1"/>
  <c r="D80" i="18" s="1"/>
  <c r="D81" i="18" s="1"/>
  <c r="D82" i="18" s="1"/>
  <c r="D83" i="18" s="1"/>
  <c r="D84" i="18" s="1"/>
  <c r="D85" i="18" s="1"/>
  <c r="D86" i="18" s="1"/>
  <c r="D87" i="18" s="1"/>
  <c r="D88" i="18" s="1"/>
  <c r="D89" i="18" s="1"/>
  <c r="D90" i="18" s="1"/>
  <c r="D91" i="18" s="1"/>
  <c r="D92" i="18" s="1"/>
  <c r="D93" i="18" s="1"/>
  <c r="D94" i="18" s="1"/>
  <c r="D95" i="18" s="1"/>
  <c r="D96" i="18" s="1"/>
  <c r="D97" i="18" s="1"/>
  <c r="D98" i="18" s="1"/>
  <c r="D99" i="18" s="1"/>
  <c r="D100" i="18" s="1"/>
  <c r="D101" i="18" s="1"/>
  <c r="D102" i="18" s="1"/>
  <c r="D103" i="18" s="1"/>
  <c r="D104" i="18" s="1"/>
  <c r="D105" i="18" s="1"/>
  <c r="D106" i="18" s="1"/>
  <c r="D107" i="18" s="1"/>
  <c r="D108" i="18" s="1"/>
  <c r="D109" i="18" s="1"/>
  <c r="D110" i="18" s="1"/>
  <c r="D111" i="18" s="1"/>
  <c r="D112" i="18" s="1"/>
  <c r="D113" i="18" s="1"/>
  <c r="D114" i="18" s="1"/>
  <c r="D115" i="18" s="1"/>
  <c r="D116" i="18" s="1"/>
  <c r="D117" i="18" s="1"/>
  <c r="D118" i="18" s="1"/>
  <c r="D119" i="18" s="1"/>
  <c r="D120" i="18" s="1"/>
  <c r="C3" i="18"/>
  <c r="C4" i="18" s="1"/>
  <c r="C5" i="18" s="1"/>
  <c r="C6" i="18" s="1"/>
  <c r="C7" i="18" s="1"/>
  <c r="C8" i="18" s="1"/>
  <c r="C9" i="18" s="1"/>
  <c r="C10" i="18" s="1"/>
  <c r="C11" i="18" s="1"/>
  <c r="C12" i="18" s="1"/>
  <c r="C13" i="18" s="1"/>
  <c r="C14" i="18" s="1"/>
  <c r="C15" i="18" s="1"/>
  <c r="C16" i="18" s="1"/>
  <c r="C17" i="18" s="1"/>
  <c r="C18" i="18" s="1"/>
  <c r="C19" i="18" s="1"/>
  <c r="C20" i="18" s="1"/>
  <c r="C21" i="18" s="1"/>
  <c r="C22" i="18" s="1"/>
  <c r="C23" i="18" s="1"/>
  <c r="C24" i="18" s="1"/>
  <c r="C25" i="18" s="1"/>
  <c r="C26" i="18" s="1"/>
  <c r="C27" i="18" s="1"/>
  <c r="C28" i="18" s="1"/>
  <c r="C29" i="18" s="1"/>
  <c r="C30" i="18" s="1"/>
  <c r="C31" i="18" s="1"/>
  <c r="C32" i="18" s="1"/>
  <c r="C33" i="18" s="1"/>
  <c r="C34" i="18" s="1"/>
  <c r="C35" i="18" s="1"/>
  <c r="C36" i="18" s="1"/>
  <c r="C37" i="18" s="1"/>
  <c r="C38" i="18" s="1"/>
  <c r="C39" i="18" s="1"/>
  <c r="C40" i="18" s="1"/>
  <c r="C41" i="18" s="1"/>
  <c r="C42" i="18" s="1"/>
  <c r="C43" i="18" s="1"/>
  <c r="C44" i="18" s="1"/>
  <c r="C45" i="18" s="1"/>
  <c r="C46" i="18" s="1"/>
  <c r="C47" i="18" s="1"/>
  <c r="C48" i="18" s="1"/>
  <c r="C49" i="18" s="1"/>
  <c r="C50" i="18" s="1"/>
  <c r="C51" i="18" s="1"/>
  <c r="C52" i="18" s="1"/>
  <c r="C53" i="18" s="1"/>
  <c r="C54" i="18" s="1"/>
  <c r="C55" i="18" s="1"/>
  <c r="C56" i="18" s="1"/>
  <c r="C57" i="18" s="1"/>
  <c r="C58" i="18" s="1"/>
  <c r="C59" i="18" s="1"/>
  <c r="C60" i="18" s="1"/>
  <c r="C61" i="18" s="1"/>
  <c r="C62" i="18" s="1"/>
  <c r="C63" i="18" s="1"/>
  <c r="C64" i="18" s="1"/>
  <c r="C65" i="18" s="1"/>
  <c r="C66" i="18" s="1"/>
  <c r="C67" i="18" s="1"/>
  <c r="C68" i="18" s="1"/>
  <c r="C69" i="18" s="1"/>
  <c r="C70" i="18" s="1"/>
  <c r="C71" i="18" s="1"/>
  <c r="C72" i="18" s="1"/>
  <c r="C73" i="18" s="1"/>
  <c r="C74" i="18" s="1"/>
  <c r="C75" i="18" s="1"/>
  <c r="C76" i="18" s="1"/>
  <c r="C77" i="18" s="1"/>
  <c r="C78" i="18" s="1"/>
  <c r="C79" i="18" s="1"/>
  <c r="C80" i="18" s="1"/>
  <c r="C81" i="18" s="1"/>
  <c r="C82" i="18" s="1"/>
  <c r="C83" i="18" s="1"/>
  <c r="C84" i="18" s="1"/>
  <c r="C85" i="18" s="1"/>
  <c r="C86" i="18" s="1"/>
  <c r="C87" i="18" s="1"/>
  <c r="C88" i="18" s="1"/>
  <c r="C89" i="18" s="1"/>
  <c r="C90" i="18" s="1"/>
  <c r="C91" i="18" s="1"/>
  <c r="C92" i="18" s="1"/>
  <c r="C93" i="18" s="1"/>
  <c r="C94" i="18" s="1"/>
  <c r="C95" i="18" s="1"/>
  <c r="C96" i="18" s="1"/>
  <c r="C97" i="18" s="1"/>
  <c r="C98" i="18" s="1"/>
  <c r="C99" i="18" s="1"/>
  <c r="C100" i="18" s="1"/>
  <c r="C101" i="18" s="1"/>
  <c r="C102" i="18" s="1"/>
  <c r="C103" i="18" s="1"/>
  <c r="C104" i="18" s="1"/>
  <c r="C105" i="18" s="1"/>
  <c r="C106" i="18" s="1"/>
  <c r="C107" i="18" s="1"/>
  <c r="C108" i="18" s="1"/>
  <c r="C109" i="18" s="1"/>
  <c r="C110" i="18" s="1"/>
  <c r="C111" i="18" s="1"/>
  <c r="C112" i="18" s="1"/>
  <c r="C113" i="18" s="1"/>
  <c r="C114" i="18" s="1"/>
  <c r="C115" i="18" s="1"/>
  <c r="C116" i="18" s="1"/>
  <c r="C117" i="18" s="1"/>
  <c r="C118" i="18" s="1"/>
  <c r="C119" i="18" s="1"/>
  <c r="C120" i="18" s="1"/>
  <c r="N120" i="18" l="1"/>
  <c r="H3" i="18"/>
  <c r="H4" i="18" s="1"/>
  <c r="H5" i="18" s="1"/>
  <c r="H6" i="18" s="1"/>
  <c r="H7" i="18" s="1"/>
  <c r="H8" i="18" s="1"/>
  <c r="H9" i="18" s="1"/>
  <c r="H10" i="18" s="1"/>
  <c r="H11" i="18" s="1"/>
  <c r="H12" i="18" s="1"/>
  <c r="H13" i="18" s="1"/>
  <c r="H14" i="18" s="1"/>
  <c r="H15" i="18" s="1"/>
  <c r="H16" i="18" s="1"/>
  <c r="H17" i="18" s="1"/>
  <c r="H18" i="18" s="1"/>
  <c r="H19" i="18" s="1"/>
  <c r="H20" i="18" s="1"/>
  <c r="H21" i="18" s="1"/>
  <c r="H22" i="18" s="1"/>
  <c r="H23" i="18" s="1"/>
  <c r="H24" i="18" s="1"/>
  <c r="H25" i="18" s="1"/>
  <c r="H26" i="18" s="1"/>
  <c r="H27" i="18" s="1"/>
  <c r="H28" i="18" s="1"/>
  <c r="H29" i="18" s="1"/>
  <c r="H30" i="18" s="1"/>
  <c r="H31" i="18" s="1"/>
  <c r="H32" i="18" s="1"/>
  <c r="H33" i="18" s="1"/>
  <c r="H34" i="18" s="1"/>
  <c r="H35" i="18" s="1"/>
  <c r="H36" i="18" s="1"/>
  <c r="H37" i="18" s="1"/>
  <c r="H38" i="18" s="1"/>
  <c r="H39" i="18" s="1"/>
  <c r="H40" i="18" s="1"/>
  <c r="H41" i="18" s="1"/>
  <c r="H42" i="18" s="1"/>
  <c r="H43" i="18" s="1"/>
  <c r="H44" i="18" s="1"/>
  <c r="H45" i="18" s="1"/>
  <c r="H46" i="18" s="1"/>
  <c r="H47" i="18" s="1"/>
  <c r="H48" i="18" s="1"/>
  <c r="H49" i="18" s="1"/>
  <c r="H50" i="18" s="1"/>
  <c r="H51" i="18" s="1"/>
  <c r="H52" i="18" s="1"/>
  <c r="H53" i="18" s="1"/>
  <c r="H54" i="18" s="1"/>
  <c r="H55" i="18" s="1"/>
  <c r="H56" i="18" s="1"/>
  <c r="H57" i="18" s="1"/>
  <c r="H58" i="18" s="1"/>
  <c r="H59" i="18" s="1"/>
  <c r="H60" i="18" s="1"/>
  <c r="H61" i="18" s="1"/>
  <c r="H62" i="18" s="1"/>
  <c r="H63" i="18" s="1"/>
  <c r="H64" i="18" s="1"/>
  <c r="H65" i="18" s="1"/>
  <c r="H66" i="18" s="1"/>
  <c r="H67" i="18" s="1"/>
  <c r="H68" i="18" s="1"/>
  <c r="H69" i="18" s="1"/>
  <c r="H70" i="18" s="1"/>
  <c r="H71" i="18" s="1"/>
  <c r="H72" i="18" s="1"/>
  <c r="H73" i="18" s="1"/>
  <c r="H74" i="18" s="1"/>
  <c r="H75" i="18" s="1"/>
  <c r="H76" i="18" s="1"/>
  <c r="H77" i="18" s="1"/>
  <c r="H78" i="18" s="1"/>
  <c r="H79" i="18" s="1"/>
  <c r="H80" i="18" s="1"/>
  <c r="H81" i="18" s="1"/>
  <c r="H82" i="18" s="1"/>
  <c r="H83" i="18" s="1"/>
  <c r="H84" i="18" s="1"/>
  <c r="H85" i="18" s="1"/>
  <c r="H86" i="18" s="1"/>
  <c r="H87" i="18" s="1"/>
  <c r="H88" i="18" s="1"/>
  <c r="H89" i="18" s="1"/>
  <c r="H90" i="18" s="1"/>
  <c r="H91" i="18" s="1"/>
  <c r="H92" i="18" s="1"/>
  <c r="H93" i="18" s="1"/>
  <c r="H94" i="18" s="1"/>
  <c r="H95" i="18" s="1"/>
  <c r="H96" i="18" s="1"/>
  <c r="H97" i="18" s="1"/>
  <c r="H98" i="18" s="1"/>
  <c r="H99" i="18" s="1"/>
  <c r="H100" i="18" s="1"/>
  <c r="H101" i="18" s="1"/>
  <c r="H102" i="18" s="1"/>
  <c r="H103" i="18" s="1"/>
  <c r="H104" i="18" s="1"/>
  <c r="H105" i="18" s="1"/>
  <c r="H106" i="18" s="1"/>
  <c r="H107" i="18" s="1"/>
  <c r="H108" i="18" s="1"/>
  <c r="H109" i="18" s="1"/>
  <c r="H110" i="18" s="1"/>
  <c r="H111" i="18" s="1"/>
  <c r="H112" i="18" s="1"/>
  <c r="H113" i="18" s="1"/>
  <c r="H114" i="18" s="1"/>
  <c r="H115" i="18" s="1"/>
  <c r="H116" i="18" s="1"/>
  <c r="H117" i="18" s="1"/>
  <c r="H118" i="18" s="1"/>
  <c r="H119" i="18" s="1"/>
  <c r="N57" i="17"/>
  <c r="N56" i="17"/>
  <c r="N55" i="17"/>
  <c r="N54" i="17"/>
  <c r="N53" i="17"/>
  <c r="N52" i="17"/>
  <c r="N51" i="17"/>
  <c r="N50" i="17"/>
  <c r="N49" i="17"/>
  <c r="N48" i="17"/>
  <c r="N47" i="17"/>
  <c r="N46" i="17"/>
  <c r="N45" i="17"/>
  <c r="N44" i="17"/>
  <c r="N43" i="17"/>
  <c r="N42" i="17"/>
  <c r="N41" i="17"/>
  <c r="N40" i="17"/>
  <c r="N39" i="17"/>
  <c r="N38" i="17"/>
  <c r="N37" i="17"/>
  <c r="N36" i="17"/>
  <c r="N35" i="17"/>
  <c r="N34" i="17"/>
  <c r="N33" i="17"/>
  <c r="N32" i="17"/>
  <c r="N31" i="17"/>
  <c r="N30" i="17"/>
  <c r="N29" i="17"/>
  <c r="N28" i="17"/>
  <c r="N27" i="17"/>
  <c r="N26" i="17"/>
  <c r="N25" i="17"/>
  <c r="N24" i="17"/>
  <c r="N23" i="17"/>
  <c r="N22" i="17"/>
  <c r="N21" i="17"/>
  <c r="N20" i="17"/>
  <c r="N19" i="17"/>
  <c r="N18" i="17"/>
  <c r="N17" i="17"/>
  <c r="N16" i="17"/>
  <c r="N15" i="17"/>
  <c r="N14" i="17"/>
  <c r="N13" i="17"/>
  <c r="N12" i="17"/>
  <c r="N11" i="17"/>
  <c r="N10" i="17"/>
  <c r="N9" i="17"/>
  <c r="N8" i="17"/>
  <c r="N7" i="17"/>
  <c r="N6" i="17"/>
  <c r="E6" i="17"/>
  <c r="E7" i="17" s="1"/>
  <c r="E8" i="17" s="1"/>
  <c r="E9" i="17" s="1"/>
  <c r="E10" i="17" s="1"/>
  <c r="E11" i="17" s="1"/>
  <c r="E12" i="17" s="1"/>
  <c r="E13" i="17" s="1"/>
  <c r="E14" i="17" s="1"/>
  <c r="E15" i="17" s="1"/>
  <c r="E16" i="17" s="1"/>
  <c r="E17" i="17" s="1"/>
  <c r="E18" i="17" s="1"/>
  <c r="E19" i="17" s="1"/>
  <c r="E20" i="17" s="1"/>
  <c r="E21" i="17" s="1"/>
  <c r="E22" i="17" s="1"/>
  <c r="E23" i="17" s="1"/>
  <c r="E24" i="17" s="1"/>
  <c r="E25" i="17" s="1"/>
  <c r="E26" i="17" s="1"/>
  <c r="E27" i="17" s="1"/>
  <c r="E28" i="17" s="1"/>
  <c r="E29" i="17" s="1"/>
  <c r="E30" i="17" s="1"/>
  <c r="E31" i="17" s="1"/>
  <c r="E32" i="17" s="1"/>
  <c r="E33" i="17" s="1"/>
  <c r="E34" i="17" s="1"/>
  <c r="E35" i="17" s="1"/>
  <c r="E36" i="17" s="1"/>
  <c r="E37" i="17" s="1"/>
  <c r="E38" i="17" s="1"/>
  <c r="E39" i="17" s="1"/>
  <c r="E40" i="17" s="1"/>
  <c r="E41" i="17" s="1"/>
  <c r="E42" i="17" s="1"/>
  <c r="E43" i="17" s="1"/>
  <c r="E44" i="17" s="1"/>
  <c r="E45" i="17" s="1"/>
  <c r="E46" i="17" s="1"/>
  <c r="E47" i="17" s="1"/>
  <c r="E48" i="17" s="1"/>
  <c r="E49" i="17" s="1"/>
  <c r="E50" i="17" s="1"/>
  <c r="E51" i="17" s="1"/>
  <c r="E52" i="17" s="1"/>
  <c r="E53" i="17" s="1"/>
  <c r="E54" i="17" s="1"/>
  <c r="E55" i="17" s="1"/>
  <c r="E56" i="17" s="1"/>
  <c r="E57" i="17" s="1"/>
  <c r="E58" i="17" s="1"/>
  <c r="N5" i="17"/>
  <c r="G5" i="17"/>
  <c r="G6" i="17" s="1"/>
  <c r="G7" i="17" s="1"/>
  <c r="G8" i="17" s="1"/>
  <c r="G9" i="17" s="1"/>
  <c r="G10" i="17" s="1"/>
  <c r="G11" i="17" s="1"/>
  <c r="G12" i="17" s="1"/>
  <c r="G13" i="17" s="1"/>
  <c r="G14" i="17" s="1"/>
  <c r="G15" i="17" s="1"/>
  <c r="G16" i="17" s="1"/>
  <c r="G17" i="17" s="1"/>
  <c r="G18" i="17" s="1"/>
  <c r="G19" i="17" s="1"/>
  <c r="G20" i="17" s="1"/>
  <c r="G21" i="17" s="1"/>
  <c r="G22" i="17" s="1"/>
  <c r="G23" i="17" s="1"/>
  <c r="G24" i="17" s="1"/>
  <c r="G25" i="17" s="1"/>
  <c r="G26" i="17" s="1"/>
  <c r="G27" i="17" s="1"/>
  <c r="G28" i="17" s="1"/>
  <c r="G29" i="17" s="1"/>
  <c r="G30" i="17" s="1"/>
  <c r="G31" i="17" s="1"/>
  <c r="G32" i="17" s="1"/>
  <c r="G33" i="17" s="1"/>
  <c r="G34" i="17" s="1"/>
  <c r="G35" i="17" s="1"/>
  <c r="G36" i="17" s="1"/>
  <c r="G37" i="17" s="1"/>
  <c r="G38" i="17" s="1"/>
  <c r="G39" i="17" s="1"/>
  <c r="G40" i="17" s="1"/>
  <c r="G41" i="17" s="1"/>
  <c r="G42" i="17" s="1"/>
  <c r="G43" i="17" s="1"/>
  <c r="G44" i="17" s="1"/>
  <c r="G45" i="17" s="1"/>
  <c r="G46" i="17" s="1"/>
  <c r="G47" i="17" s="1"/>
  <c r="G48" i="17" s="1"/>
  <c r="G49" i="17" s="1"/>
  <c r="G50" i="17" s="1"/>
  <c r="G51" i="17" s="1"/>
  <c r="G52" i="17" s="1"/>
  <c r="G53" i="17" s="1"/>
  <c r="G54" i="17" s="1"/>
  <c r="G55" i="17" s="1"/>
  <c r="G56" i="17" s="1"/>
  <c r="G57" i="17" s="1"/>
  <c r="G58" i="17" s="1"/>
  <c r="F5" i="17"/>
  <c r="F6" i="17" s="1"/>
  <c r="F7" i="17" s="1"/>
  <c r="F8" i="17" s="1"/>
  <c r="F9" i="17" s="1"/>
  <c r="F10" i="17" s="1"/>
  <c r="F11" i="17" s="1"/>
  <c r="F12" i="17" s="1"/>
  <c r="F13" i="17" s="1"/>
  <c r="F14" i="17" s="1"/>
  <c r="F15" i="17" s="1"/>
  <c r="F16" i="17" s="1"/>
  <c r="F17" i="17" s="1"/>
  <c r="F18" i="17" s="1"/>
  <c r="F19" i="17" s="1"/>
  <c r="F20" i="17" s="1"/>
  <c r="F21" i="17" s="1"/>
  <c r="F22" i="17" s="1"/>
  <c r="F23" i="17" s="1"/>
  <c r="F24" i="17" s="1"/>
  <c r="F25" i="17" s="1"/>
  <c r="F26" i="17" s="1"/>
  <c r="F27" i="17" s="1"/>
  <c r="F28" i="17" s="1"/>
  <c r="F29" i="17" s="1"/>
  <c r="F30" i="17" s="1"/>
  <c r="F31" i="17" s="1"/>
  <c r="F32" i="17" s="1"/>
  <c r="F33" i="17" s="1"/>
  <c r="F34" i="17" s="1"/>
  <c r="F35" i="17" s="1"/>
  <c r="F36" i="17" s="1"/>
  <c r="F37" i="17" s="1"/>
  <c r="F38" i="17" s="1"/>
  <c r="F39" i="17" s="1"/>
  <c r="F40" i="17" s="1"/>
  <c r="F41" i="17" s="1"/>
  <c r="F42" i="17" s="1"/>
  <c r="F43" i="17" s="1"/>
  <c r="F44" i="17" s="1"/>
  <c r="F45" i="17" s="1"/>
  <c r="F46" i="17" s="1"/>
  <c r="F47" i="17" s="1"/>
  <c r="F48" i="17" s="1"/>
  <c r="F49" i="17" s="1"/>
  <c r="F50" i="17" s="1"/>
  <c r="F51" i="17" s="1"/>
  <c r="F52" i="17" s="1"/>
  <c r="F53" i="17" s="1"/>
  <c r="F54" i="17" s="1"/>
  <c r="F55" i="17" s="1"/>
  <c r="F56" i="17" s="1"/>
  <c r="F57" i="17" s="1"/>
  <c r="F58" i="17" s="1"/>
  <c r="E5" i="17"/>
  <c r="B5" i="17"/>
  <c r="B6" i="17" s="1"/>
  <c r="B7" i="17" s="1"/>
  <c r="B8" i="17" s="1"/>
  <c r="B9" i="17" s="1"/>
  <c r="B10" i="17" s="1"/>
  <c r="B11" i="17" s="1"/>
  <c r="B12" i="17" s="1"/>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B34" i="17" s="1"/>
  <c r="B35" i="17" s="1"/>
  <c r="B36" i="17" s="1"/>
  <c r="B37" i="17" s="1"/>
  <c r="B38" i="17" s="1"/>
  <c r="B39" i="17" s="1"/>
  <c r="B40" i="17" s="1"/>
  <c r="B41" i="17" s="1"/>
  <c r="B42" i="17" s="1"/>
  <c r="B43" i="17" s="1"/>
  <c r="B44" i="17" s="1"/>
  <c r="B45" i="17" s="1"/>
  <c r="B46" i="17" s="1"/>
  <c r="B47" i="17" s="1"/>
  <c r="B48" i="17" s="1"/>
  <c r="B49" i="17" s="1"/>
  <c r="B50" i="17" s="1"/>
  <c r="B51" i="17" s="1"/>
  <c r="B52" i="17" s="1"/>
  <c r="B53" i="17" s="1"/>
  <c r="B54" i="17" s="1"/>
  <c r="B55" i="17" s="1"/>
  <c r="B56" i="17" s="1"/>
  <c r="B57" i="17" s="1"/>
  <c r="B58" i="17" s="1"/>
  <c r="A5" i="17"/>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N4" i="17"/>
  <c r="D4" i="17"/>
  <c r="D5" i="17" s="1"/>
  <c r="D6" i="17" s="1"/>
  <c r="D7" i="17" s="1"/>
  <c r="D8" i="17" s="1"/>
  <c r="D9" i="17" s="1"/>
  <c r="D10" i="17" s="1"/>
  <c r="D11" i="17" s="1"/>
  <c r="D12" i="17" s="1"/>
  <c r="D13" i="17" s="1"/>
  <c r="D14" i="17" s="1"/>
  <c r="D15" i="17" s="1"/>
  <c r="D16" i="17" s="1"/>
  <c r="D17" i="17" s="1"/>
  <c r="D18" i="17" s="1"/>
  <c r="D19" i="17" s="1"/>
  <c r="D20" i="17" s="1"/>
  <c r="D21" i="17" s="1"/>
  <c r="D22" i="17" s="1"/>
  <c r="D23" i="17" s="1"/>
  <c r="D24" i="17" s="1"/>
  <c r="D25" i="17" s="1"/>
  <c r="D26" i="17" s="1"/>
  <c r="D27" i="17" s="1"/>
  <c r="D28" i="17" s="1"/>
  <c r="D29" i="17" s="1"/>
  <c r="D30" i="17" s="1"/>
  <c r="D31" i="17" s="1"/>
  <c r="D32" i="17" s="1"/>
  <c r="D33" i="17" s="1"/>
  <c r="D34" i="17" s="1"/>
  <c r="D35" i="17" s="1"/>
  <c r="D36" i="17" s="1"/>
  <c r="D37" i="17" s="1"/>
  <c r="D38" i="17" s="1"/>
  <c r="D39" i="17" s="1"/>
  <c r="D40" i="17" s="1"/>
  <c r="D41" i="17" s="1"/>
  <c r="D42" i="17" s="1"/>
  <c r="D43" i="17" s="1"/>
  <c r="D44" i="17" s="1"/>
  <c r="D45" i="17" s="1"/>
  <c r="D46" i="17" s="1"/>
  <c r="D47" i="17" s="1"/>
  <c r="D48" i="17" s="1"/>
  <c r="D49" i="17" s="1"/>
  <c r="D50" i="17" s="1"/>
  <c r="D51" i="17" s="1"/>
  <c r="D52" i="17" s="1"/>
  <c r="D53" i="17" s="1"/>
  <c r="D54" i="17" s="1"/>
  <c r="D55" i="17" s="1"/>
  <c r="D56" i="17" s="1"/>
  <c r="D57" i="17" s="1"/>
  <c r="D58" i="17" s="1"/>
  <c r="C4" i="17"/>
  <c r="C5" i="17" s="1"/>
  <c r="C6" i="17" s="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N3" i="17"/>
  <c r="N58" i="17" s="1"/>
  <c r="D3" i="17"/>
  <c r="C3" i="17"/>
  <c r="H3" i="17" s="1"/>
  <c r="H4" i="17" s="1"/>
  <c r="H5" i="17" s="1"/>
  <c r="H6" i="17" s="1"/>
  <c r="H7" i="17" s="1"/>
  <c r="H8" i="17" s="1"/>
  <c r="H9" i="17" s="1"/>
  <c r="H10" i="17" s="1"/>
  <c r="H11" i="17" s="1"/>
  <c r="H12" i="17" s="1"/>
  <c r="H13" i="17" s="1"/>
  <c r="H14" i="17" s="1"/>
  <c r="H15" i="17" s="1"/>
  <c r="H16" i="17" s="1"/>
  <c r="H17" i="17" s="1"/>
  <c r="H18" i="17" s="1"/>
  <c r="H19" i="17" s="1"/>
  <c r="H20" i="17" s="1"/>
  <c r="H21" i="17" s="1"/>
  <c r="H22" i="17" s="1"/>
  <c r="H23" i="17" s="1"/>
  <c r="H24" i="17" s="1"/>
  <c r="H25" i="17" s="1"/>
  <c r="H26" i="17" s="1"/>
  <c r="H27" i="17" s="1"/>
  <c r="H28" i="17" s="1"/>
  <c r="H29" i="17" s="1"/>
  <c r="H30" i="17" s="1"/>
  <c r="H31" i="17" s="1"/>
  <c r="H32" i="17" s="1"/>
  <c r="H33" i="17" s="1"/>
  <c r="H34" i="17" s="1"/>
  <c r="H35" i="17" s="1"/>
  <c r="H36" i="17" s="1"/>
  <c r="H37" i="17" s="1"/>
  <c r="H38" i="17" s="1"/>
  <c r="H39" i="17" s="1"/>
  <c r="H40" i="17" s="1"/>
  <c r="H41" i="17" s="1"/>
  <c r="H42" i="17" s="1"/>
  <c r="H43" i="17" s="1"/>
  <c r="H44" i="17" s="1"/>
  <c r="H45" i="17" s="1"/>
  <c r="H46" i="17" s="1"/>
  <c r="H47" i="17" s="1"/>
  <c r="H48" i="17" s="1"/>
  <c r="H49" i="17" s="1"/>
  <c r="H50" i="17" s="1"/>
  <c r="H51" i="17" s="1"/>
  <c r="H52" i="17" s="1"/>
  <c r="H53" i="17" s="1"/>
  <c r="H54" i="17" s="1"/>
  <c r="H55" i="17" s="1"/>
  <c r="H56" i="17" s="1"/>
  <c r="H57" i="17" s="1"/>
  <c r="N52" i="16"/>
  <c r="N51" i="16"/>
  <c r="N50" i="16"/>
  <c r="N49" i="16"/>
  <c r="N48" i="16"/>
  <c r="N47" i="16"/>
  <c r="N46" i="16"/>
  <c r="N45" i="16"/>
  <c r="N44" i="16"/>
  <c r="N43" i="16"/>
  <c r="N42" i="16"/>
  <c r="N41" i="16"/>
  <c r="N40" i="16"/>
  <c r="N39" i="16"/>
  <c r="N38" i="16"/>
  <c r="N37" i="16"/>
  <c r="N36" i="16"/>
  <c r="N35" i="16"/>
  <c r="N34" i="16"/>
  <c r="N33" i="16"/>
  <c r="N32" i="16"/>
  <c r="N31" i="16"/>
  <c r="N30" i="16"/>
  <c r="E30" i="16"/>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N29" i="16"/>
  <c r="N28" i="16"/>
  <c r="N27" i="16"/>
  <c r="N26" i="16"/>
  <c r="N25" i="16"/>
  <c r="N24" i="16"/>
  <c r="N23" i="16"/>
  <c r="N22" i="16"/>
  <c r="N21" i="16"/>
  <c r="N20" i="16"/>
  <c r="N19" i="16"/>
  <c r="N18" i="16"/>
  <c r="N17" i="16"/>
  <c r="N16" i="16"/>
  <c r="N15" i="16"/>
  <c r="N14" i="16"/>
  <c r="N13" i="16"/>
  <c r="N12" i="16"/>
  <c r="N11" i="16"/>
  <c r="N10" i="16"/>
  <c r="N9" i="16"/>
  <c r="N8" i="16"/>
  <c r="N7" i="16"/>
  <c r="N6" i="16"/>
  <c r="E6" i="16"/>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N5" i="16"/>
  <c r="N4" i="16"/>
  <c r="G4" i="16"/>
  <c r="G5" i="16" s="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F4" i="16"/>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B4" i="16"/>
  <c r="B5" i="16" s="1"/>
  <c r="B6" i="16" s="1"/>
  <c r="B7" i="16" s="1"/>
  <c r="B8" i="16" s="1"/>
  <c r="B9" i="16" s="1"/>
  <c r="B10" i="16" s="1"/>
  <c r="B11" i="16" s="1"/>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B39" i="16" s="1"/>
  <c r="B40" i="16" s="1"/>
  <c r="B41" i="16" s="1"/>
  <c r="B42" i="16" s="1"/>
  <c r="B43" i="16" s="1"/>
  <c r="B44" i="16" s="1"/>
  <c r="B45" i="16" s="1"/>
  <c r="B46" i="16" s="1"/>
  <c r="B47" i="16" s="1"/>
  <c r="B48" i="16" s="1"/>
  <c r="B49" i="16" s="1"/>
  <c r="B50" i="16" s="1"/>
  <c r="B51" i="16" s="1"/>
  <c r="B52" i="16" s="1"/>
  <c r="B53" i="16" s="1"/>
  <c r="A4" i="16"/>
  <c r="A5" i="16" s="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N3" i="16"/>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C3" i="16"/>
  <c r="N53" i="16" l="1"/>
  <c r="H3" i="16"/>
  <c r="H4" i="16" s="1"/>
  <c r="H5" i="16" s="1"/>
  <c r="H6" i="16" s="1"/>
  <c r="H7" i="16" s="1"/>
  <c r="H8" i="16" s="1"/>
  <c r="H9" i="16" s="1"/>
  <c r="H10" i="16" s="1"/>
  <c r="H11" i="16" s="1"/>
  <c r="H12" i="16" s="1"/>
  <c r="H13" i="16" s="1"/>
  <c r="H14" i="16" s="1"/>
  <c r="H15" i="16" s="1"/>
  <c r="H16" i="16" s="1"/>
  <c r="H17" i="16" s="1"/>
  <c r="H18" i="16" s="1"/>
  <c r="H19" i="16" s="1"/>
  <c r="H20" i="16" s="1"/>
  <c r="H21" i="16" s="1"/>
  <c r="H22" i="16" s="1"/>
  <c r="H23" i="16" s="1"/>
  <c r="H24" i="16" s="1"/>
  <c r="H25" i="16" s="1"/>
  <c r="H26" i="16" s="1"/>
  <c r="H27" i="16" s="1"/>
  <c r="H28" i="16" s="1"/>
  <c r="H29" i="16" s="1"/>
  <c r="H30" i="16" s="1"/>
  <c r="H31" i="16" s="1"/>
  <c r="H32" i="16" s="1"/>
  <c r="H33" i="16" s="1"/>
  <c r="H34" i="16" s="1"/>
  <c r="H35" i="16" s="1"/>
  <c r="H36" i="16" s="1"/>
  <c r="H37" i="16" s="1"/>
  <c r="H38" i="16" s="1"/>
  <c r="H39" i="16" s="1"/>
  <c r="H40" i="16" s="1"/>
  <c r="H41" i="16" s="1"/>
  <c r="H42" i="16" s="1"/>
  <c r="H43" i="16" s="1"/>
  <c r="H44" i="16" s="1"/>
  <c r="H45" i="16" s="1"/>
  <c r="H46" i="16" s="1"/>
  <c r="H47" i="16" s="1"/>
  <c r="H48" i="16" s="1"/>
  <c r="H49" i="16" s="1"/>
  <c r="H50" i="16" s="1"/>
  <c r="H51" i="16" s="1"/>
  <c r="H52" i="16" s="1"/>
  <c r="C4" i="16"/>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C32" i="16" s="1"/>
  <c r="C33" i="16" s="1"/>
  <c r="C34" i="16" s="1"/>
  <c r="C35" i="16" s="1"/>
  <c r="C36" i="16" s="1"/>
  <c r="C37" i="16" s="1"/>
  <c r="C38" i="16" s="1"/>
  <c r="C39" i="16" s="1"/>
  <c r="C40" i="16" s="1"/>
  <c r="C41" i="16" s="1"/>
  <c r="C42" i="16" s="1"/>
  <c r="C43" i="16" s="1"/>
  <c r="C44" i="16" s="1"/>
  <c r="C45" i="16" s="1"/>
  <c r="C46" i="16" s="1"/>
  <c r="C47" i="16" s="1"/>
  <c r="C48" i="16" s="1"/>
  <c r="C49" i="16" s="1"/>
  <c r="C50" i="16" s="1"/>
  <c r="C51" i="16" s="1"/>
  <c r="C52" i="16" s="1"/>
  <c r="C53" i="16" s="1"/>
  <c r="N158" i="15" l="1"/>
  <c r="N157" i="15"/>
  <c r="N156" i="15"/>
  <c r="N155" i="15"/>
  <c r="N154" i="15"/>
  <c r="N153" i="15"/>
  <c r="N152" i="15"/>
  <c r="N151" i="15"/>
  <c r="N150" i="15"/>
  <c r="N149" i="15"/>
  <c r="N148" i="15"/>
  <c r="N147" i="15"/>
  <c r="N146" i="15"/>
  <c r="N145" i="15"/>
  <c r="N144" i="15"/>
  <c r="N143" i="15"/>
  <c r="N142" i="15"/>
  <c r="N141" i="15"/>
  <c r="N140" i="15"/>
  <c r="N139" i="15"/>
  <c r="N138" i="15"/>
  <c r="N137" i="15"/>
  <c r="N136" i="15"/>
  <c r="N135" i="15"/>
  <c r="N134" i="15"/>
  <c r="N133" i="15"/>
  <c r="N132" i="15"/>
  <c r="N131" i="15"/>
  <c r="N130" i="15"/>
  <c r="N129" i="15"/>
  <c r="N128" i="15"/>
  <c r="N127" i="15"/>
  <c r="N126" i="15"/>
  <c r="E126" i="15"/>
  <c r="E127" i="15" s="1"/>
  <c r="E128" i="15" s="1"/>
  <c r="E129" i="15" s="1"/>
  <c r="E130" i="15" s="1"/>
  <c r="E131" i="15" s="1"/>
  <c r="E132" i="15" s="1"/>
  <c r="E133" i="15" s="1"/>
  <c r="E134" i="15" s="1"/>
  <c r="E135" i="15" s="1"/>
  <c r="E136" i="15" s="1"/>
  <c r="E137" i="15" s="1"/>
  <c r="E138" i="15" s="1"/>
  <c r="E139" i="15" s="1"/>
  <c r="E140" i="15" s="1"/>
  <c r="E141" i="15" s="1"/>
  <c r="E142" i="15" s="1"/>
  <c r="E143" i="15" s="1"/>
  <c r="E144" i="15" s="1"/>
  <c r="E145" i="15" s="1"/>
  <c r="E146" i="15" s="1"/>
  <c r="E147" i="15" s="1"/>
  <c r="E148" i="15" s="1"/>
  <c r="E149" i="15" s="1"/>
  <c r="E150" i="15" s="1"/>
  <c r="E151" i="15" s="1"/>
  <c r="E152" i="15" s="1"/>
  <c r="E153" i="15" s="1"/>
  <c r="E154" i="15" s="1"/>
  <c r="E155" i="15" s="1"/>
  <c r="E156" i="15" s="1"/>
  <c r="E157" i="15" s="1"/>
  <c r="E158" i="15" s="1"/>
  <c r="E159" i="15" s="1"/>
  <c r="N125" i="15"/>
  <c r="N124" i="15"/>
  <c r="N123" i="15"/>
  <c r="N122" i="15"/>
  <c r="N121" i="15"/>
  <c r="N120" i="15"/>
  <c r="N119" i="15"/>
  <c r="N118" i="15"/>
  <c r="N117" i="15"/>
  <c r="N116" i="15"/>
  <c r="N115" i="15"/>
  <c r="N114" i="15"/>
  <c r="N113" i="15"/>
  <c r="N112" i="15"/>
  <c r="N111" i="15"/>
  <c r="N110" i="15"/>
  <c r="N109" i="15"/>
  <c r="N108" i="15"/>
  <c r="N107" i="15"/>
  <c r="N106" i="15"/>
  <c r="N105" i="15"/>
  <c r="N104" i="15"/>
  <c r="N103" i="15"/>
  <c r="N102" i="15"/>
  <c r="N101" i="15"/>
  <c r="N100" i="15"/>
  <c r="N99" i="15"/>
  <c r="N98" i="15"/>
  <c r="N97" i="15"/>
  <c r="N96" i="15"/>
  <c r="N95" i="15"/>
  <c r="N94" i="15"/>
  <c r="E94" i="15"/>
  <c r="E95" i="15" s="1"/>
  <c r="E96" i="15" s="1"/>
  <c r="E97" i="15" s="1"/>
  <c r="E98" i="15" s="1"/>
  <c r="E99" i="15" s="1"/>
  <c r="E100" i="15" s="1"/>
  <c r="E101" i="15" s="1"/>
  <c r="E102" i="15" s="1"/>
  <c r="E103" i="15" s="1"/>
  <c r="E104" i="15" s="1"/>
  <c r="E105" i="15" s="1"/>
  <c r="E106" i="15" s="1"/>
  <c r="E107" i="15" s="1"/>
  <c r="E108" i="15" s="1"/>
  <c r="E109" i="15" s="1"/>
  <c r="E110" i="15" s="1"/>
  <c r="E111" i="15" s="1"/>
  <c r="E112" i="15" s="1"/>
  <c r="E113" i="15" s="1"/>
  <c r="E114" i="15" s="1"/>
  <c r="E115" i="15" s="1"/>
  <c r="E116" i="15" s="1"/>
  <c r="E117" i="15" s="1"/>
  <c r="E118" i="15" s="1"/>
  <c r="E119" i="15" s="1"/>
  <c r="E120" i="15" s="1"/>
  <c r="E121" i="15" s="1"/>
  <c r="E122" i="15" s="1"/>
  <c r="E123" i="15" s="1"/>
  <c r="E124" i="15" s="1"/>
  <c r="N93" i="15"/>
  <c r="N92" i="15"/>
  <c r="N91" i="15"/>
  <c r="N90" i="15"/>
  <c r="N89" i="15"/>
  <c r="N88" i="15"/>
  <c r="N87" i="15"/>
  <c r="N86" i="15"/>
  <c r="N85" i="15"/>
  <c r="N84" i="15"/>
  <c r="N83" i="15"/>
  <c r="N82" i="15"/>
  <c r="N81" i="15"/>
  <c r="N80" i="15"/>
  <c r="N79" i="15"/>
  <c r="N78" i="15"/>
  <c r="N77" i="15"/>
  <c r="N76" i="15"/>
  <c r="N75" i="15"/>
  <c r="N74" i="15"/>
  <c r="N73" i="15"/>
  <c r="N72" i="15"/>
  <c r="N71" i="15"/>
  <c r="N70" i="15"/>
  <c r="N69" i="15"/>
  <c r="N68" i="15"/>
  <c r="E68" i="15"/>
  <c r="E69" i="15" s="1"/>
  <c r="E70" i="15" s="1"/>
  <c r="E71" i="15" s="1"/>
  <c r="E72" i="15" s="1"/>
  <c r="E73" i="15" s="1"/>
  <c r="E74" i="15" s="1"/>
  <c r="E75" i="15" s="1"/>
  <c r="E76" i="15" s="1"/>
  <c r="E77" i="15" s="1"/>
  <c r="E78" i="15" s="1"/>
  <c r="E79" i="15" s="1"/>
  <c r="E80" i="15" s="1"/>
  <c r="E81" i="15" s="1"/>
  <c r="E82" i="15" s="1"/>
  <c r="E83" i="15" s="1"/>
  <c r="E84" i="15" s="1"/>
  <c r="E85" i="15" s="1"/>
  <c r="E86" i="15" s="1"/>
  <c r="E87" i="15" s="1"/>
  <c r="E88" i="15" s="1"/>
  <c r="E89" i="15" s="1"/>
  <c r="E90" i="15" s="1"/>
  <c r="E91" i="15" s="1"/>
  <c r="E92" i="15" s="1"/>
  <c r="N67" i="15"/>
  <c r="N57" i="15"/>
  <c r="N53" i="15"/>
  <c r="E37" i="15"/>
  <c r="E38" i="15" s="1"/>
  <c r="E39" i="15" s="1"/>
  <c r="E40" i="15" s="1"/>
  <c r="E41" i="15" s="1"/>
  <c r="E42" i="15" s="1"/>
  <c r="E43" i="15" s="1"/>
  <c r="E44" i="15" s="1"/>
  <c r="E45" i="15" s="1"/>
  <c r="E46" i="15" s="1"/>
  <c r="E47" i="15" s="1"/>
  <c r="E48" i="15" s="1"/>
  <c r="E49" i="15" s="1"/>
  <c r="E50" i="15" s="1"/>
  <c r="E51" i="15" s="1"/>
  <c r="E52" i="15" s="1"/>
  <c r="E53" i="15" s="1"/>
  <c r="E54" i="15" s="1"/>
  <c r="E55" i="15" s="1"/>
  <c r="E56" i="15" s="1"/>
  <c r="E57" i="15" s="1"/>
  <c r="E58" i="15" s="1"/>
  <c r="E59" i="15" s="1"/>
  <c r="E60" i="15" s="1"/>
  <c r="E61" i="15" s="1"/>
  <c r="E62" i="15" s="1"/>
  <c r="E63" i="15" s="1"/>
  <c r="E64" i="15" s="1"/>
  <c r="E65" i="15" s="1"/>
  <c r="E66" i="15" s="1"/>
  <c r="G4" i="15"/>
  <c r="G5" i="15" s="1"/>
  <c r="G6" i="15" s="1"/>
  <c r="G7" i="15" s="1"/>
  <c r="G8" i="15" s="1"/>
  <c r="G9" i="15" s="1"/>
  <c r="G10" i="15" s="1"/>
  <c r="G11" i="15" s="1"/>
  <c r="G12" i="15" s="1"/>
  <c r="G13" i="15" s="1"/>
  <c r="G14" i="15" s="1"/>
  <c r="G15" i="15" s="1"/>
  <c r="G16" i="15" s="1"/>
  <c r="G17" i="15" s="1"/>
  <c r="G18" i="15" s="1"/>
  <c r="G19" i="15" s="1"/>
  <c r="G20" i="15" s="1"/>
  <c r="G21" i="15" s="1"/>
  <c r="G22" i="15" s="1"/>
  <c r="G23" i="15" s="1"/>
  <c r="G24" i="15" s="1"/>
  <c r="G25" i="15" s="1"/>
  <c r="G26" i="15" s="1"/>
  <c r="G27" i="15" s="1"/>
  <c r="G28" i="15" s="1"/>
  <c r="G29" i="15" s="1"/>
  <c r="G30" i="15" s="1"/>
  <c r="G31" i="15" s="1"/>
  <c r="G32" i="15" s="1"/>
  <c r="G33" i="15" s="1"/>
  <c r="G34" i="15" s="1"/>
  <c r="G35" i="15" s="1"/>
  <c r="G36" i="15" s="1"/>
  <c r="G37" i="15" s="1"/>
  <c r="G38" i="15" s="1"/>
  <c r="G39" i="15" s="1"/>
  <c r="G40" i="15" s="1"/>
  <c r="G41" i="15" s="1"/>
  <c r="G42" i="15" s="1"/>
  <c r="G43" i="15" s="1"/>
  <c r="G44" i="15" s="1"/>
  <c r="G45" i="15" s="1"/>
  <c r="G46" i="15" s="1"/>
  <c r="G47" i="15" s="1"/>
  <c r="G48" i="15" s="1"/>
  <c r="G49" i="15" s="1"/>
  <c r="G50" i="15" s="1"/>
  <c r="G51" i="15" s="1"/>
  <c r="G52" i="15" s="1"/>
  <c r="G53" i="15" s="1"/>
  <c r="G54" i="15" s="1"/>
  <c r="G55" i="15" s="1"/>
  <c r="G56" i="15" s="1"/>
  <c r="G57" i="15" s="1"/>
  <c r="G58" i="15" s="1"/>
  <c r="G59" i="15" s="1"/>
  <c r="G60" i="15" s="1"/>
  <c r="G61" i="15" s="1"/>
  <c r="G62" i="15" s="1"/>
  <c r="G63" i="15" s="1"/>
  <c r="G64" i="15" s="1"/>
  <c r="G65" i="15" s="1"/>
  <c r="G66" i="15" s="1"/>
  <c r="G67" i="15" s="1"/>
  <c r="G68" i="15" s="1"/>
  <c r="G69" i="15" s="1"/>
  <c r="G70" i="15" s="1"/>
  <c r="G71" i="15" s="1"/>
  <c r="G72" i="15" s="1"/>
  <c r="G73" i="15" s="1"/>
  <c r="G74" i="15" s="1"/>
  <c r="G75" i="15" s="1"/>
  <c r="G76" i="15" s="1"/>
  <c r="G77" i="15" s="1"/>
  <c r="G78" i="15" s="1"/>
  <c r="G79" i="15" s="1"/>
  <c r="G80" i="15" s="1"/>
  <c r="G81" i="15" s="1"/>
  <c r="G82" i="15" s="1"/>
  <c r="G83" i="15" s="1"/>
  <c r="G84" i="15" s="1"/>
  <c r="G85" i="15" s="1"/>
  <c r="G86" i="15" s="1"/>
  <c r="G87" i="15" s="1"/>
  <c r="G88" i="15" s="1"/>
  <c r="G89" i="15" s="1"/>
  <c r="G90" i="15" s="1"/>
  <c r="G91" i="15" s="1"/>
  <c r="G92" i="15" s="1"/>
  <c r="G93" i="15" s="1"/>
  <c r="G94" i="15" s="1"/>
  <c r="G95" i="15" s="1"/>
  <c r="G96" i="15" s="1"/>
  <c r="G97" i="15" s="1"/>
  <c r="G98" i="15" s="1"/>
  <c r="G99" i="15" s="1"/>
  <c r="G100" i="15" s="1"/>
  <c r="G101" i="15" s="1"/>
  <c r="G102" i="15" s="1"/>
  <c r="G103" i="15" s="1"/>
  <c r="G104" i="15" s="1"/>
  <c r="G105" i="15" s="1"/>
  <c r="G106" i="15" s="1"/>
  <c r="G107" i="15" s="1"/>
  <c r="G108" i="15" s="1"/>
  <c r="G109" i="15" s="1"/>
  <c r="G110" i="15" s="1"/>
  <c r="G111" i="15" s="1"/>
  <c r="G112" i="15" s="1"/>
  <c r="G113" i="15" s="1"/>
  <c r="G114" i="15" s="1"/>
  <c r="G115" i="15" s="1"/>
  <c r="G116" i="15" s="1"/>
  <c r="G117" i="15" s="1"/>
  <c r="G118" i="15" s="1"/>
  <c r="G119" i="15" s="1"/>
  <c r="G120" i="15" s="1"/>
  <c r="G121" i="15" s="1"/>
  <c r="G122" i="15" s="1"/>
  <c r="G123" i="15" s="1"/>
  <c r="G124" i="15" s="1"/>
  <c r="G125" i="15" s="1"/>
  <c r="G126" i="15" s="1"/>
  <c r="G127" i="15" s="1"/>
  <c r="G128" i="15" s="1"/>
  <c r="G129" i="15" s="1"/>
  <c r="G130" i="15" s="1"/>
  <c r="G131" i="15" s="1"/>
  <c r="G132" i="15" s="1"/>
  <c r="G133" i="15" s="1"/>
  <c r="G134" i="15" s="1"/>
  <c r="G135" i="15" s="1"/>
  <c r="G136" i="15" s="1"/>
  <c r="G137" i="15" s="1"/>
  <c r="G138" i="15" s="1"/>
  <c r="G139" i="15" s="1"/>
  <c r="G140" i="15" s="1"/>
  <c r="G141" i="15" s="1"/>
  <c r="G142" i="15" s="1"/>
  <c r="G143" i="15" s="1"/>
  <c r="G144" i="15" s="1"/>
  <c r="G145" i="15" s="1"/>
  <c r="G146" i="15" s="1"/>
  <c r="G147" i="15" s="1"/>
  <c r="G148" i="15" s="1"/>
  <c r="G149" i="15" s="1"/>
  <c r="G150" i="15" s="1"/>
  <c r="G151" i="15" s="1"/>
  <c r="G152" i="15" s="1"/>
  <c r="G153" i="15" s="1"/>
  <c r="G154" i="15" s="1"/>
  <c r="G155" i="15" s="1"/>
  <c r="G156" i="15" s="1"/>
  <c r="G157" i="15" s="1"/>
  <c r="G158" i="15" s="1"/>
  <c r="G159" i="15" s="1"/>
  <c r="F4" i="15"/>
  <c r="F5" i="15" s="1"/>
  <c r="F6" i="15" s="1"/>
  <c r="F7" i="15" s="1"/>
  <c r="F8" i="15" s="1"/>
  <c r="F9" i="15" s="1"/>
  <c r="F10" i="15" s="1"/>
  <c r="F11" i="15" s="1"/>
  <c r="F12" i="15" s="1"/>
  <c r="F13" i="15" s="1"/>
  <c r="F14" i="15" s="1"/>
  <c r="F15" i="15" s="1"/>
  <c r="F16" i="15" s="1"/>
  <c r="F17" i="15" s="1"/>
  <c r="F18" i="15" s="1"/>
  <c r="F19" i="15" s="1"/>
  <c r="F20" i="15" s="1"/>
  <c r="F21" i="15" s="1"/>
  <c r="F22" i="15" s="1"/>
  <c r="F23" i="15" s="1"/>
  <c r="F24" i="15" s="1"/>
  <c r="F25" i="15" s="1"/>
  <c r="F26" i="15" s="1"/>
  <c r="F27" i="15" s="1"/>
  <c r="F28" i="15" s="1"/>
  <c r="F29" i="15" s="1"/>
  <c r="F30" i="15" s="1"/>
  <c r="F31" i="15" s="1"/>
  <c r="F32" i="15" s="1"/>
  <c r="F33" i="15" s="1"/>
  <c r="F34" i="15" s="1"/>
  <c r="F35" i="15" s="1"/>
  <c r="F36" i="15" s="1"/>
  <c r="F37" i="15" s="1"/>
  <c r="F38" i="15" s="1"/>
  <c r="F39" i="15" s="1"/>
  <c r="F40" i="15" s="1"/>
  <c r="F41" i="15" s="1"/>
  <c r="F42" i="15" s="1"/>
  <c r="F43" i="15" s="1"/>
  <c r="F44" i="15" s="1"/>
  <c r="F45" i="15" s="1"/>
  <c r="F46" i="15" s="1"/>
  <c r="F47" i="15" s="1"/>
  <c r="F48" i="15" s="1"/>
  <c r="F49" i="15" s="1"/>
  <c r="F50" i="15" s="1"/>
  <c r="F51" i="15" s="1"/>
  <c r="F52" i="15" s="1"/>
  <c r="F53" i="15" s="1"/>
  <c r="F54" i="15" s="1"/>
  <c r="F55" i="15" s="1"/>
  <c r="F56" i="15" s="1"/>
  <c r="F57" i="15" s="1"/>
  <c r="F58" i="15" s="1"/>
  <c r="F59" i="15" s="1"/>
  <c r="F60" i="15" s="1"/>
  <c r="F61" i="15" s="1"/>
  <c r="F62" i="15" s="1"/>
  <c r="F63" i="15" s="1"/>
  <c r="F64" i="15" s="1"/>
  <c r="F65" i="15" s="1"/>
  <c r="F66" i="15" s="1"/>
  <c r="F67" i="15" s="1"/>
  <c r="F68" i="15" s="1"/>
  <c r="F69" i="15" s="1"/>
  <c r="F70" i="15" s="1"/>
  <c r="F71" i="15" s="1"/>
  <c r="F72" i="15" s="1"/>
  <c r="F73" i="15" s="1"/>
  <c r="F74" i="15" s="1"/>
  <c r="F75" i="15" s="1"/>
  <c r="F76" i="15" s="1"/>
  <c r="F77" i="15" s="1"/>
  <c r="F78" i="15" s="1"/>
  <c r="F79" i="15" s="1"/>
  <c r="F80" i="15" s="1"/>
  <c r="F81" i="15" s="1"/>
  <c r="F82" i="15" s="1"/>
  <c r="F83" i="15" s="1"/>
  <c r="F84" i="15" s="1"/>
  <c r="F85" i="15" s="1"/>
  <c r="F86" i="15" s="1"/>
  <c r="F87" i="15" s="1"/>
  <c r="F88" i="15" s="1"/>
  <c r="F89" i="15" s="1"/>
  <c r="F90" i="15" s="1"/>
  <c r="F91" i="15" s="1"/>
  <c r="F92" i="15" s="1"/>
  <c r="F93" i="15" s="1"/>
  <c r="F94" i="15" s="1"/>
  <c r="F95" i="15" s="1"/>
  <c r="F96" i="15" s="1"/>
  <c r="F97" i="15" s="1"/>
  <c r="F98" i="15" s="1"/>
  <c r="F99" i="15" s="1"/>
  <c r="F100" i="15" s="1"/>
  <c r="F101" i="15" s="1"/>
  <c r="F102" i="15" s="1"/>
  <c r="F103" i="15" s="1"/>
  <c r="F104" i="15" s="1"/>
  <c r="F105" i="15" s="1"/>
  <c r="F106" i="15" s="1"/>
  <c r="F107" i="15" s="1"/>
  <c r="F108" i="15" s="1"/>
  <c r="F109" i="15" s="1"/>
  <c r="F110" i="15" s="1"/>
  <c r="F111" i="15" s="1"/>
  <c r="F112" i="15" s="1"/>
  <c r="F113" i="15" s="1"/>
  <c r="F114" i="15" s="1"/>
  <c r="F115" i="15" s="1"/>
  <c r="F116" i="15" s="1"/>
  <c r="F117" i="15" s="1"/>
  <c r="F118" i="15" s="1"/>
  <c r="F119" i="15" s="1"/>
  <c r="F120" i="15" s="1"/>
  <c r="F121" i="15" s="1"/>
  <c r="F122" i="15" s="1"/>
  <c r="F123" i="15" s="1"/>
  <c r="F124" i="15" s="1"/>
  <c r="F125" i="15" s="1"/>
  <c r="F126" i="15" s="1"/>
  <c r="F127" i="15" s="1"/>
  <c r="F128" i="15" s="1"/>
  <c r="F129" i="15" s="1"/>
  <c r="F130" i="15" s="1"/>
  <c r="F131" i="15" s="1"/>
  <c r="F132" i="15" s="1"/>
  <c r="F133" i="15" s="1"/>
  <c r="F134" i="15" s="1"/>
  <c r="F135" i="15" s="1"/>
  <c r="F136" i="15" s="1"/>
  <c r="F137" i="15" s="1"/>
  <c r="F138" i="15" s="1"/>
  <c r="F139" i="15" s="1"/>
  <c r="F140" i="15" s="1"/>
  <c r="F141" i="15" s="1"/>
  <c r="F142" i="15" s="1"/>
  <c r="F143" i="15" s="1"/>
  <c r="F144" i="15" s="1"/>
  <c r="F145" i="15" s="1"/>
  <c r="F146" i="15" s="1"/>
  <c r="F147" i="15" s="1"/>
  <c r="F148" i="15" s="1"/>
  <c r="F149" i="15" s="1"/>
  <c r="F150" i="15" s="1"/>
  <c r="F151" i="15" s="1"/>
  <c r="F152" i="15" s="1"/>
  <c r="F153" i="15" s="1"/>
  <c r="F154" i="15" s="1"/>
  <c r="F155" i="15" s="1"/>
  <c r="F156" i="15" s="1"/>
  <c r="F157" i="15" s="1"/>
  <c r="F158" i="15" s="1"/>
  <c r="F159" i="15" s="1"/>
  <c r="E4" i="15"/>
  <c r="E5" i="15" s="1"/>
  <c r="E6" i="15" s="1"/>
  <c r="E7" i="15" s="1"/>
  <c r="E8" i="15" s="1"/>
  <c r="E9" i="15" s="1"/>
  <c r="E10" i="15" s="1"/>
  <c r="E11" i="15" s="1"/>
  <c r="E12" i="15" s="1"/>
  <c r="E13" i="15" s="1"/>
  <c r="E14" i="15" s="1"/>
  <c r="E15" i="15" s="1"/>
  <c r="E16" i="15" s="1"/>
  <c r="E17" i="15" s="1"/>
  <c r="E18" i="15" s="1"/>
  <c r="E19" i="15" s="1"/>
  <c r="E20" i="15" s="1"/>
  <c r="E21" i="15" s="1"/>
  <c r="E22" i="15" s="1"/>
  <c r="E23" i="15" s="1"/>
  <c r="E24" i="15" s="1"/>
  <c r="E25" i="15" s="1"/>
  <c r="E26" i="15" s="1"/>
  <c r="E27" i="15" s="1"/>
  <c r="E28" i="15" s="1"/>
  <c r="E29" i="15" s="1"/>
  <c r="E30" i="15" s="1"/>
  <c r="E31" i="15" s="1"/>
  <c r="E32" i="15" s="1"/>
  <c r="E33" i="15" s="1"/>
  <c r="E34" i="15" s="1"/>
  <c r="E35" i="15" s="1"/>
  <c r="B4" i="15"/>
  <c r="B5" i="15" s="1"/>
  <c r="B6" i="15" s="1"/>
  <c r="B7" i="15" s="1"/>
  <c r="B8" i="15" s="1"/>
  <c r="B9" i="15" s="1"/>
  <c r="B10" i="15" s="1"/>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B59" i="15" s="1"/>
  <c r="B60" i="15" s="1"/>
  <c r="B61" i="15" s="1"/>
  <c r="B62" i="15" s="1"/>
  <c r="B63" i="15" s="1"/>
  <c r="B64" i="15" s="1"/>
  <c r="B65" i="15" s="1"/>
  <c r="B66" i="15" s="1"/>
  <c r="B67" i="15" s="1"/>
  <c r="B68" i="15" s="1"/>
  <c r="B69" i="15" s="1"/>
  <c r="B70" i="15" s="1"/>
  <c r="B71" i="15" s="1"/>
  <c r="B72" i="15" s="1"/>
  <c r="B73" i="15" s="1"/>
  <c r="B74" i="15" s="1"/>
  <c r="B75" i="15" s="1"/>
  <c r="B76" i="15" s="1"/>
  <c r="B77" i="15" s="1"/>
  <c r="B78" i="15" s="1"/>
  <c r="B79" i="15" s="1"/>
  <c r="B80" i="15" s="1"/>
  <c r="B81" i="15" s="1"/>
  <c r="B82" i="15" s="1"/>
  <c r="B83" i="15" s="1"/>
  <c r="B84" i="15" s="1"/>
  <c r="B85" i="15" s="1"/>
  <c r="B86" i="15" s="1"/>
  <c r="B87" i="15" s="1"/>
  <c r="B88" i="15" s="1"/>
  <c r="B89" i="15" s="1"/>
  <c r="B90" i="15" s="1"/>
  <c r="B91" i="15" s="1"/>
  <c r="B92" i="15" s="1"/>
  <c r="B93" i="15" s="1"/>
  <c r="B94" i="15" s="1"/>
  <c r="B95" i="15" s="1"/>
  <c r="B96" i="15" s="1"/>
  <c r="B97" i="15" s="1"/>
  <c r="B98" i="15" s="1"/>
  <c r="B99" i="15" s="1"/>
  <c r="B100" i="15" s="1"/>
  <c r="B101" i="15" s="1"/>
  <c r="B102" i="15" s="1"/>
  <c r="B103" i="15" s="1"/>
  <c r="B104" i="15" s="1"/>
  <c r="B105" i="15" s="1"/>
  <c r="B106" i="15" s="1"/>
  <c r="B107" i="15" s="1"/>
  <c r="B108" i="15" s="1"/>
  <c r="B109" i="15" s="1"/>
  <c r="B110" i="15" s="1"/>
  <c r="B111" i="15" s="1"/>
  <c r="B112" i="15" s="1"/>
  <c r="B113" i="15" s="1"/>
  <c r="B114" i="15" s="1"/>
  <c r="B115" i="15" s="1"/>
  <c r="B116" i="15" s="1"/>
  <c r="B117" i="15" s="1"/>
  <c r="B118" i="15" s="1"/>
  <c r="B119" i="15" s="1"/>
  <c r="B120" i="15" s="1"/>
  <c r="B121" i="15" s="1"/>
  <c r="B122" i="15" s="1"/>
  <c r="B123" i="15" s="1"/>
  <c r="B124" i="15" s="1"/>
  <c r="B125" i="15" s="1"/>
  <c r="B126" i="15" s="1"/>
  <c r="B127" i="15" s="1"/>
  <c r="B128" i="15" s="1"/>
  <c r="B129" i="15" s="1"/>
  <c r="B130" i="15" s="1"/>
  <c r="B131" i="15" s="1"/>
  <c r="B132" i="15" s="1"/>
  <c r="B133" i="15" s="1"/>
  <c r="B134" i="15" s="1"/>
  <c r="B135" i="15" s="1"/>
  <c r="B136" i="15" s="1"/>
  <c r="B137" i="15" s="1"/>
  <c r="B138" i="15" s="1"/>
  <c r="B139" i="15" s="1"/>
  <c r="B140" i="15" s="1"/>
  <c r="B141" i="15" s="1"/>
  <c r="B142" i="15" s="1"/>
  <c r="B143" i="15" s="1"/>
  <c r="B144" i="15" s="1"/>
  <c r="B145" i="15" s="1"/>
  <c r="B146" i="15" s="1"/>
  <c r="B147" i="15" s="1"/>
  <c r="B148" i="15" s="1"/>
  <c r="B149" i="15" s="1"/>
  <c r="B150" i="15" s="1"/>
  <c r="B151" i="15" s="1"/>
  <c r="B152" i="15" s="1"/>
  <c r="B153" i="15" s="1"/>
  <c r="B154" i="15" s="1"/>
  <c r="B155" i="15" s="1"/>
  <c r="B156" i="15" s="1"/>
  <c r="B157" i="15" s="1"/>
  <c r="B158" i="15" s="1"/>
  <c r="B159" i="15" s="1"/>
  <c r="A4" i="15"/>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D3" i="15"/>
  <c r="D4" i="15" s="1"/>
  <c r="D5" i="15" s="1"/>
  <c r="D6" i="15" s="1"/>
  <c r="D7" i="15" s="1"/>
  <c r="D8" i="15" s="1"/>
  <c r="D9" i="15" s="1"/>
  <c r="D10" i="15" s="1"/>
  <c r="D11" i="15" s="1"/>
  <c r="D12" i="15" s="1"/>
  <c r="D13" i="15" s="1"/>
  <c r="D14" i="15" s="1"/>
  <c r="D15" i="15" s="1"/>
  <c r="D16" i="15" s="1"/>
  <c r="D17" i="15" s="1"/>
  <c r="D18" i="15" s="1"/>
  <c r="D19" i="15" s="1"/>
  <c r="D20" i="15" s="1"/>
  <c r="D21" i="15" s="1"/>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D110" i="15" s="1"/>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D150" i="15" s="1"/>
  <c r="D151" i="15" s="1"/>
  <c r="D152" i="15" s="1"/>
  <c r="D153" i="15" s="1"/>
  <c r="D154" i="15" s="1"/>
  <c r="D155" i="15" s="1"/>
  <c r="D156" i="15" s="1"/>
  <c r="D157" i="15" s="1"/>
  <c r="D158" i="15" s="1"/>
  <c r="D159" i="15" s="1"/>
  <c r="C3" i="15"/>
  <c r="C4" i="15" s="1"/>
  <c r="C5" i="15" s="1"/>
  <c r="C6" i="15" s="1"/>
  <c r="C7" i="15" s="1"/>
  <c r="C8" i="15" s="1"/>
  <c r="C9" i="15" s="1"/>
  <c r="C10" i="15" s="1"/>
  <c r="C11" i="15" s="1"/>
  <c r="C12" i="15" s="1"/>
  <c r="C13" i="15" s="1"/>
  <c r="C14" i="15" s="1"/>
  <c r="C15" i="15" s="1"/>
  <c r="C16" i="15" s="1"/>
  <c r="C17" i="15" s="1"/>
  <c r="C18" i="15" s="1"/>
  <c r="C19" i="15" s="1"/>
  <c r="C20" i="15" s="1"/>
  <c r="C21" i="15" s="1"/>
  <c r="C22" i="15" s="1"/>
  <c r="C23" i="15" s="1"/>
  <c r="C24" i="15" s="1"/>
  <c r="C25" i="15" s="1"/>
  <c r="C26" i="15" s="1"/>
  <c r="C27" i="15" s="1"/>
  <c r="C28" i="15" s="1"/>
  <c r="C29" i="15" s="1"/>
  <c r="C30" i="15" s="1"/>
  <c r="C31" i="15" s="1"/>
  <c r="C32" i="15" s="1"/>
  <c r="C33" i="15" s="1"/>
  <c r="C34" i="15" s="1"/>
  <c r="C35" i="15" s="1"/>
  <c r="C36" i="15" s="1"/>
  <c r="C37" i="15" s="1"/>
  <c r="C38" i="15" s="1"/>
  <c r="C39" i="15" s="1"/>
  <c r="C40" i="15" s="1"/>
  <c r="C41" i="15" s="1"/>
  <c r="C42" i="15" s="1"/>
  <c r="C43" i="15" s="1"/>
  <c r="C44" i="15" s="1"/>
  <c r="C45" i="15" s="1"/>
  <c r="C46" i="15" s="1"/>
  <c r="C47" i="15" s="1"/>
  <c r="C48" i="15" s="1"/>
  <c r="C49" i="15" s="1"/>
  <c r="C50" i="15" s="1"/>
  <c r="C51" i="15" s="1"/>
  <c r="C52" i="15" s="1"/>
  <c r="C53" i="15" s="1"/>
  <c r="C54" i="15" s="1"/>
  <c r="C55" i="15" s="1"/>
  <c r="C56" i="15" s="1"/>
  <c r="C57" i="15" s="1"/>
  <c r="C58" i="15" s="1"/>
  <c r="C59" i="15" s="1"/>
  <c r="C60" i="15" s="1"/>
  <c r="C61" i="15" s="1"/>
  <c r="C62" i="15" s="1"/>
  <c r="C63" i="15" s="1"/>
  <c r="C64" i="15" s="1"/>
  <c r="C65" i="15" s="1"/>
  <c r="C66" i="15" s="1"/>
  <c r="C67" i="15" s="1"/>
  <c r="C68" i="15" s="1"/>
  <c r="C69" i="15" s="1"/>
  <c r="C70" i="15" s="1"/>
  <c r="C71" i="15" s="1"/>
  <c r="C72" i="15" s="1"/>
  <c r="C73" i="15" s="1"/>
  <c r="C74" i="15" s="1"/>
  <c r="C75" i="15" s="1"/>
  <c r="C76" i="15" s="1"/>
  <c r="C77" i="15" s="1"/>
  <c r="C78" i="15" s="1"/>
  <c r="C79" i="15" s="1"/>
  <c r="C80" i="15" s="1"/>
  <c r="C81" i="15" s="1"/>
  <c r="C82" i="15" s="1"/>
  <c r="C83" i="15" s="1"/>
  <c r="C84" i="15" s="1"/>
  <c r="C85" i="15" s="1"/>
  <c r="C86" i="15" s="1"/>
  <c r="C87" i="15" s="1"/>
  <c r="C88" i="15" s="1"/>
  <c r="C89" i="15" s="1"/>
  <c r="C90" i="15" s="1"/>
  <c r="C91" i="15" s="1"/>
  <c r="C92" i="15" s="1"/>
  <c r="C93" i="15" s="1"/>
  <c r="C94" i="15" s="1"/>
  <c r="C95" i="15" s="1"/>
  <c r="C96" i="15" s="1"/>
  <c r="C97" i="15" s="1"/>
  <c r="C98" i="15" s="1"/>
  <c r="C99" i="15" s="1"/>
  <c r="C100" i="15" s="1"/>
  <c r="C101" i="15" s="1"/>
  <c r="C102" i="15" s="1"/>
  <c r="C103" i="15" s="1"/>
  <c r="C104" i="15" s="1"/>
  <c r="C105" i="15" s="1"/>
  <c r="C106" i="15" s="1"/>
  <c r="C107" i="15" s="1"/>
  <c r="C108" i="15" s="1"/>
  <c r="C109" i="15" s="1"/>
  <c r="C110" i="15" s="1"/>
  <c r="C111" i="15" s="1"/>
  <c r="C112" i="15" s="1"/>
  <c r="C113" i="15" s="1"/>
  <c r="C114" i="15" s="1"/>
  <c r="C115" i="15" s="1"/>
  <c r="C116" i="15" s="1"/>
  <c r="C117" i="15" s="1"/>
  <c r="C118" i="15" s="1"/>
  <c r="C119" i="15" s="1"/>
  <c r="C120" i="15" s="1"/>
  <c r="C121" i="15" s="1"/>
  <c r="C122" i="15" s="1"/>
  <c r="C123" i="15" s="1"/>
  <c r="C124" i="15" s="1"/>
  <c r="C125" i="15" s="1"/>
  <c r="C126" i="15" s="1"/>
  <c r="C127" i="15" s="1"/>
  <c r="C128" i="15" s="1"/>
  <c r="C129" i="15" s="1"/>
  <c r="C130" i="15" s="1"/>
  <c r="C131" i="15" s="1"/>
  <c r="C132" i="15" s="1"/>
  <c r="C133" i="15" s="1"/>
  <c r="C134" i="15" s="1"/>
  <c r="C135" i="15" s="1"/>
  <c r="C136" i="15" s="1"/>
  <c r="C137" i="15" s="1"/>
  <c r="C138" i="15" s="1"/>
  <c r="C139" i="15" s="1"/>
  <c r="C140" i="15" s="1"/>
  <c r="C141" i="15" s="1"/>
  <c r="C142" i="15" s="1"/>
  <c r="C143" i="15" s="1"/>
  <c r="C144" i="15" s="1"/>
  <c r="C145" i="15" s="1"/>
  <c r="C146" i="15" s="1"/>
  <c r="C147" i="15" s="1"/>
  <c r="C148" i="15" s="1"/>
  <c r="C149" i="15" s="1"/>
  <c r="C150" i="15" s="1"/>
  <c r="C151" i="15" s="1"/>
  <c r="C152" i="15" s="1"/>
  <c r="C153" i="15" s="1"/>
  <c r="C154" i="15" s="1"/>
  <c r="C155" i="15" s="1"/>
  <c r="C156" i="15" s="1"/>
  <c r="C157" i="15" s="1"/>
  <c r="C158" i="15" s="1"/>
  <c r="C159" i="15" s="1"/>
  <c r="N159" i="15" l="1"/>
  <c r="H3" i="15"/>
  <c r="H4" i="15" s="1"/>
  <c r="H5" i="15" s="1"/>
  <c r="H6" i="15" s="1"/>
  <c r="H7" i="15" s="1"/>
  <c r="H8" i="15" s="1"/>
  <c r="H9" i="15" s="1"/>
  <c r="H10" i="15" s="1"/>
  <c r="H11" i="15" s="1"/>
  <c r="H12" i="15" s="1"/>
  <c r="H13" i="15" s="1"/>
  <c r="H14" i="15" s="1"/>
  <c r="H15" i="15" s="1"/>
  <c r="H16" i="15" s="1"/>
  <c r="H17" i="15" s="1"/>
  <c r="H18" i="15" s="1"/>
  <c r="H19" i="15" s="1"/>
  <c r="H20" i="15" s="1"/>
  <c r="H21" i="15" s="1"/>
  <c r="H22" i="15" s="1"/>
  <c r="H23" i="15" s="1"/>
  <c r="H24" i="15" s="1"/>
  <c r="H25" i="15" s="1"/>
  <c r="H26" i="15" s="1"/>
  <c r="H27" i="15" s="1"/>
  <c r="H28" i="15" s="1"/>
  <c r="H29" i="15" s="1"/>
  <c r="H30" i="15" s="1"/>
  <c r="H31" i="15" s="1"/>
  <c r="H32" i="15" s="1"/>
  <c r="H33" i="15" s="1"/>
  <c r="H34" i="15" s="1"/>
  <c r="H35" i="15" s="1"/>
  <c r="H36" i="15" s="1"/>
  <c r="H37" i="15" s="1"/>
  <c r="H38" i="15" s="1"/>
  <c r="H39" i="15" s="1"/>
  <c r="H40" i="15" s="1"/>
  <c r="H41" i="15" s="1"/>
  <c r="H42" i="15" s="1"/>
  <c r="H43" i="15" s="1"/>
  <c r="H44" i="15" s="1"/>
  <c r="H45" i="15" s="1"/>
  <c r="H46" i="15" s="1"/>
  <c r="H47" i="15" s="1"/>
  <c r="H48" i="15" s="1"/>
  <c r="H49" i="15" s="1"/>
  <c r="H50" i="15" s="1"/>
  <c r="H51" i="15" s="1"/>
  <c r="H52" i="15" s="1"/>
  <c r="H53" i="15" s="1"/>
  <c r="H54" i="15" s="1"/>
  <c r="H55" i="15" s="1"/>
  <c r="H56" i="15" s="1"/>
  <c r="H57" i="15" s="1"/>
  <c r="H58" i="15" s="1"/>
  <c r="H59" i="15" s="1"/>
  <c r="H60" i="15" s="1"/>
  <c r="H61" i="15" s="1"/>
  <c r="H62" i="15" s="1"/>
  <c r="H63" i="15" s="1"/>
  <c r="H64" i="15" s="1"/>
  <c r="H65" i="15" s="1"/>
  <c r="H66" i="15" s="1"/>
  <c r="H67" i="15" s="1"/>
  <c r="H68" i="15" s="1"/>
  <c r="H69" i="15" s="1"/>
  <c r="H70" i="15" s="1"/>
  <c r="H71" i="15" s="1"/>
  <c r="H72" i="15" s="1"/>
  <c r="H73" i="15" s="1"/>
  <c r="H74" i="15" s="1"/>
  <c r="H75" i="15" s="1"/>
  <c r="H76" i="15" s="1"/>
  <c r="H77" i="15" s="1"/>
  <c r="H78" i="15" s="1"/>
  <c r="H79" i="15" s="1"/>
  <c r="H80" i="15" s="1"/>
  <c r="H81" i="15" s="1"/>
  <c r="H82" i="15" s="1"/>
  <c r="H83" i="15" s="1"/>
  <c r="H84" i="15" s="1"/>
  <c r="H85" i="15" s="1"/>
  <c r="H86" i="15" s="1"/>
  <c r="H87" i="15" s="1"/>
  <c r="H88" i="15" s="1"/>
  <c r="H89" i="15" s="1"/>
  <c r="H90" i="15" s="1"/>
  <c r="H91" i="15" s="1"/>
  <c r="H92" i="15" s="1"/>
  <c r="H93" i="15" s="1"/>
  <c r="H94" i="15" s="1"/>
  <c r="H95" i="15" s="1"/>
  <c r="H96" i="15" s="1"/>
  <c r="H97" i="15" s="1"/>
  <c r="H98" i="15" s="1"/>
  <c r="H99" i="15" s="1"/>
  <c r="H100" i="15" s="1"/>
  <c r="H101" i="15" s="1"/>
  <c r="H102" i="15" s="1"/>
  <c r="H103" i="15" s="1"/>
  <c r="H104" i="15" s="1"/>
  <c r="H105" i="15" s="1"/>
  <c r="H106" i="15" s="1"/>
  <c r="H107" i="15" s="1"/>
  <c r="H108" i="15" s="1"/>
  <c r="H109" i="15" s="1"/>
  <c r="H110" i="15" s="1"/>
  <c r="H111" i="15" s="1"/>
  <c r="H112" i="15" s="1"/>
  <c r="H113" i="15" s="1"/>
  <c r="H114" i="15" s="1"/>
  <c r="H115" i="15" s="1"/>
  <c r="H116" i="15" s="1"/>
  <c r="H117" i="15" s="1"/>
  <c r="H118" i="15" s="1"/>
  <c r="H119" i="15" s="1"/>
  <c r="H120" i="15" s="1"/>
  <c r="H121" i="15" s="1"/>
  <c r="H122" i="15" s="1"/>
  <c r="H123" i="15" s="1"/>
  <c r="H124" i="15" s="1"/>
  <c r="H125" i="15" s="1"/>
  <c r="H126" i="15" s="1"/>
  <c r="H127" i="15" s="1"/>
  <c r="H128" i="15" s="1"/>
  <c r="H129" i="15" s="1"/>
  <c r="H130" i="15" s="1"/>
  <c r="H131" i="15" s="1"/>
  <c r="H132" i="15" s="1"/>
  <c r="H133" i="15" s="1"/>
  <c r="H134" i="15" s="1"/>
  <c r="H135" i="15" s="1"/>
  <c r="H136" i="15" s="1"/>
  <c r="H137" i="15" s="1"/>
  <c r="H138" i="15" s="1"/>
  <c r="H139" i="15" s="1"/>
  <c r="H140" i="15" s="1"/>
  <c r="H141" i="15" s="1"/>
  <c r="H142" i="15" s="1"/>
  <c r="H143" i="15" s="1"/>
  <c r="H144" i="15" s="1"/>
  <c r="H145" i="15" s="1"/>
  <c r="H146" i="15" s="1"/>
  <c r="H147" i="15" s="1"/>
  <c r="H148" i="15" s="1"/>
  <c r="H149" i="15" s="1"/>
  <c r="H150" i="15" s="1"/>
  <c r="H151" i="15" s="1"/>
  <c r="H152" i="15" s="1"/>
  <c r="H153" i="15" s="1"/>
  <c r="H154" i="15" s="1"/>
  <c r="H155" i="15" s="1"/>
  <c r="H156" i="15" s="1"/>
  <c r="H157" i="15" s="1"/>
  <c r="H158" i="15" s="1"/>
  <c r="N80" i="14"/>
  <c r="N79" i="14"/>
  <c r="N78" i="14"/>
  <c r="N77" i="14"/>
  <c r="N76" i="14"/>
  <c r="N75" i="14"/>
  <c r="N74" i="14"/>
  <c r="N73" i="14"/>
  <c r="N72" i="14"/>
  <c r="N71" i="14"/>
  <c r="N70" i="14"/>
  <c r="N69" i="14"/>
  <c r="N68" i="14"/>
  <c r="N67" i="14"/>
  <c r="N66" i="14"/>
  <c r="N65" i="14"/>
  <c r="N64" i="14"/>
  <c r="N63" i="14"/>
  <c r="N62" i="14"/>
  <c r="N61" i="14"/>
  <c r="N60" i="14"/>
  <c r="N59" i="14"/>
  <c r="N58" i="14"/>
  <c r="N57" i="14"/>
  <c r="G57" i="14"/>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F57" i="14"/>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E57" i="14"/>
  <c r="E58" i="14" s="1"/>
  <c r="E59" i="14" s="1"/>
  <c r="E60" i="14" s="1"/>
  <c r="E61" i="14" s="1"/>
  <c r="E62" i="14" s="1"/>
  <c r="E63" i="14" s="1"/>
  <c r="E64" i="14" s="1"/>
  <c r="E65" i="14" s="1"/>
  <c r="E66" i="14" s="1"/>
  <c r="E67" i="14" s="1"/>
  <c r="E68" i="14" s="1"/>
  <c r="E69" i="14" s="1"/>
  <c r="E70" i="14" s="1"/>
  <c r="E71" i="14" s="1"/>
  <c r="E72" i="14" s="1"/>
  <c r="E73" i="14" s="1"/>
  <c r="E74" i="14" s="1"/>
  <c r="E75" i="14" s="1"/>
  <c r="E76" i="14" s="1"/>
  <c r="E77" i="14" s="1"/>
  <c r="E78" i="14" s="1"/>
  <c r="E79" i="14" s="1"/>
  <c r="E80" i="14" s="1"/>
  <c r="E81" i="14" s="1"/>
  <c r="B57" i="14"/>
  <c r="B58" i="14" s="1"/>
  <c r="B59" i="14" s="1"/>
  <c r="B60" i="14" s="1"/>
  <c r="B61" i="14" s="1"/>
  <c r="B62" i="14" s="1"/>
  <c r="B63" i="14" s="1"/>
  <c r="B64" i="14" s="1"/>
  <c r="B65" i="14" s="1"/>
  <c r="B66" i="14" s="1"/>
  <c r="B67" i="14" s="1"/>
  <c r="B68" i="14" s="1"/>
  <c r="B69" i="14" s="1"/>
  <c r="B70" i="14" s="1"/>
  <c r="B71" i="14" s="1"/>
  <c r="B72" i="14" s="1"/>
  <c r="B73" i="14" s="1"/>
  <c r="B74" i="14" s="1"/>
  <c r="B75" i="14" s="1"/>
  <c r="B76" i="14" s="1"/>
  <c r="B77" i="14" s="1"/>
  <c r="B78" i="14" s="1"/>
  <c r="B79" i="14" s="1"/>
  <c r="B80" i="14" s="1"/>
  <c r="B81" i="14" s="1"/>
  <c r="N56" i="14"/>
  <c r="D56" i="14"/>
  <c r="D57" i="14" s="1"/>
  <c r="D58" i="14" s="1"/>
  <c r="D59" i="14" s="1"/>
  <c r="D60" i="14" s="1"/>
  <c r="D61" i="14" s="1"/>
  <c r="D62" i="14" s="1"/>
  <c r="D63" i="14" s="1"/>
  <c r="D64" i="14" s="1"/>
  <c r="D65" i="14" s="1"/>
  <c r="D66" i="14" s="1"/>
  <c r="D67" i="14" s="1"/>
  <c r="D68" i="14" s="1"/>
  <c r="D69" i="14" s="1"/>
  <c r="D70" i="14" s="1"/>
  <c r="D71" i="14" s="1"/>
  <c r="D72" i="14" s="1"/>
  <c r="D73" i="14" s="1"/>
  <c r="D74" i="14" s="1"/>
  <c r="D75" i="14" s="1"/>
  <c r="D76" i="14" s="1"/>
  <c r="D77" i="14" s="1"/>
  <c r="D78" i="14" s="1"/>
  <c r="D79" i="14" s="1"/>
  <c r="D80" i="14" s="1"/>
  <c r="D81" i="14" s="1"/>
  <c r="C56" i="14"/>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G29" i="14"/>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F29" i="14"/>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E29" i="14"/>
  <c r="E30" i="14" s="1"/>
  <c r="E31" i="14" s="1"/>
  <c r="E32" i="14" s="1"/>
  <c r="E33" i="14" s="1"/>
  <c r="E34" i="14" s="1"/>
  <c r="E35" i="14" s="1"/>
  <c r="E36" i="14" s="1"/>
  <c r="E37" i="14" s="1"/>
  <c r="E38" i="14" s="1"/>
  <c r="E39" i="14" s="1"/>
  <c r="E40" i="14" s="1"/>
  <c r="E41" i="14" s="1"/>
  <c r="E42" i="14" s="1"/>
  <c r="E43" i="14" s="1"/>
  <c r="E44" i="14" s="1"/>
  <c r="E45" i="14" s="1"/>
  <c r="E46" i="14" s="1"/>
  <c r="E47" i="14" s="1"/>
  <c r="E48" i="14" s="1"/>
  <c r="E49" i="14" s="1"/>
  <c r="E50" i="14" s="1"/>
  <c r="E51" i="14" s="1"/>
  <c r="E52" i="14" s="1"/>
  <c r="E53" i="14" s="1"/>
  <c r="E54" i="14" s="1"/>
  <c r="E55" i="14" s="1"/>
  <c r="B29" i="14"/>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N28" i="14"/>
  <c r="D28" i="14"/>
  <c r="D29" i="14" s="1"/>
  <c r="D30" i="14" s="1"/>
  <c r="D31" i="14" s="1"/>
  <c r="D32" i="14" s="1"/>
  <c r="D33" i="14" s="1"/>
  <c r="D34" i="14" s="1"/>
  <c r="D35" i="14" s="1"/>
  <c r="D36" i="14" s="1"/>
  <c r="D37" i="14" s="1"/>
  <c r="D38" i="14" s="1"/>
  <c r="D39" i="14" s="1"/>
  <c r="D40" i="14" s="1"/>
  <c r="D41" i="14" s="1"/>
  <c r="D42" i="14" s="1"/>
  <c r="D43" i="14" s="1"/>
  <c r="D44" i="14" s="1"/>
  <c r="D45" i="14" s="1"/>
  <c r="D46" i="14" s="1"/>
  <c r="D47" i="14" s="1"/>
  <c r="D48" i="14" s="1"/>
  <c r="D49" i="14" s="1"/>
  <c r="D50" i="14" s="1"/>
  <c r="D51" i="14" s="1"/>
  <c r="D52" i="14" s="1"/>
  <c r="D53" i="14" s="1"/>
  <c r="D54" i="14" s="1"/>
  <c r="D55" i="14" s="1"/>
  <c r="C28" i="14"/>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N27" i="14"/>
  <c r="N26" i="14"/>
  <c r="E26" i="14"/>
  <c r="E27" i="14" s="1"/>
  <c r="N25" i="14"/>
  <c r="N24" i="14"/>
  <c r="N23" i="14"/>
  <c r="N22" i="14"/>
  <c r="N21" i="14"/>
  <c r="N20" i="14"/>
  <c r="N19" i="14"/>
  <c r="N18" i="14"/>
  <c r="N17" i="14"/>
  <c r="N16" i="14"/>
  <c r="N15" i="14"/>
  <c r="N14" i="14"/>
  <c r="N13" i="14"/>
  <c r="N12" i="14"/>
  <c r="N11" i="14"/>
  <c r="N10" i="14"/>
  <c r="N9" i="14"/>
  <c r="N8" i="14"/>
  <c r="N7" i="14"/>
  <c r="N6" i="14"/>
  <c r="N5" i="14"/>
  <c r="G5" i="14"/>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F5" i="14"/>
  <c r="F6" i="14" s="1"/>
  <c r="F7" i="14" s="1"/>
  <c r="F8" i="14" s="1"/>
  <c r="F9" i="14" s="1"/>
  <c r="F10" i="14" s="1"/>
  <c r="F11" i="14" s="1"/>
  <c r="F12" i="14" s="1"/>
  <c r="F13" i="14" s="1"/>
  <c r="F14" i="14" s="1"/>
  <c r="F15" i="14" s="1"/>
  <c r="F16" i="14" s="1"/>
  <c r="F17" i="14" s="1"/>
  <c r="F18" i="14" s="1"/>
  <c r="F19" i="14" s="1"/>
  <c r="F20" i="14" s="1"/>
  <c r="F21" i="14" s="1"/>
  <c r="F22" i="14" s="1"/>
  <c r="F23" i="14" s="1"/>
  <c r="F24" i="14" s="1"/>
  <c r="F25" i="14" s="1"/>
  <c r="F26" i="14" s="1"/>
  <c r="F27" i="14" s="1"/>
  <c r="B5" i="14"/>
  <c r="B6" i="14" s="1"/>
  <c r="B7" i="14" s="1"/>
  <c r="B8" i="14" s="1"/>
  <c r="B9" i="14" s="1"/>
  <c r="B10" i="14" s="1"/>
  <c r="B11" i="14" s="1"/>
  <c r="B12" i="14" s="1"/>
  <c r="B13" i="14" s="1"/>
  <c r="B14" i="14" s="1"/>
  <c r="B15" i="14" s="1"/>
  <c r="B16" i="14" s="1"/>
  <c r="B17" i="14" s="1"/>
  <c r="B18" i="14" s="1"/>
  <c r="B19" i="14" s="1"/>
  <c r="B20" i="14" s="1"/>
  <c r="B21" i="14" s="1"/>
  <c r="B22" i="14" s="1"/>
  <c r="B23" i="14" s="1"/>
  <c r="B24" i="14" s="1"/>
  <c r="B25" i="14" s="1"/>
  <c r="B26" i="14" s="1"/>
  <c r="B27" i="14" s="1"/>
  <c r="N4" i="14"/>
  <c r="D4" i="14"/>
  <c r="D5" i="14" s="1"/>
  <c r="D6" i="14" s="1"/>
  <c r="D7" i="14" s="1"/>
  <c r="D8" i="14" s="1"/>
  <c r="D9" i="14" s="1"/>
  <c r="D10" i="14" s="1"/>
  <c r="D11" i="14" s="1"/>
  <c r="D12" i="14" s="1"/>
  <c r="D13" i="14" s="1"/>
  <c r="D14" i="14" s="1"/>
  <c r="D15" i="14" s="1"/>
  <c r="D16" i="14" s="1"/>
  <c r="D17" i="14" s="1"/>
  <c r="D18" i="14" s="1"/>
  <c r="D19" i="14" s="1"/>
  <c r="D20" i="14" s="1"/>
  <c r="D21" i="14" s="1"/>
  <c r="D22" i="14" s="1"/>
  <c r="D23" i="14" s="1"/>
  <c r="D24" i="14" s="1"/>
  <c r="D25" i="14" s="1"/>
  <c r="D26" i="14" s="1"/>
  <c r="D27" i="14" s="1"/>
  <c r="C4" i="14"/>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N3" i="14"/>
  <c r="D3" i="14"/>
  <c r="C3" i="14"/>
  <c r="H3" i="14" s="1"/>
  <c r="H4" i="14" s="1"/>
  <c r="H5" i="14" s="1"/>
  <c r="H6" i="14" s="1"/>
  <c r="H7" i="14" s="1"/>
  <c r="H8" i="14" s="1"/>
  <c r="H9" i="14" s="1"/>
  <c r="H10" i="14" s="1"/>
  <c r="H11" i="14" s="1"/>
  <c r="H12" i="14" s="1"/>
  <c r="H13" i="14" s="1"/>
  <c r="H14" i="14" s="1"/>
  <c r="H15" i="14" s="1"/>
  <c r="H16" i="14" s="1"/>
  <c r="H17" i="14" s="1"/>
  <c r="H18" i="14" s="1"/>
  <c r="H19" i="14" s="1"/>
  <c r="H20" i="14" s="1"/>
  <c r="H21" i="14" s="1"/>
  <c r="H22" i="14" s="1"/>
  <c r="H23" i="14" s="1"/>
  <c r="H24" i="14" s="1"/>
  <c r="H25" i="14" s="1"/>
  <c r="H26" i="14" s="1"/>
  <c r="H27" i="14" s="1"/>
  <c r="H28" i="14" s="1"/>
  <c r="H29" i="14" s="1"/>
  <c r="H30" i="14" s="1"/>
  <c r="H31" i="14" s="1"/>
  <c r="H32" i="14" s="1"/>
  <c r="H33" i="14" s="1"/>
  <c r="H34" i="14" s="1"/>
  <c r="H35" i="14" s="1"/>
  <c r="H36" i="14" s="1"/>
  <c r="H37" i="14" s="1"/>
  <c r="H38" i="14" s="1"/>
  <c r="H39" i="14" s="1"/>
  <c r="H40" i="14" s="1"/>
  <c r="H41" i="14" s="1"/>
  <c r="H42" i="14" s="1"/>
  <c r="H43" i="14" s="1"/>
  <c r="H44" i="14" s="1"/>
  <c r="H45" i="14" s="1"/>
  <c r="H46" i="14" s="1"/>
  <c r="H47" i="14" s="1"/>
  <c r="H48" i="14" s="1"/>
  <c r="H49" i="14" s="1"/>
  <c r="H50" i="14" s="1"/>
  <c r="H51" i="14" s="1"/>
  <c r="H52" i="14" s="1"/>
  <c r="H53" i="14" s="1"/>
  <c r="H54" i="14" s="1"/>
  <c r="H55" i="14" s="1"/>
  <c r="H56" i="14" s="1"/>
  <c r="H57" i="14" s="1"/>
  <c r="H58" i="14" s="1"/>
  <c r="H59" i="14" s="1"/>
  <c r="H60" i="14" s="1"/>
  <c r="H61" i="14" s="1"/>
  <c r="H62" i="14" s="1"/>
  <c r="H63" i="14" s="1"/>
  <c r="H64" i="14" s="1"/>
  <c r="H65" i="14" s="1"/>
  <c r="H66" i="14" s="1"/>
  <c r="H67" i="14" s="1"/>
  <c r="H68" i="14" s="1"/>
  <c r="H69" i="14" s="1"/>
  <c r="H70" i="14" s="1"/>
  <c r="H71" i="14" s="1"/>
  <c r="H72" i="14" s="1"/>
  <c r="H73" i="14" s="1"/>
  <c r="H74" i="14" s="1"/>
  <c r="H75" i="14" s="1"/>
  <c r="H76" i="14" s="1"/>
  <c r="H77" i="14" s="1"/>
  <c r="H78" i="14" s="1"/>
  <c r="H79" i="14" s="1"/>
  <c r="H80" i="14" s="1"/>
  <c r="N81" i="14" l="1"/>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G61" i="13"/>
  <c r="G62" i="13" s="1"/>
  <c r="G63" i="13" s="1"/>
  <c r="G64" i="13" s="1"/>
  <c r="G65" i="13" s="1"/>
  <c r="G66" i="13" s="1"/>
  <c r="G67" i="13" s="1"/>
  <c r="G68" i="13" s="1"/>
  <c r="G69" i="13" s="1"/>
  <c r="G70" i="13" s="1"/>
  <c r="G71" i="13" s="1"/>
  <c r="G72" i="13" s="1"/>
  <c r="G73" i="13" s="1"/>
  <c r="G74" i="13" s="1"/>
  <c r="G75" i="13" s="1"/>
  <c r="G76" i="13" s="1"/>
  <c r="G77" i="13" s="1"/>
  <c r="G78" i="13" s="1"/>
  <c r="G79" i="13" s="1"/>
  <c r="G80" i="13" s="1"/>
  <c r="G81" i="13" s="1"/>
  <c r="G82" i="13" s="1"/>
  <c r="G83" i="13" s="1"/>
  <c r="G84" i="13" s="1"/>
  <c r="G85" i="13" s="1"/>
  <c r="G86" i="13" s="1"/>
  <c r="G87" i="13" s="1"/>
  <c r="G88" i="13" s="1"/>
  <c r="F61" i="13"/>
  <c r="F62" i="13" s="1"/>
  <c r="F63" i="13" s="1"/>
  <c r="F64" i="13" s="1"/>
  <c r="F65" i="13" s="1"/>
  <c r="F66" i="13" s="1"/>
  <c r="F67" i="13" s="1"/>
  <c r="F68" i="13" s="1"/>
  <c r="F69" i="13" s="1"/>
  <c r="F70" i="13" s="1"/>
  <c r="F71" i="13" s="1"/>
  <c r="F72" i="13" s="1"/>
  <c r="F73" i="13" s="1"/>
  <c r="F74" i="13" s="1"/>
  <c r="F75" i="13" s="1"/>
  <c r="F76" i="13" s="1"/>
  <c r="F77" i="13" s="1"/>
  <c r="F78" i="13" s="1"/>
  <c r="F79" i="13" s="1"/>
  <c r="F80" i="13" s="1"/>
  <c r="F81" i="13" s="1"/>
  <c r="F82" i="13" s="1"/>
  <c r="F83" i="13" s="1"/>
  <c r="F84" i="13" s="1"/>
  <c r="F85" i="13" s="1"/>
  <c r="F86" i="13" s="1"/>
  <c r="F87" i="13" s="1"/>
  <c r="F88" i="13" s="1"/>
  <c r="E61" i="13"/>
  <c r="E62" i="13" s="1"/>
  <c r="E63" i="13" s="1"/>
  <c r="E64" i="13" s="1"/>
  <c r="E65" i="13" s="1"/>
  <c r="E66" i="13" s="1"/>
  <c r="E67" i="13" s="1"/>
  <c r="E68" i="13" s="1"/>
  <c r="E69" i="13" s="1"/>
  <c r="E70" i="13" s="1"/>
  <c r="E71" i="13" s="1"/>
  <c r="E72" i="13" s="1"/>
  <c r="E73" i="13" s="1"/>
  <c r="E74" i="13" s="1"/>
  <c r="E75" i="13" s="1"/>
  <c r="E76" i="13" s="1"/>
  <c r="E77" i="13" s="1"/>
  <c r="E78" i="13" s="1"/>
  <c r="E79" i="13" s="1"/>
  <c r="E80" i="13" s="1"/>
  <c r="E81" i="13" s="1"/>
  <c r="E82" i="13" s="1"/>
  <c r="E83" i="13" s="1"/>
  <c r="E84" i="13" s="1"/>
  <c r="E85" i="13" s="1"/>
  <c r="E86" i="13" s="1"/>
  <c r="E87" i="13" s="1"/>
  <c r="E88" i="13" s="1"/>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G4" i="13"/>
  <c r="G5" i="13" s="1"/>
  <c r="G6" i="13" s="1"/>
  <c r="G7" i="13" s="1"/>
  <c r="G8" i="13" s="1"/>
  <c r="G9" i="13" s="1"/>
  <c r="G10" i="13" s="1"/>
  <c r="G11" i="13" s="1"/>
  <c r="G12" i="13" s="1"/>
  <c r="G13" i="13" s="1"/>
  <c r="G14" i="13" s="1"/>
  <c r="G15" i="13" s="1"/>
  <c r="G16" i="13" s="1"/>
  <c r="G17" i="13" s="1"/>
  <c r="G18" i="13" s="1"/>
  <c r="G19" i="13" s="1"/>
  <c r="G20" i="13" s="1"/>
  <c r="G21" i="13" s="1"/>
  <c r="G22" i="13" s="1"/>
  <c r="G23" i="13" s="1"/>
  <c r="G24" i="13" s="1"/>
  <c r="G25" i="13" s="1"/>
  <c r="G26" i="13" s="1"/>
  <c r="G27" i="13" s="1"/>
  <c r="G28" i="13" s="1"/>
  <c r="G29" i="13" s="1"/>
  <c r="G30" i="13" s="1"/>
  <c r="G31" i="13" s="1"/>
  <c r="G32" i="13" s="1"/>
  <c r="G33" i="13" s="1"/>
  <c r="G34" i="13" s="1"/>
  <c r="G35" i="13" s="1"/>
  <c r="G36" i="13" s="1"/>
  <c r="G37" i="13" s="1"/>
  <c r="G38" i="13" s="1"/>
  <c r="G39" i="13" s="1"/>
  <c r="G40" i="13" s="1"/>
  <c r="G41" i="13" s="1"/>
  <c r="G42" i="13" s="1"/>
  <c r="G43" i="13" s="1"/>
  <c r="G44" i="13" s="1"/>
  <c r="G45" i="13" s="1"/>
  <c r="G46" i="13" s="1"/>
  <c r="G47" i="13" s="1"/>
  <c r="G48" i="13" s="1"/>
  <c r="G49" i="13" s="1"/>
  <c r="G50" i="13" s="1"/>
  <c r="G51" i="13" s="1"/>
  <c r="G52" i="13" s="1"/>
  <c r="G53" i="13" s="1"/>
  <c r="G54" i="13" s="1"/>
  <c r="G55" i="13" s="1"/>
  <c r="G56" i="13" s="1"/>
  <c r="G57" i="13" s="1"/>
  <c r="G58" i="13" s="1"/>
  <c r="G59" i="13" s="1"/>
  <c r="F4" i="13"/>
  <c r="F5" i="13" s="1"/>
  <c r="F6" i="13" s="1"/>
  <c r="F7" i="13" s="1"/>
  <c r="F8" i="13" s="1"/>
  <c r="F9" i="13" s="1"/>
  <c r="F10" i="13" s="1"/>
  <c r="F11" i="13" s="1"/>
  <c r="F12" i="13" s="1"/>
  <c r="F13" i="13" s="1"/>
  <c r="F14" i="13" s="1"/>
  <c r="F15" i="13" s="1"/>
  <c r="F16" i="13" s="1"/>
  <c r="F17" i="13" s="1"/>
  <c r="F18" i="13" s="1"/>
  <c r="F19" i="13" s="1"/>
  <c r="F20" i="13" s="1"/>
  <c r="F21" i="13" s="1"/>
  <c r="F22" i="13" s="1"/>
  <c r="F23" i="13" s="1"/>
  <c r="F24" i="13" s="1"/>
  <c r="F25" i="13" s="1"/>
  <c r="F26" i="13" s="1"/>
  <c r="F27" i="13" s="1"/>
  <c r="F28" i="13" s="1"/>
  <c r="F29" i="13" s="1"/>
  <c r="F30" i="13" s="1"/>
  <c r="F31" i="13" s="1"/>
  <c r="F32" i="13" s="1"/>
  <c r="F33" i="13" s="1"/>
  <c r="F34" i="13" s="1"/>
  <c r="F35" i="13" s="1"/>
  <c r="F36" i="13" s="1"/>
  <c r="F37" i="13" s="1"/>
  <c r="F38" i="13" s="1"/>
  <c r="F39" i="13" s="1"/>
  <c r="F40" i="13" s="1"/>
  <c r="F41" i="13" s="1"/>
  <c r="F42" i="13" s="1"/>
  <c r="F43" i="13" s="1"/>
  <c r="F44" i="13" s="1"/>
  <c r="F45" i="13" s="1"/>
  <c r="F46" i="13" s="1"/>
  <c r="F47" i="13" s="1"/>
  <c r="F48" i="13" s="1"/>
  <c r="F49" i="13" s="1"/>
  <c r="F50" i="13" s="1"/>
  <c r="F51" i="13" s="1"/>
  <c r="F52" i="13" s="1"/>
  <c r="F53" i="13" s="1"/>
  <c r="F54" i="13" s="1"/>
  <c r="F55" i="13" s="1"/>
  <c r="F56" i="13" s="1"/>
  <c r="F57" i="13" s="1"/>
  <c r="F58" i="13" s="1"/>
  <c r="F59" i="13" s="1"/>
  <c r="E4" i="13"/>
  <c r="E5" i="13" s="1"/>
  <c r="E6" i="13" s="1"/>
  <c r="E7" i="13" s="1"/>
  <c r="E8" i="13" s="1"/>
  <c r="E9" i="13" s="1"/>
  <c r="E10" i="13" s="1"/>
  <c r="E11" i="13" s="1"/>
  <c r="E12" i="13" s="1"/>
  <c r="E13" i="13" s="1"/>
  <c r="E14" i="13" s="1"/>
  <c r="E15" i="13" s="1"/>
  <c r="E16" i="13" s="1"/>
  <c r="E17" i="13" s="1"/>
  <c r="E18" i="13" s="1"/>
  <c r="E19" i="13" s="1"/>
  <c r="E20" i="13" s="1"/>
  <c r="E21" i="13" s="1"/>
  <c r="E22" i="13" s="1"/>
  <c r="E23" i="13" s="1"/>
  <c r="E24" i="13" s="1"/>
  <c r="E25" i="13" s="1"/>
  <c r="E26" i="13" s="1"/>
  <c r="E27" i="13" s="1"/>
  <c r="E28" i="13" s="1"/>
  <c r="E29" i="13" s="1"/>
  <c r="E30" i="13" s="1"/>
  <c r="E31" i="13" s="1"/>
  <c r="E32" i="13" s="1"/>
  <c r="E33" i="13" s="1"/>
  <c r="E34" i="13" s="1"/>
  <c r="E35" i="13" s="1"/>
  <c r="E36" i="13" s="1"/>
  <c r="E37" i="13" s="1"/>
  <c r="E38" i="13" s="1"/>
  <c r="E39" i="13" s="1"/>
  <c r="E40" i="13" s="1"/>
  <c r="E41" i="13" s="1"/>
  <c r="E42" i="13" s="1"/>
  <c r="E43" i="13" s="1"/>
  <c r="E44" i="13" s="1"/>
  <c r="E45" i="13" s="1"/>
  <c r="E46" i="13" s="1"/>
  <c r="E47" i="13" s="1"/>
  <c r="E48" i="13" s="1"/>
  <c r="E49" i="13" s="1"/>
  <c r="E50" i="13" s="1"/>
  <c r="E51" i="13" s="1"/>
  <c r="E52" i="13" s="1"/>
  <c r="E53" i="13" s="1"/>
  <c r="E54" i="13" s="1"/>
  <c r="E55" i="13" s="1"/>
  <c r="E56" i="13" s="1"/>
  <c r="E57" i="13" s="1"/>
  <c r="E58" i="13" s="1"/>
  <c r="E59" i="13" s="1"/>
  <c r="B4" i="13"/>
  <c r="B5" i="13" s="1"/>
  <c r="B6" i="13" s="1"/>
  <c r="B7" i="13" s="1"/>
  <c r="B8" i="13" s="1"/>
  <c r="B9" i="13" s="1"/>
  <c r="B10" i="13" s="1"/>
  <c r="B11" i="13" s="1"/>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1" i="13" s="1"/>
  <c r="B82" i="13" s="1"/>
  <c r="B83" i="13" s="1"/>
  <c r="B84" i="13" s="1"/>
  <c r="B85" i="13" s="1"/>
  <c r="B86" i="13" s="1"/>
  <c r="B87" i="13" s="1"/>
  <c r="B88" i="13" s="1"/>
  <c r="A4" i="13"/>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N3" i="13"/>
  <c r="D3" i="13"/>
  <c r="D4" i="13" s="1"/>
  <c r="D5" i="13" s="1"/>
  <c r="D6" i="13" s="1"/>
  <c r="D7" i="13" s="1"/>
  <c r="D8" i="13" s="1"/>
  <c r="D9" i="13" s="1"/>
  <c r="D10" i="13" s="1"/>
  <c r="D11" i="13" s="1"/>
  <c r="D12" i="13" s="1"/>
  <c r="D13" i="13" s="1"/>
  <c r="D14" i="13" s="1"/>
  <c r="D15" i="13" s="1"/>
  <c r="D16" i="13" s="1"/>
  <c r="D17" i="13" s="1"/>
  <c r="D18" i="13" s="1"/>
  <c r="D19" i="13" s="1"/>
  <c r="D20" i="13" s="1"/>
  <c r="D21" i="13" s="1"/>
  <c r="D22" i="13" s="1"/>
  <c r="D23" i="13" s="1"/>
  <c r="D24" i="13" s="1"/>
  <c r="D25" i="13" s="1"/>
  <c r="D26" i="13" s="1"/>
  <c r="D27" i="13" s="1"/>
  <c r="D28" i="13" s="1"/>
  <c r="D29" i="13" s="1"/>
  <c r="D30" i="13" s="1"/>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C3" i="13"/>
  <c r="H3" i="13" s="1"/>
  <c r="H4" i="13" s="1"/>
  <c r="H5" i="13" s="1"/>
  <c r="H6" i="13" s="1"/>
  <c r="H7" i="13" s="1"/>
  <c r="H8" i="13" s="1"/>
  <c r="H9" i="13" s="1"/>
  <c r="H10" i="13" s="1"/>
  <c r="H11" i="13" s="1"/>
  <c r="H12" i="13" s="1"/>
  <c r="H13" i="13" s="1"/>
  <c r="H14" i="13" s="1"/>
  <c r="H15" i="13" s="1"/>
  <c r="H16" i="13" s="1"/>
  <c r="H17" i="13" s="1"/>
  <c r="H18" i="13" s="1"/>
  <c r="H19" i="13" s="1"/>
  <c r="H20" i="13" s="1"/>
  <c r="H21" i="13" s="1"/>
  <c r="H22" i="13" s="1"/>
  <c r="H23" i="13" s="1"/>
  <c r="H24" i="13" s="1"/>
  <c r="H25" i="13" s="1"/>
  <c r="H26" i="13" s="1"/>
  <c r="H27" i="13" s="1"/>
  <c r="H28" i="13" s="1"/>
  <c r="H29" i="13" s="1"/>
  <c r="H30" i="13" s="1"/>
  <c r="H31" i="13" s="1"/>
  <c r="H32" i="13" s="1"/>
  <c r="H33" i="13" s="1"/>
  <c r="H34" i="13" s="1"/>
  <c r="H35" i="13" s="1"/>
  <c r="H36" i="13" s="1"/>
  <c r="H37" i="13" s="1"/>
  <c r="H38" i="13" s="1"/>
  <c r="H39" i="13" s="1"/>
  <c r="H40" i="13" s="1"/>
  <c r="H41" i="13" s="1"/>
  <c r="H42" i="13" s="1"/>
  <c r="H43" i="13" s="1"/>
  <c r="H44" i="13" s="1"/>
  <c r="H45" i="13" s="1"/>
  <c r="H46" i="13" s="1"/>
  <c r="H47" i="13" s="1"/>
  <c r="H48" i="13" s="1"/>
  <c r="H49" i="13" s="1"/>
  <c r="H50" i="13" s="1"/>
  <c r="H51" i="13" s="1"/>
  <c r="H52" i="13" s="1"/>
  <c r="H53" i="13" s="1"/>
  <c r="H54" i="13" s="1"/>
  <c r="H55" i="13" s="1"/>
  <c r="H56" i="13" s="1"/>
  <c r="H57" i="13" s="1"/>
  <c r="H58" i="13" s="1"/>
  <c r="H59" i="13" s="1"/>
  <c r="H60" i="13" s="1"/>
  <c r="H61" i="13" s="1"/>
  <c r="H62" i="13" s="1"/>
  <c r="H63" i="13" s="1"/>
  <c r="H64" i="13" s="1"/>
  <c r="H65" i="13" s="1"/>
  <c r="H66" i="13" s="1"/>
  <c r="H67" i="13" s="1"/>
  <c r="H68" i="13" s="1"/>
  <c r="H69" i="13" s="1"/>
  <c r="H70" i="13" s="1"/>
  <c r="H71" i="13" s="1"/>
  <c r="H72" i="13" s="1"/>
  <c r="H73" i="13" s="1"/>
  <c r="H74" i="13" s="1"/>
  <c r="H75" i="13" s="1"/>
  <c r="H76" i="13" s="1"/>
  <c r="H77" i="13" s="1"/>
  <c r="H78" i="13" s="1"/>
  <c r="H79" i="13" s="1"/>
  <c r="H80" i="13" s="1"/>
  <c r="H81" i="13" s="1"/>
  <c r="H82" i="13" s="1"/>
  <c r="H83" i="13" s="1"/>
  <c r="H84" i="13" s="1"/>
  <c r="H85" i="13" s="1"/>
  <c r="H86" i="13" s="1"/>
  <c r="H87" i="13" s="1"/>
  <c r="H88" i="13" s="1"/>
  <c r="N89" i="13" l="1"/>
  <c r="C4" i="13"/>
  <c r="C5" i="13" s="1"/>
  <c r="C6" i="13" s="1"/>
  <c r="C7" i="13" s="1"/>
  <c r="C8" i="13" s="1"/>
  <c r="C9" i="13" s="1"/>
  <c r="C10" i="13" s="1"/>
  <c r="C11" i="13" s="1"/>
  <c r="C12" i="13" s="1"/>
  <c r="C13" i="13" s="1"/>
  <c r="C14" i="13" s="1"/>
  <c r="C15" i="13" s="1"/>
  <c r="C16" i="13" s="1"/>
  <c r="C17" i="13" s="1"/>
  <c r="C18" i="13" s="1"/>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C54" i="13" s="1"/>
  <c r="C55" i="13" s="1"/>
  <c r="C56" i="13" s="1"/>
  <c r="C57" i="13" s="1"/>
  <c r="C58" i="13" s="1"/>
  <c r="C59" i="13" s="1"/>
  <c r="C60" i="13" s="1"/>
  <c r="C61" i="13" s="1"/>
  <c r="C62" i="13" s="1"/>
  <c r="C63" i="13" s="1"/>
  <c r="C64" i="13" s="1"/>
  <c r="C65" i="13" s="1"/>
  <c r="C66" i="13" s="1"/>
  <c r="C67" i="13" s="1"/>
  <c r="C68" i="13" s="1"/>
  <c r="C69" i="13" s="1"/>
  <c r="C70" i="13" s="1"/>
  <c r="C71" i="13" s="1"/>
  <c r="C72" i="13" s="1"/>
  <c r="C73" i="13" s="1"/>
  <c r="C74" i="13" s="1"/>
  <c r="C75" i="13" s="1"/>
  <c r="C76" i="13" s="1"/>
  <c r="C77" i="13" s="1"/>
  <c r="C78" i="13" s="1"/>
  <c r="C79" i="13" s="1"/>
  <c r="C80" i="13" s="1"/>
  <c r="C81" i="13" s="1"/>
  <c r="C82" i="13" s="1"/>
  <c r="C83" i="13" s="1"/>
  <c r="C84" i="13" s="1"/>
  <c r="C85" i="13" s="1"/>
  <c r="C86" i="13" s="1"/>
  <c r="C87" i="13" s="1"/>
  <c r="C88" i="13" s="1"/>
  <c r="N108" i="12"/>
  <c r="N107" i="12"/>
  <c r="N106" i="12"/>
  <c r="N105" i="12"/>
  <c r="N104" i="12"/>
  <c r="N103" i="12"/>
  <c r="N102" i="12"/>
  <c r="N101" i="12"/>
  <c r="N100" i="12"/>
  <c r="N99" i="12"/>
  <c r="N98" i="12"/>
  <c r="N97" i="12"/>
  <c r="N96" i="12"/>
  <c r="N95" i="12"/>
  <c r="N94" i="12"/>
  <c r="N93" i="12"/>
  <c r="N92" i="12"/>
  <c r="N91" i="12"/>
  <c r="N90" i="12"/>
  <c r="N89" i="12"/>
  <c r="N88" i="12"/>
  <c r="N87" i="12"/>
  <c r="N86" i="12"/>
  <c r="N85" i="12"/>
  <c r="N84" i="12"/>
  <c r="E84" i="12"/>
  <c r="E85" i="12" s="1"/>
  <c r="E86" i="12" s="1"/>
  <c r="E87" i="12" s="1"/>
  <c r="E88" i="12" s="1"/>
  <c r="E89" i="12" s="1"/>
  <c r="E90" i="12" s="1"/>
  <c r="E91" i="12" s="1"/>
  <c r="E92" i="12" s="1"/>
  <c r="E93" i="12" s="1"/>
  <c r="E94" i="12" s="1"/>
  <c r="E95" i="12" s="1"/>
  <c r="E96" i="12" s="1"/>
  <c r="E97" i="12" s="1"/>
  <c r="E98" i="12" s="1"/>
  <c r="E99" i="12" s="1"/>
  <c r="E100" i="12" s="1"/>
  <c r="E101" i="12" s="1"/>
  <c r="E102" i="12" s="1"/>
  <c r="E103" i="12" s="1"/>
  <c r="E104" i="12" s="1"/>
  <c r="E105" i="12" s="1"/>
  <c r="E106" i="12" s="1"/>
  <c r="E107" i="12" s="1"/>
  <c r="E108" i="12" s="1"/>
  <c r="E109" i="12" s="1"/>
  <c r="N83" i="12"/>
  <c r="N82" i="12"/>
  <c r="N81" i="12"/>
  <c r="N80" i="12"/>
  <c r="N79" i="12"/>
  <c r="N78" i="12"/>
  <c r="N77" i="12"/>
  <c r="N76" i="12"/>
  <c r="N75" i="12"/>
  <c r="N74" i="12"/>
  <c r="N73" i="12"/>
  <c r="N72" i="12"/>
  <c r="N71" i="12"/>
  <c r="N70" i="12"/>
  <c r="N69" i="12"/>
  <c r="N68" i="12"/>
  <c r="N67" i="12"/>
  <c r="N66" i="12"/>
  <c r="N65" i="12"/>
  <c r="N64" i="12"/>
  <c r="N63" i="12"/>
  <c r="N62" i="12"/>
  <c r="N61" i="12"/>
  <c r="N60" i="12"/>
  <c r="N59" i="12"/>
  <c r="N58" i="12"/>
  <c r="N57" i="12"/>
  <c r="N56" i="12"/>
  <c r="E56" i="12"/>
  <c r="E57" i="12" s="1"/>
  <c r="E58" i="12" s="1"/>
  <c r="E59" i="12" s="1"/>
  <c r="E60" i="12" s="1"/>
  <c r="E61" i="12" s="1"/>
  <c r="E62" i="12" s="1"/>
  <c r="E63" i="12" s="1"/>
  <c r="E64" i="12" s="1"/>
  <c r="E65" i="12" s="1"/>
  <c r="E66" i="12" s="1"/>
  <c r="E67" i="12" s="1"/>
  <c r="E68" i="12" s="1"/>
  <c r="E69" i="12" s="1"/>
  <c r="E70" i="12" s="1"/>
  <c r="E71" i="12" s="1"/>
  <c r="E72" i="12" s="1"/>
  <c r="E73" i="12" s="1"/>
  <c r="E74" i="12" s="1"/>
  <c r="E75" i="12" s="1"/>
  <c r="E76" i="12" s="1"/>
  <c r="E77" i="12" s="1"/>
  <c r="E78" i="12" s="1"/>
  <c r="E79" i="12" s="1"/>
  <c r="E80" i="12" s="1"/>
  <c r="E81" i="12" s="1"/>
  <c r="N55" i="12"/>
  <c r="N54" i="12"/>
  <c r="N53" i="12"/>
  <c r="N52" i="12"/>
  <c r="N51" i="12"/>
  <c r="N50" i="12"/>
  <c r="N49" i="12"/>
  <c r="N48" i="12"/>
  <c r="N47" i="12"/>
  <c r="N46" i="12"/>
  <c r="N45" i="12"/>
  <c r="N44" i="12"/>
  <c r="N43" i="12"/>
  <c r="N42" i="12"/>
  <c r="N41" i="12"/>
  <c r="N40" i="12"/>
  <c r="N39" i="12"/>
  <c r="N38" i="12"/>
  <c r="N37" i="12"/>
  <c r="N36" i="12"/>
  <c r="N35" i="12"/>
  <c r="N34" i="12"/>
  <c r="N33" i="12"/>
  <c r="N32" i="12"/>
  <c r="N31" i="12"/>
  <c r="E31" i="12"/>
  <c r="E32" i="12" s="1"/>
  <c r="E33" i="12" s="1"/>
  <c r="E34" i="12" s="1"/>
  <c r="E35" i="12" s="1"/>
  <c r="E36" i="12" s="1"/>
  <c r="E37" i="12" s="1"/>
  <c r="E38" i="12" s="1"/>
  <c r="E39" i="12" s="1"/>
  <c r="E40" i="12" s="1"/>
  <c r="E41" i="12" s="1"/>
  <c r="E42" i="12" s="1"/>
  <c r="E43" i="12" s="1"/>
  <c r="E44" i="12" s="1"/>
  <c r="E45" i="12" s="1"/>
  <c r="E46" i="12" s="1"/>
  <c r="E47" i="12" s="1"/>
  <c r="E48" i="12" s="1"/>
  <c r="E49" i="12" s="1"/>
  <c r="E50" i="12" s="1"/>
  <c r="E51" i="12" s="1"/>
  <c r="E52" i="12" s="1"/>
  <c r="E53" i="12" s="1"/>
  <c r="E54" i="12" s="1"/>
  <c r="N30" i="12"/>
  <c r="N29" i="12"/>
  <c r="N28" i="12"/>
  <c r="N27" i="12"/>
  <c r="N26" i="12"/>
  <c r="N25" i="12"/>
  <c r="N24" i="12"/>
  <c r="N23" i="12"/>
  <c r="N22" i="12"/>
  <c r="N21" i="12"/>
  <c r="N20" i="12"/>
  <c r="N19" i="12"/>
  <c r="N18" i="12"/>
  <c r="N17" i="12"/>
  <c r="N16" i="12"/>
  <c r="N15" i="12"/>
  <c r="N14" i="12"/>
  <c r="N13" i="12"/>
  <c r="N12" i="12"/>
  <c r="N11" i="12"/>
  <c r="N10" i="12"/>
  <c r="N9" i="12"/>
  <c r="N8" i="12"/>
  <c r="N7" i="12"/>
  <c r="A7" i="12"/>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N6" i="12"/>
  <c r="N5" i="12"/>
  <c r="G5" i="12"/>
  <c r="G6" i="12" s="1"/>
  <c r="G7" i="12" s="1"/>
  <c r="G8" i="12" s="1"/>
  <c r="G9" i="12" s="1"/>
  <c r="G10" i="12" s="1"/>
  <c r="G11" i="12" s="1"/>
  <c r="G12" i="12" s="1"/>
  <c r="G13" i="12" s="1"/>
  <c r="G14" i="12" s="1"/>
  <c r="G15" i="12" s="1"/>
  <c r="G16" i="12" s="1"/>
  <c r="G17" i="12" s="1"/>
  <c r="G18" i="12" s="1"/>
  <c r="G19" i="12" s="1"/>
  <c r="G20" i="12" s="1"/>
  <c r="G21" i="12" s="1"/>
  <c r="G22" i="12" s="1"/>
  <c r="G23" i="12" s="1"/>
  <c r="G24" i="12" s="1"/>
  <c r="G25" i="12" s="1"/>
  <c r="G26" i="12" s="1"/>
  <c r="G27" i="12" s="1"/>
  <c r="G28" i="12" s="1"/>
  <c r="G29" i="12" s="1"/>
  <c r="G30" i="12" s="1"/>
  <c r="G31" i="12" s="1"/>
  <c r="G32" i="12" s="1"/>
  <c r="G33" i="12" s="1"/>
  <c r="G34" i="12" s="1"/>
  <c r="G35" i="12" s="1"/>
  <c r="G36" i="12" s="1"/>
  <c r="G37" i="12" s="1"/>
  <c r="G38" i="12" s="1"/>
  <c r="G39" i="12" s="1"/>
  <c r="G40" i="12" s="1"/>
  <c r="G41" i="12" s="1"/>
  <c r="G42" i="12" s="1"/>
  <c r="G43" i="12" s="1"/>
  <c r="G44" i="12" s="1"/>
  <c r="G45" i="12" s="1"/>
  <c r="G46" i="12" s="1"/>
  <c r="G47" i="12" s="1"/>
  <c r="G48" i="12" s="1"/>
  <c r="G49" i="12" s="1"/>
  <c r="G50" i="12" s="1"/>
  <c r="G51" i="12" s="1"/>
  <c r="G52" i="12" s="1"/>
  <c r="G53" i="12" s="1"/>
  <c r="G54" i="12" s="1"/>
  <c r="G55" i="12" s="1"/>
  <c r="G56" i="12" s="1"/>
  <c r="G57" i="12" s="1"/>
  <c r="G58" i="12" s="1"/>
  <c r="G59" i="12" s="1"/>
  <c r="G60" i="12" s="1"/>
  <c r="G61" i="12" s="1"/>
  <c r="G62" i="12" s="1"/>
  <c r="G63" i="12" s="1"/>
  <c r="G64" i="12" s="1"/>
  <c r="G65" i="12" s="1"/>
  <c r="G66" i="12" s="1"/>
  <c r="G67" i="12" s="1"/>
  <c r="G68" i="12" s="1"/>
  <c r="G69" i="12" s="1"/>
  <c r="G70" i="12" s="1"/>
  <c r="G71" i="12" s="1"/>
  <c r="G72" i="12" s="1"/>
  <c r="G73" i="12" s="1"/>
  <c r="G74" i="12" s="1"/>
  <c r="G75" i="12" s="1"/>
  <c r="G76" i="12" s="1"/>
  <c r="G77" i="12" s="1"/>
  <c r="G78" i="12" s="1"/>
  <c r="G79" i="12" s="1"/>
  <c r="G80" i="12" s="1"/>
  <c r="G81" i="12" s="1"/>
  <c r="G82" i="12" s="1"/>
  <c r="G83" i="12" s="1"/>
  <c r="G84" i="12" s="1"/>
  <c r="G85" i="12" s="1"/>
  <c r="G86" i="12" s="1"/>
  <c r="G87" i="12" s="1"/>
  <c r="G88" i="12" s="1"/>
  <c r="G89" i="12" s="1"/>
  <c r="G90" i="12" s="1"/>
  <c r="G91" i="12" s="1"/>
  <c r="G92" i="12" s="1"/>
  <c r="G93" i="12" s="1"/>
  <c r="G94" i="12" s="1"/>
  <c r="G95" i="12" s="1"/>
  <c r="G96" i="12" s="1"/>
  <c r="G97" i="12" s="1"/>
  <c r="G98" i="12" s="1"/>
  <c r="G99" i="12" s="1"/>
  <c r="G100" i="12" s="1"/>
  <c r="G101" i="12" s="1"/>
  <c r="G102" i="12" s="1"/>
  <c r="G103" i="12" s="1"/>
  <c r="G104" i="12" s="1"/>
  <c r="G105" i="12" s="1"/>
  <c r="G106" i="12" s="1"/>
  <c r="G107" i="12" s="1"/>
  <c r="G108" i="12" s="1"/>
  <c r="G109" i="12" s="1"/>
  <c r="F5" i="12"/>
  <c r="F6" i="12" s="1"/>
  <c r="F7" i="12" s="1"/>
  <c r="F8" i="12" s="1"/>
  <c r="F9" i="12" s="1"/>
  <c r="F10" i="12" s="1"/>
  <c r="F11" i="12" s="1"/>
  <c r="F12" i="12" s="1"/>
  <c r="F13" i="12" s="1"/>
  <c r="F14" i="12" s="1"/>
  <c r="F15" i="12" s="1"/>
  <c r="F16" i="12" s="1"/>
  <c r="F17" i="12" s="1"/>
  <c r="F18" i="12" s="1"/>
  <c r="F19" i="12" s="1"/>
  <c r="F20" i="12" s="1"/>
  <c r="F21" i="12" s="1"/>
  <c r="F22" i="12" s="1"/>
  <c r="F23" i="12" s="1"/>
  <c r="F24" i="12" s="1"/>
  <c r="F25" i="12" s="1"/>
  <c r="F26" i="12" s="1"/>
  <c r="F27" i="12" s="1"/>
  <c r="F28" i="12" s="1"/>
  <c r="F29" i="12" s="1"/>
  <c r="F30" i="12" s="1"/>
  <c r="F31" i="12" s="1"/>
  <c r="F32" i="12" s="1"/>
  <c r="F33" i="12" s="1"/>
  <c r="F34" i="12" s="1"/>
  <c r="F35" i="12" s="1"/>
  <c r="F36" i="12" s="1"/>
  <c r="F37" i="12" s="1"/>
  <c r="F38" i="12" s="1"/>
  <c r="F39" i="12" s="1"/>
  <c r="F40" i="12" s="1"/>
  <c r="F41" i="12" s="1"/>
  <c r="F42" i="12" s="1"/>
  <c r="F43" i="12" s="1"/>
  <c r="F44" i="12" s="1"/>
  <c r="F45" i="12" s="1"/>
  <c r="F46" i="12" s="1"/>
  <c r="F47" i="12" s="1"/>
  <c r="F48" i="12" s="1"/>
  <c r="F49" i="12" s="1"/>
  <c r="F50" i="12" s="1"/>
  <c r="F51" i="12" s="1"/>
  <c r="F52" i="12" s="1"/>
  <c r="F53" i="12" s="1"/>
  <c r="F54" i="12" s="1"/>
  <c r="F55" i="12" s="1"/>
  <c r="F56" i="12" s="1"/>
  <c r="F57" i="12" s="1"/>
  <c r="F58" i="12" s="1"/>
  <c r="F59" i="12" s="1"/>
  <c r="F60" i="12" s="1"/>
  <c r="F61" i="12" s="1"/>
  <c r="F62" i="12" s="1"/>
  <c r="F63" i="12" s="1"/>
  <c r="F64" i="12" s="1"/>
  <c r="F65" i="12" s="1"/>
  <c r="F66" i="12" s="1"/>
  <c r="F67" i="12" s="1"/>
  <c r="F68" i="12" s="1"/>
  <c r="F69" i="12" s="1"/>
  <c r="F70" i="12" s="1"/>
  <c r="F71" i="12" s="1"/>
  <c r="F72" i="12" s="1"/>
  <c r="F73" i="12" s="1"/>
  <c r="F74" i="12" s="1"/>
  <c r="F75" i="12" s="1"/>
  <c r="F76" i="12" s="1"/>
  <c r="F77" i="12" s="1"/>
  <c r="F78" i="12" s="1"/>
  <c r="F79" i="12" s="1"/>
  <c r="F80" i="12" s="1"/>
  <c r="F81" i="12" s="1"/>
  <c r="F82" i="12" s="1"/>
  <c r="F83" i="12" s="1"/>
  <c r="F84" i="12" s="1"/>
  <c r="F85" i="12" s="1"/>
  <c r="F86" i="12" s="1"/>
  <c r="F87" i="12" s="1"/>
  <c r="F88" i="12" s="1"/>
  <c r="F89" i="12" s="1"/>
  <c r="F90" i="12" s="1"/>
  <c r="F91" i="12" s="1"/>
  <c r="F92" i="12" s="1"/>
  <c r="F93" i="12" s="1"/>
  <c r="F94" i="12" s="1"/>
  <c r="F95" i="12" s="1"/>
  <c r="F96" i="12" s="1"/>
  <c r="F97" i="12" s="1"/>
  <c r="F98" i="12" s="1"/>
  <c r="F99" i="12" s="1"/>
  <c r="F100" i="12" s="1"/>
  <c r="F101" i="12" s="1"/>
  <c r="F102" i="12" s="1"/>
  <c r="F103" i="12" s="1"/>
  <c r="F104" i="12" s="1"/>
  <c r="F105" i="12" s="1"/>
  <c r="F106" i="12" s="1"/>
  <c r="F107" i="12" s="1"/>
  <c r="F108" i="12" s="1"/>
  <c r="F109" i="12" s="1"/>
  <c r="E5" i="12"/>
  <c r="E6" i="12" s="1"/>
  <c r="E7" i="12" s="1"/>
  <c r="E8" i="12" s="1"/>
  <c r="E9" i="12" s="1"/>
  <c r="E10" i="12" s="1"/>
  <c r="E11" i="12" s="1"/>
  <c r="E12" i="12" s="1"/>
  <c r="E13" i="12" s="1"/>
  <c r="E14" i="12" s="1"/>
  <c r="E15" i="12" s="1"/>
  <c r="E16" i="12" s="1"/>
  <c r="E17" i="12" s="1"/>
  <c r="E18" i="12" s="1"/>
  <c r="E19" i="12" s="1"/>
  <c r="E20" i="12" s="1"/>
  <c r="E21" i="12" s="1"/>
  <c r="E22" i="12" s="1"/>
  <c r="E23" i="12" s="1"/>
  <c r="E24" i="12" s="1"/>
  <c r="E25" i="12" s="1"/>
  <c r="E26" i="12" s="1"/>
  <c r="E27" i="12" s="1"/>
  <c r="E28" i="12" s="1"/>
  <c r="B5" i="12"/>
  <c r="B6" i="12" s="1"/>
  <c r="B7" i="12" s="1"/>
  <c r="B8" i="12" s="1"/>
  <c r="B9" i="12" s="1"/>
  <c r="B10" i="12" s="1"/>
  <c r="B11" i="12" s="1"/>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B56" i="12" s="1"/>
  <c r="B57" i="12" s="1"/>
  <c r="B58" i="12" s="1"/>
  <c r="B59" i="12" s="1"/>
  <c r="B60" i="12" s="1"/>
  <c r="B61" i="12" s="1"/>
  <c r="B62" i="12" s="1"/>
  <c r="B63" i="12" s="1"/>
  <c r="B64" i="12" s="1"/>
  <c r="B65" i="12" s="1"/>
  <c r="B66" i="12" s="1"/>
  <c r="B67" i="12" s="1"/>
  <c r="B68" i="12" s="1"/>
  <c r="B69" i="12" s="1"/>
  <c r="B70" i="12" s="1"/>
  <c r="B71" i="12" s="1"/>
  <c r="B72" i="12" s="1"/>
  <c r="B73" i="12" s="1"/>
  <c r="B74" i="12" s="1"/>
  <c r="B75" i="12" s="1"/>
  <c r="B76" i="12" s="1"/>
  <c r="B77" i="12" s="1"/>
  <c r="B78" i="12" s="1"/>
  <c r="B79" i="12" s="1"/>
  <c r="B80" i="12" s="1"/>
  <c r="B81" i="12" s="1"/>
  <c r="B82" i="12" s="1"/>
  <c r="B83" i="12" s="1"/>
  <c r="B84" i="12" s="1"/>
  <c r="B85" i="12" s="1"/>
  <c r="B86" i="12" s="1"/>
  <c r="B87" i="12" s="1"/>
  <c r="B88" i="12" s="1"/>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A5" i="12"/>
  <c r="A6" i="12" s="1"/>
  <c r="N4" i="12"/>
  <c r="D4" i="12"/>
  <c r="D5" i="12" s="1"/>
  <c r="D6" i="12" s="1"/>
  <c r="D7" i="12" s="1"/>
  <c r="D8" i="12" s="1"/>
  <c r="D9" i="12" s="1"/>
  <c r="D10" i="12" s="1"/>
  <c r="D11" i="12" s="1"/>
  <c r="D12" i="12" s="1"/>
  <c r="D13" i="12" s="1"/>
  <c r="D14" i="12" s="1"/>
  <c r="D15" i="12" s="1"/>
  <c r="D16" i="12" s="1"/>
  <c r="D17" i="12" s="1"/>
  <c r="D18" i="12" s="1"/>
  <c r="D19" i="12" s="1"/>
  <c r="D20" i="12" s="1"/>
  <c r="D21" i="12" s="1"/>
  <c r="D22" i="12" s="1"/>
  <c r="D23" i="12" s="1"/>
  <c r="D24" i="12" s="1"/>
  <c r="D25" i="12" s="1"/>
  <c r="D26" i="12" s="1"/>
  <c r="D27" i="12" s="1"/>
  <c r="D28" i="12" s="1"/>
  <c r="D29" i="12" s="1"/>
  <c r="D30" i="12" s="1"/>
  <c r="D31" i="12" s="1"/>
  <c r="D32" i="12" s="1"/>
  <c r="D33" i="12" s="1"/>
  <c r="D34" i="12" s="1"/>
  <c r="D35" i="12" s="1"/>
  <c r="D36" i="12" s="1"/>
  <c r="D37" i="12" s="1"/>
  <c r="D38" i="12" s="1"/>
  <c r="D39" i="12" s="1"/>
  <c r="D40" i="12" s="1"/>
  <c r="D41" i="12" s="1"/>
  <c r="D42" i="12" s="1"/>
  <c r="D43" i="12" s="1"/>
  <c r="D44" i="12" s="1"/>
  <c r="D45" i="12" s="1"/>
  <c r="D46" i="12" s="1"/>
  <c r="D47" i="12" s="1"/>
  <c r="D48" i="12" s="1"/>
  <c r="D49" i="12" s="1"/>
  <c r="D50" i="12" s="1"/>
  <c r="D51" i="12" s="1"/>
  <c r="D52" i="12" s="1"/>
  <c r="D53" i="12" s="1"/>
  <c r="D54" i="12" s="1"/>
  <c r="D55" i="12" s="1"/>
  <c r="D56" i="12" s="1"/>
  <c r="D57" i="12" s="1"/>
  <c r="D58" i="12" s="1"/>
  <c r="D59" i="12" s="1"/>
  <c r="D60" i="12" s="1"/>
  <c r="D61" i="12" s="1"/>
  <c r="D62" i="12" s="1"/>
  <c r="D63" i="12" s="1"/>
  <c r="D64" i="12" s="1"/>
  <c r="D65" i="12" s="1"/>
  <c r="D66" i="12" s="1"/>
  <c r="D67" i="12" s="1"/>
  <c r="D68" i="12" s="1"/>
  <c r="D69" i="12" s="1"/>
  <c r="D70" i="12" s="1"/>
  <c r="D71" i="12" s="1"/>
  <c r="D72" i="12" s="1"/>
  <c r="D73" i="12" s="1"/>
  <c r="D74" i="12" s="1"/>
  <c r="D75" i="12" s="1"/>
  <c r="D76" i="12" s="1"/>
  <c r="D77" i="12" s="1"/>
  <c r="D78" i="12" s="1"/>
  <c r="D79" i="12" s="1"/>
  <c r="D80" i="12" s="1"/>
  <c r="D81" i="12" s="1"/>
  <c r="D82" i="12" s="1"/>
  <c r="D83" i="12" s="1"/>
  <c r="D84" i="12" s="1"/>
  <c r="D85" i="12" s="1"/>
  <c r="D86" i="12" s="1"/>
  <c r="D87" i="12" s="1"/>
  <c r="D88" i="12" s="1"/>
  <c r="D89" i="12" s="1"/>
  <c r="D90" i="12" s="1"/>
  <c r="D91" i="12" s="1"/>
  <c r="D92" i="12" s="1"/>
  <c r="D93" i="12" s="1"/>
  <c r="D94" i="12" s="1"/>
  <c r="D95" i="12" s="1"/>
  <c r="D96" i="12" s="1"/>
  <c r="D97" i="12" s="1"/>
  <c r="D98" i="12" s="1"/>
  <c r="D99" i="12" s="1"/>
  <c r="D100" i="12" s="1"/>
  <c r="D101" i="12" s="1"/>
  <c r="D102" i="12" s="1"/>
  <c r="D103" i="12" s="1"/>
  <c r="D104" i="12" s="1"/>
  <c r="D105" i="12" s="1"/>
  <c r="D106" i="12" s="1"/>
  <c r="D107" i="12" s="1"/>
  <c r="D108" i="12" s="1"/>
  <c r="D109" i="12" s="1"/>
  <c r="C4" i="12"/>
  <c r="H4" i="12" s="1"/>
  <c r="H5" i="12" s="1"/>
  <c r="H6" i="12" s="1"/>
  <c r="H7" i="12" s="1"/>
  <c r="H8" i="12" s="1"/>
  <c r="H9" i="12" s="1"/>
  <c r="H10" i="12" s="1"/>
  <c r="H11" i="12" s="1"/>
  <c r="H12" i="12" s="1"/>
  <c r="H13" i="12" s="1"/>
  <c r="H14" i="12" s="1"/>
  <c r="H15" i="12" s="1"/>
  <c r="H16" i="12" s="1"/>
  <c r="H17" i="12" s="1"/>
  <c r="H18" i="12" s="1"/>
  <c r="H19" i="12" s="1"/>
  <c r="H20" i="12" s="1"/>
  <c r="H21" i="12" s="1"/>
  <c r="H22" i="12" s="1"/>
  <c r="H23" i="12" s="1"/>
  <c r="H24" i="12" s="1"/>
  <c r="H25" i="12" s="1"/>
  <c r="H26" i="12" s="1"/>
  <c r="H27" i="12" s="1"/>
  <c r="H28" i="12" s="1"/>
  <c r="H29" i="12" s="1"/>
  <c r="H30" i="12" s="1"/>
  <c r="H31" i="12" s="1"/>
  <c r="H32" i="12" s="1"/>
  <c r="H33" i="12" s="1"/>
  <c r="H34" i="12" s="1"/>
  <c r="H35" i="12" s="1"/>
  <c r="H36" i="12" s="1"/>
  <c r="H37" i="12" s="1"/>
  <c r="H38" i="12" s="1"/>
  <c r="H39" i="12" s="1"/>
  <c r="H40" i="12" s="1"/>
  <c r="H41" i="12" s="1"/>
  <c r="H42" i="12" s="1"/>
  <c r="H43" i="12" s="1"/>
  <c r="H44" i="12" s="1"/>
  <c r="H45" i="12" s="1"/>
  <c r="H46" i="12" s="1"/>
  <c r="H47" i="12" s="1"/>
  <c r="H48" i="12" s="1"/>
  <c r="H49" i="12" s="1"/>
  <c r="H50" i="12" s="1"/>
  <c r="H51" i="12" s="1"/>
  <c r="H52" i="12" s="1"/>
  <c r="H53" i="12" s="1"/>
  <c r="H54" i="12" s="1"/>
  <c r="H55" i="12" s="1"/>
  <c r="H56" i="12" s="1"/>
  <c r="H57" i="12" s="1"/>
  <c r="H58" i="12" s="1"/>
  <c r="H59" i="12" s="1"/>
  <c r="H60" i="12" s="1"/>
  <c r="H61" i="12" s="1"/>
  <c r="H62" i="12" s="1"/>
  <c r="H63" i="12" s="1"/>
  <c r="H64" i="12" s="1"/>
  <c r="H65" i="12" s="1"/>
  <c r="H66" i="12" s="1"/>
  <c r="H67" i="12" s="1"/>
  <c r="H68" i="12" s="1"/>
  <c r="H69" i="12" s="1"/>
  <c r="H70" i="12" s="1"/>
  <c r="H71" i="12" s="1"/>
  <c r="H72" i="12" s="1"/>
  <c r="H73" i="12" s="1"/>
  <c r="H74" i="12" s="1"/>
  <c r="H75" i="12" s="1"/>
  <c r="H76" i="12" s="1"/>
  <c r="H77" i="12" s="1"/>
  <c r="H78" i="12" s="1"/>
  <c r="H79" i="12" s="1"/>
  <c r="H80" i="12" s="1"/>
  <c r="H81" i="12" s="1"/>
  <c r="H82" i="12" s="1"/>
  <c r="H83" i="12" s="1"/>
  <c r="H84" i="12" s="1"/>
  <c r="H85" i="12" s="1"/>
  <c r="H86" i="12" s="1"/>
  <c r="H87" i="12" s="1"/>
  <c r="H88" i="12" s="1"/>
  <c r="H89" i="12" s="1"/>
  <c r="H90" i="12" s="1"/>
  <c r="H91" i="12" s="1"/>
  <c r="H92" i="12" s="1"/>
  <c r="H93" i="12" s="1"/>
  <c r="H94" i="12" s="1"/>
  <c r="H95" i="12" s="1"/>
  <c r="H96" i="12" s="1"/>
  <c r="H97" i="12" s="1"/>
  <c r="H98" i="12" s="1"/>
  <c r="H99" i="12" s="1"/>
  <c r="H100" i="12" s="1"/>
  <c r="H101" i="12" s="1"/>
  <c r="H102" i="12" s="1"/>
  <c r="H103" i="12" s="1"/>
  <c r="H104" i="12" s="1"/>
  <c r="H105" i="12" s="1"/>
  <c r="H106" i="12" s="1"/>
  <c r="H107" i="12" s="1"/>
  <c r="H108" i="12" s="1"/>
  <c r="N3" i="12"/>
  <c r="D3" i="12"/>
  <c r="C3" i="12"/>
  <c r="H3" i="12" s="1"/>
  <c r="C5" i="12" l="1"/>
  <c r="C6" i="12" s="1"/>
  <c r="C7" i="12" s="1"/>
  <c r="C8" i="12" s="1"/>
  <c r="C9" i="12" s="1"/>
  <c r="C10" i="12" s="1"/>
  <c r="C11" i="12" s="1"/>
  <c r="C12" i="12" s="1"/>
  <c r="C13" i="12" s="1"/>
  <c r="C14" i="12" s="1"/>
  <c r="C15" i="12" s="1"/>
  <c r="C16" i="12" s="1"/>
  <c r="C17" i="12" s="1"/>
  <c r="C18" i="12" s="1"/>
  <c r="C19" i="12" s="1"/>
  <c r="C20" i="12" s="1"/>
  <c r="C21" i="12" s="1"/>
  <c r="C22" i="12" s="1"/>
  <c r="C23" i="12" s="1"/>
  <c r="C24" i="12" s="1"/>
  <c r="C25" i="12" s="1"/>
  <c r="C26" i="12" s="1"/>
  <c r="C27" i="12" s="1"/>
  <c r="C28" i="12" s="1"/>
  <c r="C29" i="12" s="1"/>
  <c r="C30" i="12" s="1"/>
  <c r="C31" i="12" s="1"/>
  <c r="C32" i="12" s="1"/>
  <c r="C33" i="12" s="1"/>
  <c r="C34" i="12" s="1"/>
  <c r="C35" i="12" s="1"/>
  <c r="C36" i="12" s="1"/>
  <c r="C37" i="12" s="1"/>
  <c r="C38" i="12" s="1"/>
  <c r="C39" i="12" s="1"/>
  <c r="C40" i="12" s="1"/>
  <c r="C41" i="12" s="1"/>
  <c r="C42" i="12" s="1"/>
  <c r="C43" i="12" s="1"/>
  <c r="C44" i="12" s="1"/>
  <c r="C45" i="12" s="1"/>
  <c r="C46" i="12" s="1"/>
  <c r="C47" i="12" s="1"/>
  <c r="C48" i="12" s="1"/>
  <c r="C49" i="12" s="1"/>
  <c r="C50" i="12" s="1"/>
  <c r="C51" i="12" s="1"/>
  <c r="C52" i="12" s="1"/>
  <c r="C53" i="12" s="1"/>
  <c r="C54" i="12" s="1"/>
  <c r="C55" i="12" s="1"/>
  <c r="C56" i="12" s="1"/>
  <c r="C57" i="12" s="1"/>
  <c r="C58" i="12" s="1"/>
  <c r="C59" i="12" s="1"/>
  <c r="C60" i="12" s="1"/>
  <c r="C61" i="12" s="1"/>
  <c r="C62" i="12" s="1"/>
  <c r="C63" i="12" s="1"/>
  <c r="C64" i="12" s="1"/>
  <c r="C65" i="12" s="1"/>
  <c r="C66" i="12" s="1"/>
  <c r="C67" i="12" s="1"/>
  <c r="C68" i="12" s="1"/>
  <c r="C69" i="12" s="1"/>
  <c r="C70" i="12" s="1"/>
  <c r="C71" i="12" s="1"/>
  <c r="C72" i="12" s="1"/>
  <c r="C73" i="12" s="1"/>
  <c r="C74" i="12" s="1"/>
  <c r="C75" i="12" s="1"/>
  <c r="C76" i="12" s="1"/>
  <c r="C77" i="12" s="1"/>
  <c r="C78" i="12" s="1"/>
  <c r="C79" i="12" s="1"/>
  <c r="C80" i="12" s="1"/>
  <c r="C81" i="12" s="1"/>
  <c r="C82" i="12" s="1"/>
  <c r="C83" i="12" s="1"/>
  <c r="C84" i="12" s="1"/>
  <c r="C85" i="12" s="1"/>
  <c r="C86" i="12" s="1"/>
  <c r="C87" i="12" s="1"/>
  <c r="C88" i="12" s="1"/>
  <c r="C89" i="12" s="1"/>
  <c r="C90" i="12" s="1"/>
  <c r="C91" i="12" s="1"/>
  <c r="C92" i="12" s="1"/>
  <c r="C93" i="12" s="1"/>
  <c r="C94" i="12" s="1"/>
  <c r="C95" i="12" s="1"/>
  <c r="C96" i="12" s="1"/>
  <c r="C97" i="12" s="1"/>
  <c r="C98" i="12" s="1"/>
  <c r="C99" i="12" s="1"/>
  <c r="C100" i="12" s="1"/>
  <c r="C101" i="12" s="1"/>
  <c r="C102" i="12" s="1"/>
  <c r="C103" i="12" s="1"/>
  <c r="C104" i="12" s="1"/>
  <c r="C105" i="12" s="1"/>
  <c r="C106" i="12" s="1"/>
  <c r="C107" i="12" s="1"/>
  <c r="C108" i="12" s="1"/>
  <c r="C109" i="12" s="1"/>
  <c r="E38" i="11"/>
  <c r="E39" i="11" s="1"/>
  <c r="E40" i="11" s="1"/>
  <c r="E41" i="11" s="1"/>
  <c r="E42" i="11" s="1"/>
  <c r="E43" i="11" s="1"/>
  <c r="E44" i="11" s="1"/>
  <c r="E45" i="11" s="1"/>
  <c r="E46" i="11" s="1"/>
  <c r="E47" i="11" s="1"/>
  <c r="E48" i="11" s="1"/>
  <c r="E27" i="11"/>
  <c r="E28" i="11" s="1"/>
  <c r="E29" i="11" s="1"/>
  <c r="E30" i="11" s="1"/>
  <c r="E31" i="11" s="1"/>
  <c r="E32" i="11" s="1"/>
  <c r="E33" i="11" s="1"/>
  <c r="E34" i="11" s="1"/>
  <c r="E35" i="11" s="1"/>
  <c r="E36" i="11" s="1"/>
  <c r="E14" i="11"/>
  <c r="E15" i="11" s="1"/>
  <c r="E16" i="11" s="1"/>
  <c r="E17" i="11" s="1"/>
  <c r="E18" i="11" s="1"/>
  <c r="E19" i="11" s="1"/>
  <c r="E20" i="11" s="1"/>
  <c r="E21" i="11" s="1"/>
  <c r="E22" i="11" s="1"/>
  <c r="E23" i="11" s="1"/>
  <c r="E24" i="11" s="1"/>
  <c r="E25" i="11" s="1"/>
  <c r="G4" i="11"/>
  <c r="G5" i="11" s="1"/>
  <c r="G6" i="11" s="1"/>
  <c r="G7" i="11" s="1"/>
  <c r="G8" i="11" s="1"/>
  <c r="G9" i="11" s="1"/>
  <c r="G10" i="11" s="1"/>
  <c r="G11" i="11" s="1"/>
  <c r="G12" i="11" s="1"/>
  <c r="G13" i="11" s="1"/>
  <c r="G14" i="11" s="1"/>
  <c r="G15" i="11" s="1"/>
  <c r="G16" i="11" s="1"/>
  <c r="G17" i="11" s="1"/>
  <c r="G18" i="11" s="1"/>
  <c r="G19" i="11" s="1"/>
  <c r="G20" i="11" s="1"/>
  <c r="G21" i="11" s="1"/>
  <c r="G22" i="11" s="1"/>
  <c r="G23" i="11" s="1"/>
  <c r="G24" i="11" s="1"/>
  <c r="G25" i="11" s="1"/>
  <c r="G26" i="11" s="1"/>
  <c r="G27" i="11" s="1"/>
  <c r="G28" i="11" s="1"/>
  <c r="G29" i="11" s="1"/>
  <c r="G30" i="11" s="1"/>
  <c r="G31" i="11" s="1"/>
  <c r="G32" i="11" s="1"/>
  <c r="G33" i="11" s="1"/>
  <c r="G34" i="11" s="1"/>
  <c r="G35" i="11" s="1"/>
  <c r="G36" i="11" s="1"/>
  <c r="G37" i="11" s="1"/>
  <c r="G38" i="11" s="1"/>
  <c r="G39" i="11" s="1"/>
  <c r="G40" i="11" s="1"/>
  <c r="G41" i="11" s="1"/>
  <c r="G42" i="11" s="1"/>
  <c r="G43" i="11" s="1"/>
  <c r="G44" i="11" s="1"/>
  <c r="G45" i="11" s="1"/>
  <c r="G46" i="11" s="1"/>
  <c r="G47" i="11" s="1"/>
  <c r="G48" i="11" s="1"/>
  <c r="F4" i="11"/>
  <c r="F5" i="11" s="1"/>
  <c r="F6" i="11" s="1"/>
  <c r="F7" i="11" s="1"/>
  <c r="F8" i="11" s="1"/>
  <c r="F9" i="11" s="1"/>
  <c r="F10" i="11" s="1"/>
  <c r="F11" i="11" s="1"/>
  <c r="F12" i="11" s="1"/>
  <c r="F13" i="11" s="1"/>
  <c r="F14" i="11" s="1"/>
  <c r="F15" i="11" s="1"/>
  <c r="F16" i="11" s="1"/>
  <c r="F17" i="11" s="1"/>
  <c r="F18" i="11" s="1"/>
  <c r="F19" i="11" s="1"/>
  <c r="F20" i="11" s="1"/>
  <c r="F21" i="11" s="1"/>
  <c r="F22" i="11" s="1"/>
  <c r="F23" i="11" s="1"/>
  <c r="F24" i="11" s="1"/>
  <c r="F25" i="11" s="1"/>
  <c r="F26" i="11" s="1"/>
  <c r="F27" i="11" s="1"/>
  <c r="F28" i="11" s="1"/>
  <c r="F29" i="11" s="1"/>
  <c r="F30" i="11" s="1"/>
  <c r="F31" i="11" s="1"/>
  <c r="F32" i="11" s="1"/>
  <c r="F33" i="11" s="1"/>
  <c r="F34" i="11" s="1"/>
  <c r="F35" i="11" s="1"/>
  <c r="F36" i="11" s="1"/>
  <c r="F37" i="11" s="1"/>
  <c r="F38" i="11" s="1"/>
  <c r="F39" i="11" s="1"/>
  <c r="F40" i="11" s="1"/>
  <c r="F41" i="11" s="1"/>
  <c r="F42" i="11" s="1"/>
  <c r="F43" i="11" s="1"/>
  <c r="F44" i="11" s="1"/>
  <c r="F45" i="11" s="1"/>
  <c r="F46" i="11" s="1"/>
  <c r="F47" i="11" s="1"/>
  <c r="F48" i="11" s="1"/>
  <c r="E4" i="11"/>
  <c r="E5" i="11" s="1"/>
  <c r="E6" i="11" s="1"/>
  <c r="E7" i="11" s="1"/>
  <c r="E8" i="11" s="1"/>
  <c r="E9" i="11" s="1"/>
  <c r="E10" i="11" s="1"/>
  <c r="E11" i="11" s="1"/>
  <c r="E12" i="11" s="1"/>
  <c r="B4" i="11"/>
  <c r="B5" i="11" s="1"/>
  <c r="B6" i="11" s="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B44" i="11" s="1"/>
  <c r="B45" i="11" s="1"/>
  <c r="B46" i="11" s="1"/>
  <c r="B47" i="11" s="1"/>
  <c r="B48" i="11" s="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D3" i="11"/>
  <c r="D4" i="11" s="1"/>
  <c r="D5" i="11" s="1"/>
  <c r="D6" i="11" s="1"/>
  <c r="D7" i="11" s="1"/>
  <c r="D8" i="11" s="1"/>
  <c r="D9" i="11" s="1"/>
  <c r="D10" i="11" s="1"/>
  <c r="D11" i="11" s="1"/>
  <c r="D12" i="11" s="1"/>
  <c r="D13" i="11" s="1"/>
  <c r="D14" i="11" s="1"/>
  <c r="D15" i="11" s="1"/>
  <c r="D16" i="11" s="1"/>
  <c r="D17" i="11" s="1"/>
  <c r="D18" i="11" s="1"/>
  <c r="D19" i="11" s="1"/>
  <c r="D20" i="11" s="1"/>
  <c r="D21" i="11" s="1"/>
  <c r="D22" i="11" s="1"/>
  <c r="D23" i="11" s="1"/>
  <c r="D24" i="11" s="1"/>
  <c r="D25" i="11" s="1"/>
  <c r="D26" i="11" s="1"/>
  <c r="D27" i="11" s="1"/>
  <c r="D28" i="11" s="1"/>
  <c r="D29" i="11" s="1"/>
  <c r="D30" i="11" s="1"/>
  <c r="D31" i="11" s="1"/>
  <c r="D32" i="11" s="1"/>
  <c r="D33" i="11" s="1"/>
  <c r="D34" i="11" s="1"/>
  <c r="D35" i="11" s="1"/>
  <c r="D36" i="11" s="1"/>
  <c r="D37" i="11" s="1"/>
  <c r="D38" i="11" s="1"/>
  <c r="D39" i="11" s="1"/>
  <c r="D40" i="11" s="1"/>
  <c r="D41" i="11" s="1"/>
  <c r="D42" i="11" s="1"/>
  <c r="D43" i="11" s="1"/>
  <c r="D44" i="11" s="1"/>
  <c r="D45" i="11" s="1"/>
  <c r="D46" i="11" s="1"/>
  <c r="D47" i="11" s="1"/>
  <c r="D48" i="11" s="1"/>
  <c r="C3" i="11"/>
  <c r="C4" i="11" l="1"/>
  <c r="C5" i="11" s="1"/>
  <c r="C6" i="11" s="1"/>
  <c r="C7" i="11" s="1"/>
  <c r="C8" i="11" s="1"/>
  <c r="C9" i="11" s="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C34" i="11" s="1"/>
  <c r="C35" i="11" s="1"/>
  <c r="C36" i="11" s="1"/>
  <c r="C37" i="11" s="1"/>
  <c r="C38" i="11" s="1"/>
  <c r="C39" i="11" s="1"/>
  <c r="C40" i="11" s="1"/>
  <c r="C41" i="11" s="1"/>
  <c r="C42" i="11" s="1"/>
  <c r="C43" i="11" s="1"/>
  <c r="C44" i="11" s="1"/>
  <c r="C45" i="11" s="1"/>
  <c r="C46" i="11" s="1"/>
  <c r="C47" i="11" s="1"/>
  <c r="C48" i="11" s="1"/>
  <c r="H3" i="11"/>
  <c r="H4" i="11" s="1"/>
  <c r="H5" i="11" s="1"/>
  <c r="H6" i="11" s="1"/>
  <c r="H7" i="11" s="1"/>
  <c r="H8" i="11" s="1"/>
  <c r="H9" i="11" s="1"/>
  <c r="H10" i="11" s="1"/>
  <c r="H11" i="11" s="1"/>
  <c r="H12" i="11" s="1"/>
  <c r="H13" i="11" s="1"/>
  <c r="H14" i="11" s="1"/>
  <c r="H15" i="11" s="1"/>
  <c r="H16" i="11" s="1"/>
  <c r="H17" i="11" s="1"/>
  <c r="H18" i="11" s="1"/>
  <c r="H19" i="11" s="1"/>
  <c r="H20" i="11" s="1"/>
  <c r="H21" i="11" s="1"/>
  <c r="H22" i="11" s="1"/>
  <c r="H23" i="11" s="1"/>
  <c r="H24" i="11" s="1"/>
  <c r="H25" i="11" s="1"/>
  <c r="H26" i="11" s="1"/>
  <c r="H27" i="11" s="1"/>
  <c r="H28" i="11" s="1"/>
  <c r="H29" i="11" s="1"/>
  <c r="H30" i="11" s="1"/>
  <c r="H31" i="11" s="1"/>
  <c r="H32" i="11" s="1"/>
  <c r="H33" i="11" s="1"/>
  <c r="H34" i="11" s="1"/>
  <c r="H35" i="11" s="1"/>
  <c r="H36" i="11" s="1"/>
  <c r="H37" i="11" s="1"/>
  <c r="H38" i="11" s="1"/>
  <c r="H39" i="11" s="1"/>
  <c r="H40" i="11" s="1"/>
  <c r="H41" i="11" s="1"/>
  <c r="H42" i="11" s="1"/>
  <c r="H43" i="11" s="1"/>
  <c r="H44" i="11" s="1"/>
  <c r="H45" i="11" s="1"/>
  <c r="H46" i="11" s="1"/>
  <c r="H47" i="11" s="1"/>
  <c r="N97" i="10" l="1"/>
  <c r="N96" i="10"/>
  <c r="N95" i="10"/>
  <c r="N94" i="10"/>
  <c r="N93" i="10"/>
  <c r="N92" i="10"/>
  <c r="N91" i="10"/>
  <c r="N90" i="10"/>
  <c r="N89" i="10"/>
  <c r="N88" i="10"/>
  <c r="N87" i="10"/>
  <c r="N86" i="10"/>
  <c r="N85" i="10"/>
  <c r="N84" i="10"/>
  <c r="N83" i="10"/>
  <c r="N82" i="10"/>
  <c r="N80" i="10"/>
  <c r="N79" i="10"/>
  <c r="N78" i="10"/>
  <c r="N77" i="10"/>
  <c r="N76" i="10"/>
  <c r="N75" i="10"/>
  <c r="N74" i="10"/>
  <c r="N73" i="10"/>
  <c r="N72" i="10"/>
  <c r="N71" i="10"/>
  <c r="N70" i="10"/>
  <c r="E69" i="10"/>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N68" i="10"/>
  <c r="G68" i="10"/>
  <c r="G69" i="10" s="1"/>
  <c r="G70" i="10" s="1"/>
  <c r="G71" i="10" s="1"/>
  <c r="G72" i="10" s="1"/>
  <c r="G73" i="10" s="1"/>
  <c r="G74" i="10" s="1"/>
  <c r="G75" i="10" s="1"/>
  <c r="G76" i="10" s="1"/>
  <c r="G77" i="10" s="1"/>
  <c r="G78" i="10" s="1"/>
  <c r="G79" i="10" s="1"/>
  <c r="G80" i="10" s="1"/>
  <c r="G81" i="10" s="1"/>
  <c r="G82" i="10" s="1"/>
  <c r="G83" i="10" s="1"/>
  <c r="G84" i="10" s="1"/>
  <c r="G85" i="10" s="1"/>
  <c r="G86" i="10" s="1"/>
  <c r="G87" i="10" s="1"/>
  <c r="G88" i="10" s="1"/>
  <c r="G89" i="10" s="1"/>
  <c r="G90" i="10" s="1"/>
  <c r="G91" i="10" s="1"/>
  <c r="G92" i="10" s="1"/>
  <c r="G93" i="10" s="1"/>
  <c r="G94" i="10" s="1"/>
  <c r="G95" i="10" s="1"/>
  <c r="G96" i="10" s="1"/>
  <c r="G97" i="10" s="1"/>
  <c r="G98" i="10" s="1"/>
  <c r="F68" i="10"/>
  <c r="F69" i="10" s="1"/>
  <c r="F70" i="10" s="1"/>
  <c r="F71" i="10" s="1"/>
  <c r="F72" i="10" s="1"/>
  <c r="F73" i="10" s="1"/>
  <c r="F74" i="10" s="1"/>
  <c r="F75" i="10" s="1"/>
  <c r="F76" i="10" s="1"/>
  <c r="F77" i="10" s="1"/>
  <c r="F78" i="10" s="1"/>
  <c r="F79" i="10" s="1"/>
  <c r="F80" i="10" s="1"/>
  <c r="F81" i="10" s="1"/>
  <c r="F82" i="10" s="1"/>
  <c r="F83" i="10" s="1"/>
  <c r="F84" i="10" s="1"/>
  <c r="F85" i="10" s="1"/>
  <c r="F86" i="10" s="1"/>
  <c r="F87" i="10" s="1"/>
  <c r="F88" i="10" s="1"/>
  <c r="F89" i="10" s="1"/>
  <c r="F90" i="10" s="1"/>
  <c r="F91" i="10" s="1"/>
  <c r="F92" i="10" s="1"/>
  <c r="F93" i="10" s="1"/>
  <c r="F94" i="10" s="1"/>
  <c r="F95" i="10" s="1"/>
  <c r="F96" i="10" s="1"/>
  <c r="F97" i="10" s="1"/>
  <c r="F98" i="10" s="1"/>
  <c r="N67" i="10"/>
  <c r="N66" i="10"/>
  <c r="N65" i="10"/>
  <c r="N64" i="10"/>
  <c r="N63" i="10"/>
  <c r="N62" i="10"/>
  <c r="N61" i="10"/>
  <c r="N60" i="10"/>
  <c r="N59" i="10"/>
  <c r="N58" i="10"/>
  <c r="N57" i="10"/>
  <c r="N56" i="10"/>
  <c r="N55" i="10"/>
  <c r="N54" i="10"/>
  <c r="N53" i="10"/>
  <c r="N52" i="10"/>
  <c r="N51" i="10"/>
  <c r="N50" i="10"/>
  <c r="N49" i="10"/>
  <c r="N48" i="10"/>
  <c r="N47" i="10"/>
  <c r="N46" i="10"/>
  <c r="N45" i="10"/>
  <c r="N44" i="10"/>
  <c r="N43" i="10"/>
  <c r="N42" i="10"/>
  <c r="N41" i="10"/>
  <c r="N40" i="10"/>
  <c r="N39" i="10"/>
  <c r="N38" i="10"/>
  <c r="N37" i="10"/>
  <c r="G37" i="10"/>
  <c r="G38" i="10" s="1"/>
  <c r="G39" i="10" s="1"/>
  <c r="G40" i="10" s="1"/>
  <c r="G41" i="10" s="1"/>
  <c r="G42" i="10" s="1"/>
  <c r="G43" i="10" s="1"/>
  <c r="G44" i="10" s="1"/>
  <c r="G45" i="10" s="1"/>
  <c r="G46" i="10" s="1"/>
  <c r="G47" i="10" s="1"/>
  <c r="G48" i="10" s="1"/>
  <c r="G49" i="10" s="1"/>
  <c r="G50" i="10" s="1"/>
  <c r="G51" i="10" s="1"/>
  <c r="G52" i="10" s="1"/>
  <c r="G53" i="10" s="1"/>
  <c r="G54" i="10" s="1"/>
  <c r="G55" i="10" s="1"/>
  <c r="G56" i="10" s="1"/>
  <c r="G57" i="10" s="1"/>
  <c r="G58" i="10" s="1"/>
  <c r="G59" i="10" s="1"/>
  <c r="G60" i="10" s="1"/>
  <c r="G61" i="10" s="1"/>
  <c r="G62" i="10" s="1"/>
  <c r="G63" i="10" s="1"/>
  <c r="G64" i="10" s="1"/>
  <c r="G65" i="10" s="1"/>
  <c r="G66" i="10" s="1"/>
  <c r="F37" i="10"/>
  <c r="F38" i="10" s="1"/>
  <c r="F39" i="10" s="1"/>
  <c r="F40" i="10" s="1"/>
  <c r="F41" i="10" s="1"/>
  <c r="F42" i="10" s="1"/>
  <c r="F43" i="10" s="1"/>
  <c r="F44" i="10" s="1"/>
  <c r="F45" i="10" s="1"/>
  <c r="F46" i="10" s="1"/>
  <c r="F47" i="10" s="1"/>
  <c r="F48" i="10" s="1"/>
  <c r="F49" i="10" s="1"/>
  <c r="F50" i="10" s="1"/>
  <c r="F51" i="10" s="1"/>
  <c r="F52" i="10" s="1"/>
  <c r="F53" i="10" s="1"/>
  <c r="F54" i="10" s="1"/>
  <c r="F55" i="10" s="1"/>
  <c r="F56" i="10" s="1"/>
  <c r="F57" i="10" s="1"/>
  <c r="F58" i="10" s="1"/>
  <c r="F59" i="10" s="1"/>
  <c r="F60" i="10" s="1"/>
  <c r="F61" i="10" s="1"/>
  <c r="F62" i="10" s="1"/>
  <c r="F63" i="10" s="1"/>
  <c r="F64" i="10" s="1"/>
  <c r="F65" i="10" s="1"/>
  <c r="F66" i="10" s="1"/>
  <c r="E37" i="10"/>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G4" i="10"/>
  <c r="G5" i="10" s="1"/>
  <c r="G6" i="10" s="1"/>
  <c r="G7" i="10" s="1"/>
  <c r="G8" i="10" s="1"/>
  <c r="G9" i="10" s="1"/>
  <c r="G10" i="10" s="1"/>
  <c r="G11" i="10" s="1"/>
  <c r="G12" i="10" s="1"/>
  <c r="G13" i="10" s="1"/>
  <c r="G14" i="10" s="1"/>
  <c r="G15" i="10" s="1"/>
  <c r="G16" i="10" s="1"/>
  <c r="G17" i="10" s="1"/>
  <c r="G18" i="10" s="1"/>
  <c r="G19" i="10" s="1"/>
  <c r="G20" i="10" s="1"/>
  <c r="G21" i="10" s="1"/>
  <c r="G22" i="10" s="1"/>
  <c r="G23" i="10" s="1"/>
  <c r="G24" i="10" s="1"/>
  <c r="G25" i="10" s="1"/>
  <c r="G26" i="10" s="1"/>
  <c r="G27" i="10" s="1"/>
  <c r="G28" i="10" s="1"/>
  <c r="G29" i="10" s="1"/>
  <c r="G30" i="10" s="1"/>
  <c r="G31" i="10" s="1"/>
  <c r="G32" i="10" s="1"/>
  <c r="G33" i="10" s="1"/>
  <c r="G34" i="10" s="1"/>
  <c r="G35" i="10" s="1"/>
  <c r="F4" i="10"/>
  <c r="F5" i="10" s="1"/>
  <c r="F6" i="10" s="1"/>
  <c r="F7" i="10" s="1"/>
  <c r="F8" i="10" s="1"/>
  <c r="F9" i="10" s="1"/>
  <c r="F10" i="10" s="1"/>
  <c r="F11" i="10" s="1"/>
  <c r="F12" i="10" s="1"/>
  <c r="F13" i="10" s="1"/>
  <c r="F14" i="10" s="1"/>
  <c r="F15" i="10" s="1"/>
  <c r="F16" i="10" s="1"/>
  <c r="F17" i="10" s="1"/>
  <c r="F18" i="10" s="1"/>
  <c r="F19" i="10" s="1"/>
  <c r="F20" i="10" s="1"/>
  <c r="F21" i="10" s="1"/>
  <c r="F22" i="10" s="1"/>
  <c r="F23" i="10" s="1"/>
  <c r="F24" i="10" s="1"/>
  <c r="F25" i="10" s="1"/>
  <c r="F26" i="10" s="1"/>
  <c r="F27" i="10" s="1"/>
  <c r="F28" i="10" s="1"/>
  <c r="F29" i="10" s="1"/>
  <c r="F30" i="10" s="1"/>
  <c r="F31" i="10" s="1"/>
  <c r="F32" i="10" s="1"/>
  <c r="F33" i="10" s="1"/>
  <c r="F34" i="10" s="1"/>
  <c r="F35" i="10" s="1"/>
  <c r="E4" i="10"/>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D4" i="10"/>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D37" i="10" s="1"/>
  <c r="D38" i="10" s="1"/>
  <c r="D39" i="10" s="1"/>
  <c r="D40" i="10" s="1"/>
  <c r="D41" i="10" s="1"/>
  <c r="D42" i="10" s="1"/>
  <c r="D43" i="10" s="1"/>
  <c r="D44" i="10" s="1"/>
  <c r="D45" i="10" s="1"/>
  <c r="D46" i="10" s="1"/>
  <c r="D47" i="10" s="1"/>
  <c r="D48" i="10" s="1"/>
  <c r="D49" i="10" s="1"/>
  <c r="D50" i="10" s="1"/>
  <c r="D51" i="10" s="1"/>
  <c r="D52" i="10" s="1"/>
  <c r="D53" i="10" s="1"/>
  <c r="D54" i="10" s="1"/>
  <c r="D55" i="10" s="1"/>
  <c r="D56" i="10" s="1"/>
  <c r="D57" i="10" s="1"/>
  <c r="D58" i="10" s="1"/>
  <c r="D59" i="10" s="1"/>
  <c r="D60" i="10" s="1"/>
  <c r="D61" i="10" s="1"/>
  <c r="D62" i="10" s="1"/>
  <c r="D63" i="10" s="1"/>
  <c r="D64" i="10" s="1"/>
  <c r="D65" i="10" s="1"/>
  <c r="D66" i="10" s="1"/>
  <c r="D67" i="10" s="1"/>
  <c r="D68" i="10" s="1"/>
  <c r="D69" i="10" s="1"/>
  <c r="D70" i="10" s="1"/>
  <c r="D71" i="10" s="1"/>
  <c r="D72" i="10" s="1"/>
  <c r="D73" i="10" s="1"/>
  <c r="D74" i="10" s="1"/>
  <c r="D75" i="10" s="1"/>
  <c r="D76" i="10" s="1"/>
  <c r="D77" i="10" s="1"/>
  <c r="D78" i="10" s="1"/>
  <c r="D79" i="10" s="1"/>
  <c r="D80" i="10" s="1"/>
  <c r="D81" i="10" s="1"/>
  <c r="D82" i="10" s="1"/>
  <c r="D83" i="10" s="1"/>
  <c r="D84" i="10" s="1"/>
  <c r="D85" i="10" s="1"/>
  <c r="D86" i="10" s="1"/>
  <c r="D87" i="10" s="1"/>
  <c r="D88" i="10" s="1"/>
  <c r="D89" i="10" s="1"/>
  <c r="D90" i="10" s="1"/>
  <c r="D91" i="10" s="1"/>
  <c r="D92" i="10" s="1"/>
  <c r="D93" i="10" s="1"/>
  <c r="D94" i="10" s="1"/>
  <c r="D95" i="10" s="1"/>
  <c r="D96" i="10" s="1"/>
  <c r="D97" i="10" s="1"/>
  <c r="D98" i="10" s="1"/>
  <c r="C4" i="10"/>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B4" i="10"/>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N3" i="10"/>
  <c r="H3" i="10"/>
  <c r="H4" i="10" s="1"/>
  <c r="H5" i="10" s="1"/>
  <c r="H6" i="10" s="1"/>
  <c r="H7" i="10" s="1"/>
  <c r="H8" i="10" s="1"/>
  <c r="H9" i="10" s="1"/>
  <c r="H10" i="10" s="1"/>
  <c r="H11" i="10" s="1"/>
  <c r="H12" i="10" s="1"/>
  <c r="H13" i="10" s="1"/>
  <c r="H14" i="10" s="1"/>
  <c r="H15" i="10" s="1"/>
  <c r="H16" i="10" s="1"/>
  <c r="H17" i="10" s="1"/>
  <c r="H18" i="10" s="1"/>
  <c r="H19" i="10" s="1"/>
  <c r="H20" i="10" s="1"/>
  <c r="H21" i="10" s="1"/>
  <c r="H22" i="10" s="1"/>
  <c r="H23" i="10" s="1"/>
  <c r="H24" i="10" s="1"/>
  <c r="H25" i="10" s="1"/>
  <c r="H26" i="10" s="1"/>
  <c r="H27" i="10" s="1"/>
  <c r="H28" i="10" s="1"/>
  <c r="H29" i="10" s="1"/>
  <c r="H30" i="10" s="1"/>
  <c r="H31" i="10" s="1"/>
  <c r="H32" i="10" s="1"/>
  <c r="H33" i="10" s="1"/>
  <c r="H34" i="10" s="1"/>
  <c r="H35" i="10" s="1"/>
  <c r="H36" i="10" s="1"/>
  <c r="H37" i="10" s="1"/>
  <c r="H38" i="10" s="1"/>
  <c r="H39" i="10" s="1"/>
  <c r="H40" i="10" s="1"/>
  <c r="H41" i="10" s="1"/>
  <c r="H42" i="10" s="1"/>
  <c r="H43" i="10" s="1"/>
  <c r="H44" i="10" s="1"/>
  <c r="H45" i="10" s="1"/>
  <c r="H46" i="10" s="1"/>
  <c r="H47" i="10" s="1"/>
  <c r="H48" i="10" s="1"/>
  <c r="H49" i="10" s="1"/>
  <c r="H50" i="10" s="1"/>
  <c r="H51" i="10" s="1"/>
  <c r="H52" i="10" s="1"/>
  <c r="H53" i="10" s="1"/>
  <c r="H54" i="10" s="1"/>
  <c r="H55" i="10" s="1"/>
  <c r="H56" i="10" s="1"/>
  <c r="H57" i="10" s="1"/>
  <c r="H58" i="10" s="1"/>
  <c r="H59" i="10" s="1"/>
  <c r="H60" i="10" s="1"/>
  <c r="H61" i="10" s="1"/>
  <c r="H62" i="10" s="1"/>
  <c r="H63" i="10" s="1"/>
  <c r="H64" i="10" s="1"/>
  <c r="H65" i="10" s="1"/>
  <c r="H66" i="10" s="1"/>
  <c r="H67" i="10" s="1"/>
  <c r="H68" i="10" s="1"/>
  <c r="H69" i="10" s="1"/>
  <c r="H70" i="10" s="1"/>
  <c r="H71" i="10" s="1"/>
  <c r="H72" i="10" s="1"/>
  <c r="H73" i="10" s="1"/>
  <c r="H74" i="10" s="1"/>
  <c r="H75" i="10" s="1"/>
  <c r="H76" i="10" s="1"/>
  <c r="H77" i="10" s="1"/>
  <c r="H78" i="10" s="1"/>
  <c r="H79" i="10" s="1"/>
  <c r="H80" i="10" s="1"/>
  <c r="H81" i="10" s="1"/>
  <c r="H82" i="10" s="1"/>
  <c r="H83" i="10" s="1"/>
  <c r="H84" i="10" s="1"/>
  <c r="H85" i="10" s="1"/>
  <c r="H86" i="10" s="1"/>
  <c r="H87" i="10" s="1"/>
  <c r="H88" i="10" s="1"/>
  <c r="H89" i="10" s="1"/>
  <c r="H90" i="10" s="1"/>
  <c r="H91" i="10" s="1"/>
  <c r="H92" i="10" s="1"/>
  <c r="H93" i="10" s="1"/>
  <c r="H94" i="10" s="1"/>
  <c r="H95" i="10" s="1"/>
  <c r="H96" i="10" s="1"/>
  <c r="H97" i="10" s="1"/>
  <c r="N98" i="10" l="1"/>
  <c r="N129" i="9"/>
  <c r="N128" i="9"/>
  <c r="G104" i="9"/>
  <c r="G105" i="9" s="1"/>
  <c r="G106" i="9" s="1"/>
  <c r="G107" i="9" s="1"/>
  <c r="G108" i="9" s="1"/>
  <c r="G109" i="9" s="1"/>
  <c r="G110" i="9" s="1"/>
  <c r="G111" i="9" s="1"/>
  <c r="G112" i="9" s="1"/>
  <c r="G113" i="9" s="1"/>
  <c r="G114" i="9" s="1"/>
  <c r="G115" i="9" s="1"/>
  <c r="G116" i="9" s="1"/>
  <c r="G117" i="9" s="1"/>
  <c r="G118" i="9" s="1"/>
  <c r="G119" i="9" s="1"/>
  <c r="G120" i="9" s="1"/>
  <c r="G121" i="9" s="1"/>
  <c r="G122" i="9" s="1"/>
  <c r="G123" i="9" s="1"/>
  <c r="G124" i="9" s="1"/>
  <c r="G125" i="9" s="1"/>
  <c r="G126" i="9" s="1"/>
  <c r="G127" i="9" s="1"/>
  <c r="G128" i="9" s="1"/>
  <c r="G129" i="9" s="1"/>
  <c r="G130" i="9" s="1"/>
  <c r="F104" i="9"/>
  <c r="F105" i="9" s="1"/>
  <c r="F106" i="9" s="1"/>
  <c r="F107" i="9" s="1"/>
  <c r="F108" i="9" s="1"/>
  <c r="F109" i="9" s="1"/>
  <c r="F110" i="9" s="1"/>
  <c r="F111" i="9" s="1"/>
  <c r="F112" i="9" s="1"/>
  <c r="F113" i="9" s="1"/>
  <c r="F114" i="9" s="1"/>
  <c r="F115" i="9" s="1"/>
  <c r="F116" i="9" s="1"/>
  <c r="F117" i="9" s="1"/>
  <c r="F118" i="9" s="1"/>
  <c r="F119" i="9" s="1"/>
  <c r="F120" i="9" s="1"/>
  <c r="F121" i="9" s="1"/>
  <c r="F122" i="9" s="1"/>
  <c r="F123" i="9" s="1"/>
  <c r="F124" i="9" s="1"/>
  <c r="F125" i="9" s="1"/>
  <c r="F126" i="9" s="1"/>
  <c r="F127" i="9" s="1"/>
  <c r="F128" i="9" s="1"/>
  <c r="F129" i="9" s="1"/>
  <c r="F130" i="9" s="1"/>
  <c r="E104" i="9"/>
  <c r="E105" i="9" s="1"/>
  <c r="E106" i="9" s="1"/>
  <c r="E107" i="9" s="1"/>
  <c r="E108" i="9" s="1"/>
  <c r="E109" i="9" s="1"/>
  <c r="E110" i="9" s="1"/>
  <c r="E111" i="9" s="1"/>
  <c r="E112" i="9" s="1"/>
  <c r="E113" i="9" s="1"/>
  <c r="E114" i="9" s="1"/>
  <c r="E115" i="9" s="1"/>
  <c r="E116" i="9" s="1"/>
  <c r="E117" i="9" s="1"/>
  <c r="E118" i="9" s="1"/>
  <c r="E119" i="9" s="1"/>
  <c r="E120" i="9" s="1"/>
  <c r="E121" i="9" s="1"/>
  <c r="E122" i="9" s="1"/>
  <c r="E123" i="9" s="1"/>
  <c r="E124" i="9" s="1"/>
  <c r="E125" i="9" s="1"/>
  <c r="E126" i="9" s="1"/>
  <c r="E127" i="9" s="1"/>
  <c r="E128" i="9" s="1"/>
  <c r="E129" i="9" s="1"/>
  <c r="E130" i="9" s="1"/>
  <c r="B102" i="9"/>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D101" i="9"/>
  <c r="D102" i="9" s="1"/>
  <c r="D103" i="9" s="1"/>
  <c r="D104" i="9" s="1"/>
  <c r="D105" i="9" s="1"/>
  <c r="D106" i="9" s="1"/>
  <c r="D107" i="9" s="1"/>
  <c r="D108" i="9" s="1"/>
  <c r="D109" i="9" s="1"/>
  <c r="D110" i="9" s="1"/>
  <c r="D111" i="9" s="1"/>
  <c r="D112" i="9" s="1"/>
  <c r="D113" i="9" s="1"/>
  <c r="D114" i="9" s="1"/>
  <c r="D115" i="9" s="1"/>
  <c r="D116" i="9" s="1"/>
  <c r="D117" i="9" s="1"/>
  <c r="D118" i="9" s="1"/>
  <c r="D119" i="9" s="1"/>
  <c r="D120" i="9" s="1"/>
  <c r="D121" i="9" s="1"/>
  <c r="D122" i="9" s="1"/>
  <c r="D123" i="9" s="1"/>
  <c r="D124" i="9" s="1"/>
  <c r="D125" i="9" s="1"/>
  <c r="D126" i="9" s="1"/>
  <c r="D127" i="9" s="1"/>
  <c r="D128" i="9" s="1"/>
  <c r="D129" i="9" s="1"/>
  <c r="D130" i="9" s="1"/>
  <c r="C101" i="9"/>
  <c r="C102" i="9" s="1"/>
  <c r="C103" i="9" s="1"/>
  <c r="C104" i="9" s="1"/>
  <c r="C105" i="9" s="1"/>
  <c r="C106" i="9" s="1"/>
  <c r="C107" i="9" s="1"/>
  <c r="C108" i="9" s="1"/>
  <c r="C109" i="9" s="1"/>
  <c r="C110" i="9" s="1"/>
  <c r="C111" i="9" s="1"/>
  <c r="C112" i="9" s="1"/>
  <c r="C113" i="9" s="1"/>
  <c r="C114" i="9" s="1"/>
  <c r="C115" i="9" s="1"/>
  <c r="C116" i="9" s="1"/>
  <c r="C117" i="9" s="1"/>
  <c r="C118" i="9" s="1"/>
  <c r="C119" i="9" s="1"/>
  <c r="C120" i="9" s="1"/>
  <c r="C121" i="9" s="1"/>
  <c r="C122" i="9" s="1"/>
  <c r="C123" i="9" s="1"/>
  <c r="C124" i="9" s="1"/>
  <c r="C125" i="9" s="1"/>
  <c r="C126" i="9" s="1"/>
  <c r="C127" i="9" s="1"/>
  <c r="C128" i="9" s="1"/>
  <c r="C129" i="9" s="1"/>
  <c r="C130" i="9" s="1"/>
  <c r="N100" i="9"/>
  <c r="N99" i="9"/>
  <c r="N98" i="9"/>
  <c r="N97" i="9"/>
  <c r="N96" i="9"/>
  <c r="N95" i="9"/>
  <c r="N94" i="9"/>
  <c r="N93" i="9"/>
  <c r="N92" i="9"/>
  <c r="N91" i="9"/>
  <c r="N90" i="9"/>
  <c r="N89" i="9"/>
  <c r="N88" i="9"/>
  <c r="N87" i="9"/>
  <c r="N86" i="9"/>
  <c r="N85" i="9"/>
  <c r="N84" i="9"/>
  <c r="N83" i="9"/>
  <c r="N82" i="9"/>
  <c r="N81" i="9"/>
  <c r="N80" i="9"/>
  <c r="N79" i="9"/>
  <c r="N78" i="9"/>
  <c r="N77" i="9"/>
  <c r="N76" i="9"/>
  <c r="N75" i="9"/>
  <c r="N74" i="9"/>
  <c r="N73" i="9"/>
  <c r="N72" i="9"/>
  <c r="N71" i="9"/>
  <c r="F71" i="9"/>
  <c r="F72" i="9" s="1"/>
  <c r="F73" i="9" s="1"/>
  <c r="F74" i="9" s="1"/>
  <c r="F75" i="9" s="1"/>
  <c r="F76" i="9" s="1"/>
  <c r="F77" i="9" s="1"/>
  <c r="F78" i="9" s="1"/>
  <c r="F79" i="9" s="1"/>
  <c r="F80" i="9" s="1"/>
  <c r="F81" i="9" s="1"/>
  <c r="F82" i="9" s="1"/>
  <c r="F83" i="9" s="1"/>
  <c r="F84" i="9" s="1"/>
  <c r="F85" i="9" s="1"/>
  <c r="F86" i="9" s="1"/>
  <c r="F87" i="9" s="1"/>
  <c r="F88" i="9" s="1"/>
  <c r="F89" i="9" s="1"/>
  <c r="F90" i="9" s="1"/>
  <c r="F91" i="9" s="1"/>
  <c r="F92" i="9" s="1"/>
  <c r="F93" i="9" s="1"/>
  <c r="F94" i="9" s="1"/>
  <c r="F95" i="9" s="1"/>
  <c r="F96" i="9" s="1"/>
  <c r="F97" i="9" s="1"/>
  <c r="F98" i="9" s="1"/>
  <c r="F99" i="9" s="1"/>
  <c r="F100" i="9" s="1"/>
  <c r="N70" i="9"/>
  <c r="G70" i="9"/>
  <c r="G71" i="9" s="1"/>
  <c r="G72" i="9" s="1"/>
  <c r="G73" i="9" s="1"/>
  <c r="G74" i="9" s="1"/>
  <c r="G75" i="9" s="1"/>
  <c r="G76" i="9" s="1"/>
  <c r="G77" i="9" s="1"/>
  <c r="G78" i="9" s="1"/>
  <c r="G79" i="9" s="1"/>
  <c r="G80" i="9" s="1"/>
  <c r="G81" i="9" s="1"/>
  <c r="G82" i="9" s="1"/>
  <c r="G83" i="9" s="1"/>
  <c r="G84" i="9" s="1"/>
  <c r="G85" i="9" s="1"/>
  <c r="G86" i="9" s="1"/>
  <c r="G87" i="9" s="1"/>
  <c r="G88" i="9" s="1"/>
  <c r="G89" i="9" s="1"/>
  <c r="G90" i="9" s="1"/>
  <c r="G91" i="9" s="1"/>
  <c r="G92" i="9" s="1"/>
  <c r="G93" i="9" s="1"/>
  <c r="G94" i="9" s="1"/>
  <c r="G95" i="9" s="1"/>
  <c r="G96" i="9" s="1"/>
  <c r="G97" i="9" s="1"/>
  <c r="G98" i="9" s="1"/>
  <c r="G99" i="9" s="1"/>
  <c r="G100" i="9" s="1"/>
  <c r="F70" i="9"/>
  <c r="E70" i="9"/>
  <c r="E71" i="9" s="1"/>
  <c r="E72" i="9" s="1"/>
  <c r="E73" i="9" s="1"/>
  <c r="E74" i="9" s="1"/>
  <c r="E75" i="9" s="1"/>
  <c r="E76" i="9" s="1"/>
  <c r="E77" i="9" s="1"/>
  <c r="E78" i="9" s="1"/>
  <c r="E79" i="9" s="1"/>
  <c r="E80" i="9" s="1"/>
  <c r="E81" i="9" s="1"/>
  <c r="E82" i="9" s="1"/>
  <c r="E83" i="9" s="1"/>
  <c r="E84" i="9" s="1"/>
  <c r="E85" i="9" s="1"/>
  <c r="E86" i="9" s="1"/>
  <c r="E87" i="9" s="1"/>
  <c r="E88" i="9" s="1"/>
  <c r="E89" i="9" s="1"/>
  <c r="E90" i="9" s="1"/>
  <c r="E91" i="9" s="1"/>
  <c r="E92" i="9" s="1"/>
  <c r="E93" i="9" s="1"/>
  <c r="E94" i="9" s="1"/>
  <c r="E95" i="9" s="1"/>
  <c r="E96" i="9" s="1"/>
  <c r="E97" i="9" s="1"/>
  <c r="E98" i="9" s="1"/>
  <c r="E99" i="9" s="1"/>
  <c r="E100" i="9" s="1"/>
  <c r="B70" i="9"/>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N69" i="9"/>
  <c r="D69" i="9"/>
  <c r="D70" i="9" s="1"/>
  <c r="D71" i="9" s="1"/>
  <c r="D72" i="9" s="1"/>
  <c r="D73" i="9" s="1"/>
  <c r="D74" i="9" s="1"/>
  <c r="D75" i="9" s="1"/>
  <c r="D76" i="9" s="1"/>
  <c r="D77" i="9" s="1"/>
  <c r="D78" i="9" s="1"/>
  <c r="D79" i="9" s="1"/>
  <c r="D80" i="9" s="1"/>
  <c r="D81" i="9" s="1"/>
  <c r="D82" i="9" s="1"/>
  <c r="D83" i="9" s="1"/>
  <c r="D84" i="9" s="1"/>
  <c r="D85" i="9" s="1"/>
  <c r="D86" i="9" s="1"/>
  <c r="D87" i="9" s="1"/>
  <c r="D88" i="9" s="1"/>
  <c r="D89" i="9" s="1"/>
  <c r="D90" i="9" s="1"/>
  <c r="D91" i="9" s="1"/>
  <c r="D92" i="9" s="1"/>
  <c r="D93" i="9" s="1"/>
  <c r="D94" i="9" s="1"/>
  <c r="D95" i="9" s="1"/>
  <c r="D96" i="9" s="1"/>
  <c r="D97" i="9" s="1"/>
  <c r="D98" i="9" s="1"/>
  <c r="D99" i="9" s="1"/>
  <c r="D100" i="9" s="1"/>
  <c r="C69" i="9"/>
  <c r="C70" i="9" s="1"/>
  <c r="C71" i="9" s="1"/>
  <c r="C72" i="9" s="1"/>
  <c r="C73" i="9" s="1"/>
  <c r="C74" i="9" s="1"/>
  <c r="C75" i="9" s="1"/>
  <c r="C76" i="9" s="1"/>
  <c r="C77" i="9" s="1"/>
  <c r="C78" i="9" s="1"/>
  <c r="C79" i="9" s="1"/>
  <c r="C80" i="9" s="1"/>
  <c r="C81" i="9" s="1"/>
  <c r="C82" i="9" s="1"/>
  <c r="C83" i="9" s="1"/>
  <c r="C84" i="9" s="1"/>
  <c r="C85" i="9" s="1"/>
  <c r="C86" i="9" s="1"/>
  <c r="C87" i="9" s="1"/>
  <c r="C88" i="9" s="1"/>
  <c r="C89" i="9" s="1"/>
  <c r="C90" i="9" s="1"/>
  <c r="C91" i="9" s="1"/>
  <c r="C92" i="9" s="1"/>
  <c r="C93" i="9" s="1"/>
  <c r="C94" i="9" s="1"/>
  <c r="C95" i="9" s="1"/>
  <c r="C96" i="9" s="1"/>
  <c r="C97" i="9" s="1"/>
  <c r="C98" i="9" s="1"/>
  <c r="C99" i="9" s="1"/>
  <c r="C100" i="9" s="1"/>
  <c r="N68" i="9"/>
  <c r="N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G37" i="9"/>
  <c r="G38" i="9" s="1"/>
  <c r="G39" i="9" s="1"/>
  <c r="G40" i="9" s="1"/>
  <c r="G41" i="9" s="1"/>
  <c r="G42" i="9" s="1"/>
  <c r="G43" i="9" s="1"/>
  <c r="G44" i="9" s="1"/>
  <c r="G45" i="9" s="1"/>
  <c r="G46" i="9" s="1"/>
  <c r="G47" i="9" s="1"/>
  <c r="G48" i="9" s="1"/>
  <c r="G49" i="9" s="1"/>
  <c r="G50" i="9" s="1"/>
  <c r="G51" i="9" s="1"/>
  <c r="G52" i="9" s="1"/>
  <c r="G53" i="9" s="1"/>
  <c r="G54" i="9" s="1"/>
  <c r="G55" i="9" s="1"/>
  <c r="G56" i="9" s="1"/>
  <c r="G57" i="9" s="1"/>
  <c r="G58" i="9" s="1"/>
  <c r="G59" i="9" s="1"/>
  <c r="G60" i="9" s="1"/>
  <c r="G61" i="9" s="1"/>
  <c r="G62" i="9" s="1"/>
  <c r="G63" i="9" s="1"/>
  <c r="G64" i="9" s="1"/>
  <c r="G65" i="9" s="1"/>
  <c r="G66" i="9" s="1"/>
  <c r="G67" i="9" s="1"/>
  <c r="G68" i="9" s="1"/>
  <c r="F37" i="9"/>
  <c r="F38" i="9" s="1"/>
  <c r="F39" i="9" s="1"/>
  <c r="F40" i="9" s="1"/>
  <c r="F41" i="9" s="1"/>
  <c r="F42" i="9" s="1"/>
  <c r="F43" i="9" s="1"/>
  <c r="F44" i="9" s="1"/>
  <c r="F45" i="9" s="1"/>
  <c r="F46" i="9" s="1"/>
  <c r="F47" i="9" s="1"/>
  <c r="F48" i="9" s="1"/>
  <c r="F49" i="9" s="1"/>
  <c r="F50" i="9" s="1"/>
  <c r="F51" i="9" s="1"/>
  <c r="F52" i="9" s="1"/>
  <c r="F53" i="9" s="1"/>
  <c r="F54" i="9" s="1"/>
  <c r="F55" i="9" s="1"/>
  <c r="F56" i="9" s="1"/>
  <c r="F57" i="9" s="1"/>
  <c r="F58" i="9" s="1"/>
  <c r="F59" i="9" s="1"/>
  <c r="F60" i="9" s="1"/>
  <c r="F61" i="9" s="1"/>
  <c r="F62" i="9" s="1"/>
  <c r="F63" i="9" s="1"/>
  <c r="F64" i="9" s="1"/>
  <c r="F65" i="9" s="1"/>
  <c r="F66" i="9" s="1"/>
  <c r="F67" i="9" s="1"/>
  <c r="F68" i="9" s="1"/>
  <c r="E37" i="9"/>
  <c r="E38" i="9" s="1"/>
  <c r="E39" i="9" s="1"/>
  <c r="E40" i="9" s="1"/>
  <c r="E41" i="9" s="1"/>
  <c r="E42" i="9" s="1"/>
  <c r="E43" i="9" s="1"/>
  <c r="E44" i="9" s="1"/>
  <c r="E45" i="9" s="1"/>
  <c r="E46" i="9" s="1"/>
  <c r="E47" i="9" s="1"/>
  <c r="E48" i="9" s="1"/>
  <c r="E49" i="9" s="1"/>
  <c r="E50" i="9" s="1"/>
  <c r="E51" i="9" s="1"/>
  <c r="E52" i="9" s="1"/>
  <c r="E53" i="9" s="1"/>
  <c r="E54" i="9" s="1"/>
  <c r="E55" i="9" s="1"/>
  <c r="E56" i="9" s="1"/>
  <c r="E57" i="9" s="1"/>
  <c r="E58" i="9" s="1"/>
  <c r="E59" i="9" s="1"/>
  <c r="E60" i="9" s="1"/>
  <c r="E61" i="9" s="1"/>
  <c r="E62" i="9" s="1"/>
  <c r="E63" i="9" s="1"/>
  <c r="E64" i="9" s="1"/>
  <c r="E65" i="9" s="1"/>
  <c r="E66" i="9" s="1"/>
  <c r="E67" i="9" s="1"/>
  <c r="E68" i="9" s="1"/>
  <c r="B37" i="9"/>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N36" i="9"/>
  <c r="D36" i="9"/>
  <c r="D37" i="9" s="1"/>
  <c r="D38" i="9" s="1"/>
  <c r="D39" i="9" s="1"/>
  <c r="D40" i="9" s="1"/>
  <c r="D41" i="9" s="1"/>
  <c r="D42" i="9" s="1"/>
  <c r="D43" i="9" s="1"/>
  <c r="D44" i="9" s="1"/>
  <c r="D45" i="9" s="1"/>
  <c r="D46" i="9" s="1"/>
  <c r="D47" i="9" s="1"/>
  <c r="D48" i="9" s="1"/>
  <c r="D49" i="9" s="1"/>
  <c r="D50" i="9" s="1"/>
  <c r="D51" i="9" s="1"/>
  <c r="D52" i="9" s="1"/>
  <c r="D53" i="9" s="1"/>
  <c r="D54" i="9" s="1"/>
  <c r="D55" i="9" s="1"/>
  <c r="D56" i="9" s="1"/>
  <c r="D57" i="9" s="1"/>
  <c r="D58" i="9" s="1"/>
  <c r="D59" i="9" s="1"/>
  <c r="D60" i="9" s="1"/>
  <c r="D61" i="9" s="1"/>
  <c r="D62" i="9" s="1"/>
  <c r="D63" i="9" s="1"/>
  <c r="D64" i="9" s="1"/>
  <c r="D65" i="9" s="1"/>
  <c r="D66" i="9" s="1"/>
  <c r="D67" i="9" s="1"/>
  <c r="D68" i="9" s="1"/>
  <c r="C36" i="9"/>
  <c r="C37" i="9" s="1"/>
  <c r="C38" i="9" s="1"/>
  <c r="C39" i="9" s="1"/>
  <c r="C40" i="9" s="1"/>
  <c r="C41" i="9" s="1"/>
  <c r="C42" i="9" s="1"/>
  <c r="C43" i="9" s="1"/>
  <c r="C44" i="9" s="1"/>
  <c r="C45" i="9" s="1"/>
  <c r="C46" i="9" s="1"/>
  <c r="C47" i="9" s="1"/>
  <c r="C48" i="9" s="1"/>
  <c r="C49" i="9" s="1"/>
  <c r="C50" i="9" s="1"/>
  <c r="C51" i="9" s="1"/>
  <c r="C52" i="9" s="1"/>
  <c r="C53" i="9" s="1"/>
  <c r="C54" i="9" s="1"/>
  <c r="C55" i="9" s="1"/>
  <c r="C56" i="9" s="1"/>
  <c r="C57" i="9" s="1"/>
  <c r="C58" i="9" s="1"/>
  <c r="C59" i="9" s="1"/>
  <c r="C60" i="9" s="1"/>
  <c r="C61" i="9" s="1"/>
  <c r="C62" i="9" s="1"/>
  <c r="C63" i="9" s="1"/>
  <c r="C64" i="9" s="1"/>
  <c r="C65" i="9" s="1"/>
  <c r="C66" i="9" s="1"/>
  <c r="C67" i="9" s="1"/>
  <c r="C68" i="9" s="1"/>
  <c r="N35" i="9"/>
  <c r="N34" i="9"/>
  <c r="N33" i="9"/>
  <c r="N32" i="9"/>
  <c r="N31" i="9"/>
  <c r="N30" i="9"/>
  <c r="N29" i="9"/>
  <c r="N28" i="9"/>
  <c r="N27" i="9"/>
  <c r="N26" i="9"/>
  <c r="N25" i="9"/>
  <c r="N24" i="9"/>
  <c r="N23" i="9"/>
  <c r="N22" i="9"/>
  <c r="N21" i="9"/>
  <c r="N20" i="9"/>
  <c r="N19" i="9"/>
  <c r="N18" i="9"/>
  <c r="N17" i="9"/>
  <c r="N16" i="9"/>
  <c r="N15" i="9"/>
  <c r="N14" i="9"/>
  <c r="N13" i="9"/>
  <c r="N12" i="9"/>
  <c r="N11" i="9"/>
  <c r="N10" i="9"/>
  <c r="H10" i="9"/>
  <c r="H11" i="9" s="1"/>
  <c r="H12" i="9" s="1"/>
  <c r="H13" i="9" s="1"/>
  <c r="H14" i="9" s="1"/>
  <c r="H15" i="9" s="1"/>
  <c r="H16" i="9" s="1"/>
  <c r="H17" i="9" s="1"/>
  <c r="H18" i="9" s="1"/>
  <c r="H19" i="9" s="1"/>
  <c r="H20" i="9" s="1"/>
  <c r="H21" i="9" s="1"/>
  <c r="H22" i="9" s="1"/>
  <c r="H23" i="9" s="1"/>
  <c r="H24" i="9" s="1"/>
  <c r="H25" i="9" s="1"/>
  <c r="H26" i="9" s="1"/>
  <c r="H27" i="9" s="1"/>
  <c r="H28" i="9" s="1"/>
  <c r="H29" i="9" s="1"/>
  <c r="H30" i="9" s="1"/>
  <c r="H31" i="9" s="1"/>
  <c r="H32" i="9" s="1"/>
  <c r="H33" i="9" s="1"/>
  <c r="H34" i="9" s="1"/>
  <c r="H35" i="9" s="1"/>
  <c r="H36" i="9" s="1"/>
  <c r="H37" i="9" s="1"/>
  <c r="H38" i="9" s="1"/>
  <c r="H39" i="9" s="1"/>
  <c r="H40" i="9" s="1"/>
  <c r="H41" i="9" s="1"/>
  <c r="H42" i="9" s="1"/>
  <c r="H43" i="9" s="1"/>
  <c r="H44" i="9" s="1"/>
  <c r="H45" i="9" s="1"/>
  <c r="H46" i="9" s="1"/>
  <c r="H47" i="9" s="1"/>
  <c r="H48" i="9" s="1"/>
  <c r="H49" i="9" s="1"/>
  <c r="H50" i="9" s="1"/>
  <c r="H51" i="9" s="1"/>
  <c r="H52" i="9" s="1"/>
  <c r="H53" i="9" s="1"/>
  <c r="H54" i="9" s="1"/>
  <c r="H55" i="9" s="1"/>
  <c r="H56" i="9" s="1"/>
  <c r="H57" i="9" s="1"/>
  <c r="H58" i="9" s="1"/>
  <c r="H59" i="9" s="1"/>
  <c r="H60" i="9" s="1"/>
  <c r="H61" i="9" s="1"/>
  <c r="H62" i="9" s="1"/>
  <c r="H63" i="9" s="1"/>
  <c r="H64" i="9" s="1"/>
  <c r="H65" i="9" s="1"/>
  <c r="H66" i="9" s="1"/>
  <c r="H67" i="9" s="1"/>
  <c r="H68" i="9" s="1"/>
  <c r="H69" i="9" s="1"/>
  <c r="H70" i="9" s="1"/>
  <c r="H71" i="9" s="1"/>
  <c r="H72" i="9" s="1"/>
  <c r="H73" i="9" s="1"/>
  <c r="H74" i="9" s="1"/>
  <c r="H75" i="9" s="1"/>
  <c r="H76" i="9" s="1"/>
  <c r="H77" i="9" s="1"/>
  <c r="H78" i="9" s="1"/>
  <c r="H79" i="9" s="1"/>
  <c r="H80" i="9" s="1"/>
  <c r="H81" i="9" s="1"/>
  <c r="H82" i="9" s="1"/>
  <c r="H83" i="9" s="1"/>
  <c r="H84" i="9" s="1"/>
  <c r="H85" i="9" s="1"/>
  <c r="H86" i="9" s="1"/>
  <c r="H87" i="9" s="1"/>
  <c r="H88" i="9" s="1"/>
  <c r="H89" i="9" s="1"/>
  <c r="H90" i="9" s="1"/>
  <c r="H91" i="9" s="1"/>
  <c r="H92" i="9" s="1"/>
  <c r="H93" i="9" s="1"/>
  <c r="H94" i="9" s="1"/>
  <c r="H95" i="9" s="1"/>
  <c r="H96" i="9" s="1"/>
  <c r="H97" i="9" s="1"/>
  <c r="H98" i="9" s="1"/>
  <c r="H99" i="9" s="1"/>
  <c r="H100" i="9" s="1"/>
  <c r="H101" i="9" s="1"/>
  <c r="H102" i="9" s="1"/>
  <c r="H103" i="9" s="1"/>
  <c r="H104" i="9" s="1"/>
  <c r="H105" i="9" s="1"/>
  <c r="H106" i="9" s="1"/>
  <c r="H107" i="9" s="1"/>
  <c r="H108" i="9" s="1"/>
  <c r="H109" i="9" s="1"/>
  <c r="H110" i="9" s="1"/>
  <c r="H111" i="9" s="1"/>
  <c r="H112" i="9" s="1"/>
  <c r="H113" i="9" s="1"/>
  <c r="H114" i="9" s="1"/>
  <c r="H115" i="9" s="1"/>
  <c r="H116" i="9" s="1"/>
  <c r="H117" i="9" s="1"/>
  <c r="H118" i="9" s="1"/>
  <c r="H119" i="9" s="1"/>
  <c r="H120" i="9" s="1"/>
  <c r="H121" i="9" s="1"/>
  <c r="H122" i="9" s="1"/>
  <c r="H123" i="9" s="1"/>
  <c r="H124" i="9" s="1"/>
  <c r="H125" i="9" s="1"/>
  <c r="H126" i="9" s="1"/>
  <c r="H127" i="9" s="1"/>
  <c r="H128" i="9" s="1"/>
  <c r="H129" i="9" s="1"/>
  <c r="N9" i="9"/>
  <c r="N8" i="9"/>
  <c r="N7" i="9"/>
  <c r="N6" i="9"/>
  <c r="N5" i="9"/>
  <c r="N4" i="9"/>
  <c r="G4" i="9"/>
  <c r="G5" i="9" s="1"/>
  <c r="G6" i="9" s="1"/>
  <c r="G7" i="9" s="1"/>
  <c r="G8" i="9" s="1"/>
  <c r="G9" i="9" s="1"/>
  <c r="G10" i="9" s="1"/>
  <c r="G11" i="9" s="1"/>
  <c r="G12" i="9" s="1"/>
  <c r="G13" i="9" s="1"/>
  <c r="G14" i="9" s="1"/>
  <c r="G15" i="9" s="1"/>
  <c r="G16" i="9" s="1"/>
  <c r="G17" i="9" s="1"/>
  <c r="G18" i="9" s="1"/>
  <c r="G19" i="9" s="1"/>
  <c r="G20" i="9" s="1"/>
  <c r="G21" i="9" s="1"/>
  <c r="G22" i="9" s="1"/>
  <c r="G23" i="9" s="1"/>
  <c r="G24" i="9" s="1"/>
  <c r="G25" i="9" s="1"/>
  <c r="G26" i="9" s="1"/>
  <c r="G27" i="9" s="1"/>
  <c r="G28" i="9" s="1"/>
  <c r="G29" i="9" s="1"/>
  <c r="G30" i="9" s="1"/>
  <c r="G31" i="9" s="1"/>
  <c r="G32" i="9" s="1"/>
  <c r="G33" i="9" s="1"/>
  <c r="G34" i="9" s="1"/>
  <c r="G35" i="9" s="1"/>
  <c r="F4" i="9"/>
  <c r="F5" i="9" s="1"/>
  <c r="F6" i="9" s="1"/>
  <c r="F7" i="9" s="1"/>
  <c r="F8" i="9" s="1"/>
  <c r="F9" i="9" s="1"/>
  <c r="F10" i="9" s="1"/>
  <c r="F11" i="9" s="1"/>
  <c r="F12" i="9" s="1"/>
  <c r="F13" i="9" s="1"/>
  <c r="F14" i="9" s="1"/>
  <c r="F15" i="9" s="1"/>
  <c r="F16" i="9" s="1"/>
  <c r="F17" i="9" s="1"/>
  <c r="F18" i="9" s="1"/>
  <c r="F19" i="9" s="1"/>
  <c r="F20" i="9" s="1"/>
  <c r="F21" i="9" s="1"/>
  <c r="F22" i="9" s="1"/>
  <c r="F23" i="9" s="1"/>
  <c r="F24" i="9" s="1"/>
  <c r="F25" i="9" s="1"/>
  <c r="F26" i="9" s="1"/>
  <c r="F27" i="9" s="1"/>
  <c r="F28" i="9" s="1"/>
  <c r="F29" i="9" s="1"/>
  <c r="F30" i="9" s="1"/>
  <c r="F31" i="9" s="1"/>
  <c r="F32" i="9" s="1"/>
  <c r="F33" i="9" s="1"/>
  <c r="F34" i="9" s="1"/>
  <c r="F35" i="9" s="1"/>
  <c r="E4" i="9"/>
  <c r="E5" i="9" s="1"/>
  <c r="E6" i="9" s="1"/>
  <c r="E7" i="9" s="1"/>
  <c r="E8" i="9" s="1"/>
  <c r="E9" i="9" s="1"/>
  <c r="E10" i="9" s="1"/>
  <c r="E11" i="9" s="1"/>
  <c r="E12" i="9" s="1"/>
  <c r="E13" i="9" s="1"/>
  <c r="E14" i="9" s="1"/>
  <c r="E15" i="9" s="1"/>
  <c r="E16" i="9" s="1"/>
  <c r="E17" i="9" s="1"/>
  <c r="E18" i="9" s="1"/>
  <c r="E19" i="9" s="1"/>
  <c r="E20" i="9" s="1"/>
  <c r="E21" i="9" s="1"/>
  <c r="E22" i="9" s="1"/>
  <c r="E23" i="9" s="1"/>
  <c r="E24" i="9" s="1"/>
  <c r="E25" i="9" s="1"/>
  <c r="E26" i="9" s="1"/>
  <c r="E27" i="9" s="1"/>
  <c r="E28" i="9" s="1"/>
  <c r="E29" i="9" s="1"/>
  <c r="E30" i="9" s="1"/>
  <c r="E31" i="9" s="1"/>
  <c r="E32" i="9" s="1"/>
  <c r="E33" i="9" s="1"/>
  <c r="E34" i="9" s="1"/>
  <c r="E35" i="9" s="1"/>
  <c r="B4" i="9"/>
  <c r="B5" i="9" s="1"/>
  <c r="B6" i="9" s="1"/>
  <c r="B7" i="9" s="1"/>
  <c r="B8" i="9" s="1"/>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N3" i="9"/>
  <c r="D3" i="9"/>
  <c r="D4" i="9" s="1"/>
  <c r="D5" i="9" s="1"/>
  <c r="D6" i="9" s="1"/>
  <c r="D7" i="9" s="1"/>
  <c r="D8" i="9" s="1"/>
  <c r="D9" i="9" s="1"/>
  <c r="D10" i="9" s="1"/>
  <c r="D11" i="9" s="1"/>
  <c r="D12" i="9" s="1"/>
  <c r="D13" i="9" s="1"/>
  <c r="D14" i="9" s="1"/>
  <c r="D15" i="9" s="1"/>
  <c r="D16" i="9" s="1"/>
  <c r="D17" i="9" s="1"/>
  <c r="D18" i="9" s="1"/>
  <c r="D19" i="9" s="1"/>
  <c r="D20" i="9" s="1"/>
  <c r="D21" i="9" s="1"/>
  <c r="D22" i="9" s="1"/>
  <c r="D23" i="9" s="1"/>
  <c r="D24" i="9" s="1"/>
  <c r="D25" i="9" s="1"/>
  <c r="D26" i="9" s="1"/>
  <c r="D27" i="9" s="1"/>
  <c r="D28" i="9" s="1"/>
  <c r="D29" i="9" s="1"/>
  <c r="D30" i="9" s="1"/>
  <c r="D31" i="9" s="1"/>
  <c r="D32" i="9" s="1"/>
  <c r="D33" i="9" s="1"/>
  <c r="D34" i="9" s="1"/>
  <c r="D35" i="9" s="1"/>
  <c r="C3" i="9"/>
  <c r="C4" i="9" s="1"/>
  <c r="C5" i="9" s="1"/>
  <c r="C6" i="9" s="1"/>
  <c r="C7" i="9" s="1"/>
  <c r="C8" i="9" s="1"/>
  <c r="C9" i="9" s="1"/>
  <c r="C10" i="9" s="1"/>
  <c r="C11" i="9" s="1"/>
  <c r="C12" i="9" s="1"/>
  <c r="C13" i="9" s="1"/>
  <c r="C14" i="9" s="1"/>
  <c r="C15" i="9" s="1"/>
  <c r="C16" i="9" s="1"/>
  <c r="C17" i="9" s="1"/>
  <c r="C18" i="9" s="1"/>
  <c r="C19" i="9" s="1"/>
  <c r="C20" i="9" s="1"/>
  <c r="C21" i="9" s="1"/>
  <c r="C22" i="9" s="1"/>
  <c r="C23" i="9" s="1"/>
  <c r="C24" i="9" s="1"/>
  <c r="C25" i="9" s="1"/>
  <c r="C26" i="9" s="1"/>
  <c r="C27" i="9" s="1"/>
  <c r="C28" i="9" s="1"/>
  <c r="C29" i="9" s="1"/>
  <c r="C30" i="9" s="1"/>
  <c r="C31" i="9" s="1"/>
  <c r="C32" i="9" s="1"/>
  <c r="C33" i="9" s="1"/>
  <c r="C34" i="9" s="1"/>
  <c r="C35" i="9" s="1"/>
  <c r="N130" i="9" l="1"/>
  <c r="N116" i="8"/>
  <c r="N115" i="8"/>
  <c r="N114" i="8"/>
  <c r="N113" i="8"/>
  <c r="N112" i="8"/>
  <c r="N111" i="8"/>
  <c r="N110" i="8"/>
  <c r="N109" i="8"/>
  <c r="N108" i="8"/>
  <c r="N107" i="8"/>
  <c r="N106" i="8"/>
  <c r="N105" i="8"/>
  <c r="N104" i="8"/>
  <c r="N103" i="8"/>
  <c r="N102" i="8"/>
  <c r="N101" i="8"/>
  <c r="N100" i="8"/>
  <c r="N99" i="8"/>
  <c r="N98" i="8"/>
  <c r="N97" i="8"/>
  <c r="N96" i="8"/>
  <c r="N95" i="8"/>
  <c r="N94" i="8"/>
  <c r="N93" i="8"/>
  <c r="N92" i="8"/>
  <c r="N91" i="8"/>
  <c r="N90" i="8"/>
  <c r="N89" i="8"/>
  <c r="N88" i="8"/>
  <c r="N87" i="8"/>
  <c r="E87" i="8"/>
  <c r="E88" i="8" s="1"/>
  <c r="E89" i="8" s="1"/>
  <c r="E90" i="8" s="1"/>
  <c r="E91" i="8" s="1"/>
  <c r="E92" i="8" s="1"/>
  <c r="E93" i="8" s="1"/>
  <c r="E94" i="8" s="1"/>
  <c r="E95" i="8" s="1"/>
  <c r="E96" i="8" s="1"/>
  <c r="E97" i="8" s="1"/>
  <c r="E98" i="8" s="1"/>
  <c r="E99" i="8" s="1"/>
  <c r="E100" i="8" s="1"/>
  <c r="E101" i="8" s="1"/>
  <c r="E102" i="8" s="1"/>
  <c r="E103" i="8" s="1"/>
  <c r="E104" i="8" s="1"/>
  <c r="E105" i="8" s="1"/>
  <c r="E106" i="8" s="1"/>
  <c r="E107" i="8" s="1"/>
  <c r="E108" i="8" s="1"/>
  <c r="E109" i="8" s="1"/>
  <c r="E110" i="8" s="1"/>
  <c r="E111" i="8" s="1"/>
  <c r="E112" i="8" s="1"/>
  <c r="E113" i="8" s="1"/>
  <c r="E114" i="8" s="1"/>
  <c r="E115" i="8" s="1"/>
  <c r="E116" i="8" s="1"/>
  <c r="E117" i="8" s="1"/>
  <c r="N86" i="8"/>
  <c r="N85" i="8"/>
  <c r="N84" i="8"/>
  <c r="N83" i="8"/>
  <c r="N82" i="8"/>
  <c r="N81" i="8"/>
  <c r="N80" i="8"/>
  <c r="N79" i="8"/>
  <c r="N78" i="8"/>
  <c r="N77" i="8"/>
  <c r="N76" i="8"/>
  <c r="N75" i="8"/>
  <c r="N74" i="8"/>
  <c r="N73" i="8"/>
  <c r="N72" i="8"/>
  <c r="N71" i="8"/>
  <c r="N70" i="8"/>
  <c r="N69" i="8"/>
  <c r="N68" i="8"/>
  <c r="N67" i="8"/>
  <c r="N66" i="8"/>
  <c r="N65" i="8"/>
  <c r="N64" i="8"/>
  <c r="N63" i="8"/>
  <c r="N62" i="8"/>
  <c r="N61" i="8"/>
  <c r="N60" i="8"/>
  <c r="N59" i="8"/>
  <c r="N58" i="8"/>
  <c r="N57" i="8"/>
  <c r="E57" i="8"/>
  <c r="E58" i="8" s="1"/>
  <c r="E59" i="8" s="1"/>
  <c r="E60" i="8" s="1"/>
  <c r="E61" i="8" s="1"/>
  <c r="E62" i="8" s="1"/>
  <c r="E63" i="8" s="1"/>
  <c r="E64" i="8" s="1"/>
  <c r="E65" i="8" s="1"/>
  <c r="E66" i="8" s="1"/>
  <c r="E67" i="8" s="1"/>
  <c r="E68" i="8" s="1"/>
  <c r="E69" i="8" s="1"/>
  <c r="E70" i="8" s="1"/>
  <c r="E71" i="8" s="1"/>
  <c r="E72" i="8" s="1"/>
  <c r="E73" i="8" s="1"/>
  <c r="E74" i="8" s="1"/>
  <c r="E75" i="8" s="1"/>
  <c r="E76" i="8" s="1"/>
  <c r="E77" i="8" s="1"/>
  <c r="E78" i="8" s="1"/>
  <c r="E79" i="8" s="1"/>
  <c r="E80" i="8" s="1"/>
  <c r="E81" i="8" s="1"/>
  <c r="E82" i="8" s="1"/>
  <c r="E83" i="8" s="1"/>
  <c r="E84" i="8" s="1"/>
  <c r="E85" i="8" s="1"/>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E29" i="8"/>
  <c r="E30" i="8" s="1"/>
  <c r="E31" i="8" s="1"/>
  <c r="E32" i="8" s="1"/>
  <c r="E33" i="8" s="1"/>
  <c r="E34" i="8" s="1"/>
  <c r="E35" i="8" s="1"/>
  <c r="E36" i="8" s="1"/>
  <c r="E37" i="8" s="1"/>
  <c r="E38" i="8" s="1"/>
  <c r="E39" i="8" s="1"/>
  <c r="E40" i="8" s="1"/>
  <c r="E41" i="8" s="1"/>
  <c r="E42" i="8" s="1"/>
  <c r="E43" i="8" s="1"/>
  <c r="E44" i="8" s="1"/>
  <c r="E45" i="8" s="1"/>
  <c r="E46" i="8" s="1"/>
  <c r="E47" i="8" s="1"/>
  <c r="E48" i="8" s="1"/>
  <c r="E49" i="8" s="1"/>
  <c r="E50" i="8" s="1"/>
  <c r="E51" i="8" s="1"/>
  <c r="E52" i="8" s="1"/>
  <c r="E53" i="8" s="1"/>
  <c r="E54" i="8" s="1"/>
  <c r="E55" i="8" s="1"/>
  <c r="N28" i="8"/>
  <c r="N27" i="8"/>
  <c r="N26" i="8"/>
  <c r="N25" i="8"/>
  <c r="N24" i="8"/>
  <c r="N23" i="8"/>
  <c r="N22" i="8"/>
  <c r="N21" i="8"/>
  <c r="N20" i="8"/>
  <c r="N19" i="8"/>
  <c r="N18" i="8"/>
  <c r="N17" i="8"/>
  <c r="N16" i="8"/>
  <c r="N15" i="8"/>
  <c r="N14" i="8"/>
  <c r="N13" i="8"/>
  <c r="N12" i="8"/>
  <c r="N11" i="8"/>
  <c r="N10" i="8"/>
  <c r="N9" i="8"/>
  <c r="N8" i="8"/>
  <c r="N7" i="8"/>
  <c r="N6" i="8"/>
  <c r="N5" i="8"/>
  <c r="N4" i="8"/>
  <c r="G4" i="8"/>
  <c r="G5" i="8" s="1"/>
  <c r="G6" i="8" s="1"/>
  <c r="G7" i="8" s="1"/>
  <c r="G8" i="8" s="1"/>
  <c r="G9" i="8" s="1"/>
  <c r="G10" i="8" s="1"/>
  <c r="G11" i="8" s="1"/>
  <c r="G12" i="8" s="1"/>
  <c r="G13" i="8" s="1"/>
  <c r="G14" i="8" s="1"/>
  <c r="G15" i="8" s="1"/>
  <c r="G16" i="8" s="1"/>
  <c r="G17" i="8" s="1"/>
  <c r="G18" i="8" s="1"/>
  <c r="G19" i="8" s="1"/>
  <c r="G20" i="8" s="1"/>
  <c r="G21" i="8" s="1"/>
  <c r="G22" i="8" s="1"/>
  <c r="G23" i="8" s="1"/>
  <c r="G24" i="8" s="1"/>
  <c r="G25" i="8" s="1"/>
  <c r="G26" i="8" s="1"/>
  <c r="G27" i="8" s="1"/>
  <c r="G28" i="8" s="1"/>
  <c r="G29" i="8" s="1"/>
  <c r="G30" i="8" s="1"/>
  <c r="G31" i="8" s="1"/>
  <c r="G32" i="8" s="1"/>
  <c r="G33" i="8" s="1"/>
  <c r="G34" i="8" s="1"/>
  <c r="G35" i="8" s="1"/>
  <c r="G36" i="8" s="1"/>
  <c r="G37" i="8" s="1"/>
  <c r="G38" i="8" s="1"/>
  <c r="G39" i="8" s="1"/>
  <c r="G40" i="8" s="1"/>
  <c r="G41" i="8" s="1"/>
  <c r="G42" i="8" s="1"/>
  <c r="G43" i="8" s="1"/>
  <c r="G44" i="8" s="1"/>
  <c r="G45" i="8" s="1"/>
  <c r="G46" i="8" s="1"/>
  <c r="G47" i="8" s="1"/>
  <c r="G48" i="8" s="1"/>
  <c r="G49" i="8" s="1"/>
  <c r="G50" i="8" s="1"/>
  <c r="G51" i="8" s="1"/>
  <c r="G52" i="8" s="1"/>
  <c r="G53" i="8" s="1"/>
  <c r="G54" i="8" s="1"/>
  <c r="G55" i="8" s="1"/>
  <c r="G56" i="8" s="1"/>
  <c r="G57" i="8" s="1"/>
  <c r="G58" i="8" s="1"/>
  <c r="G59" i="8" s="1"/>
  <c r="G60" i="8" s="1"/>
  <c r="G61" i="8" s="1"/>
  <c r="G62" i="8" s="1"/>
  <c r="G63" i="8" s="1"/>
  <c r="G64" i="8" s="1"/>
  <c r="G65" i="8" s="1"/>
  <c r="G66" i="8" s="1"/>
  <c r="G67" i="8" s="1"/>
  <c r="G68" i="8" s="1"/>
  <c r="G69" i="8" s="1"/>
  <c r="G70" i="8" s="1"/>
  <c r="G71" i="8" s="1"/>
  <c r="G72" i="8" s="1"/>
  <c r="G73" i="8" s="1"/>
  <c r="G74" i="8" s="1"/>
  <c r="G75" i="8" s="1"/>
  <c r="G76" i="8" s="1"/>
  <c r="G77" i="8" s="1"/>
  <c r="G78" i="8" s="1"/>
  <c r="G79" i="8" s="1"/>
  <c r="G80" i="8" s="1"/>
  <c r="G81" i="8" s="1"/>
  <c r="G82" i="8" s="1"/>
  <c r="G83" i="8" s="1"/>
  <c r="G84" i="8" s="1"/>
  <c r="G85" i="8" s="1"/>
  <c r="G86" i="8" s="1"/>
  <c r="G87" i="8" s="1"/>
  <c r="G88" i="8" s="1"/>
  <c r="G89" i="8" s="1"/>
  <c r="G90" i="8" s="1"/>
  <c r="G91" i="8" s="1"/>
  <c r="G92" i="8" s="1"/>
  <c r="G93" i="8" s="1"/>
  <c r="G94" i="8" s="1"/>
  <c r="G95" i="8" s="1"/>
  <c r="G96" i="8" s="1"/>
  <c r="G97" i="8" s="1"/>
  <c r="G98" i="8" s="1"/>
  <c r="G99" i="8" s="1"/>
  <c r="G100" i="8" s="1"/>
  <c r="G101" i="8" s="1"/>
  <c r="G102" i="8" s="1"/>
  <c r="G103" i="8" s="1"/>
  <c r="G104" i="8" s="1"/>
  <c r="G105" i="8" s="1"/>
  <c r="G106" i="8" s="1"/>
  <c r="G107" i="8" s="1"/>
  <c r="G108" i="8" s="1"/>
  <c r="G109" i="8" s="1"/>
  <c r="G110" i="8" s="1"/>
  <c r="G111" i="8" s="1"/>
  <c r="G112" i="8" s="1"/>
  <c r="G113" i="8" s="1"/>
  <c r="G114" i="8" s="1"/>
  <c r="G115" i="8" s="1"/>
  <c r="G116" i="8" s="1"/>
  <c r="G117" i="8" s="1"/>
  <c r="F4" i="8"/>
  <c r="F5" i="8" s="1"/>
  <c r="F6" i="8" s="1"/>
  <c r="F7" i="8" s="1"/>
  <c r="F8" i="8" s="1"/>
  <c r="F9" i="8" s="1"/>
  <c r="F10" i="8" s="1"/>
  <c r="F11" i="8" s="1"/>
  <c r="F12" i="8" s="1"/>
  <c r="F13" i="8" s="1"/>
  <c r="F14" i="8" s="1"/>
  <c r="F15" i="8" s="1"/>
  <c r="F16" i="8" s="1"/>
  <c r="F17" i="8" s="1"/>
  <c r="F18" i="8" s="1"/>
  <c r="F19" i="8" s="1"/>
  <c r="F20" i="8" s="1"/>
  <c r="F21" i="8" s="1"/>
  <c r="F22" i="8" s="1"/>
  <c r="F23" i="8" s="1"/>
  <c r="F24" i="8" s="1"/>
  <c r="F25" i="8" s="1"/>
  <c r="F26" i="8" s="1"/>
  <c r="F27" i="8" s="1"/>
  <c r="F28" i="8" s="1"/>
  <c r="F29" i="8" s="1"/>
  <c r="F30" i="8" s="1"/>
  <c r="F31" i="8" s="1"/>
  <c r="F32" i="8" s="1"/>
  <c r="F33" i="8" s="1"/>
  <c r="F34" i="8" s="1"/>
  <c r="F35" i="8" s="1"/>
  <c r="F36" i="8" s="1"/>
  <c r="F37" i="8" s="1"/>
  <c r="F38" i="8" s="1"/>
  <c r="F39" i="8" s="1"/>
  <c r="F40" i="8" s="1"/>
  <c r="F41" i="8" s="1"/>
  <c r="F42" i="8" s="1"/>
  <c r="F43" i="8" s="1"/>
  <c r="F44" i="8" s="1"/>
  <c r="F45" i="8" s="1"/>
  <c r="F46" i="8" s="1"/>
  <c r="F47" i="8" s="1"/>
  <c r="F48" i="8" s="1"/>
  <c r="F49" i="8" s="1"/>
  <c r="F50" i="8" s="1"/>
  <c r="F51" i="8" s="1"/>
  <c r="F52" i="8" s="1"/>
  <c r="F53" i="8" s="1"/>
  <c r="F54" i="8" s="1"/>
  <c r="F55" i="8" s="1"/>
  <c r="F56" i="8" s="1"/>
  <c r="F57" i="8" s="1"/>
  <c r="F58" i="8" s="1"/>
  <c r="F59" i="8" s="1"/>
  <c r="F60" i="8" s="1"/>
  <c r="F61" i="8" s="1"/>
  <c r="F62" i="8" s="1"/>
  <c r="F63" i="8" s="1"/>
  <c r="F64" i="8" s="1"/>
  <c r="F65" i="8" s="1"/>
  <c r="F66" i="8" s="1"/>
  <c r="F67" i="8" s="1"/>
  <c r="F68" i="8" s="1"/>
  <c r="F69" i="8" s="1"/>
  <c r="F70" i="8" s="1"/>
  <c r="F71" i="8" s="1"/>
  <c r="F72" i="8" s="1"/>
  <c r="F73" i="8" s="1"/>
  <c r="F74" i="8" s="1"/>
  <c r="F75" i="8" s="1"/>
  <c r="F76" i="8" s="1"/>
  <c r="F77" i="8" s="1"/>
  <c r="F78" i="8" s="1"/>
  <c r="F79" i="8" s="1"/>
  <c r="F80" i="8" s="1"/>
  <c r="F81" i="8" s="1"/>
  <c r="F82" i="8" s="1"/>
  <c r="F83" i="8" s="1"/>
  <c r="F84" i="8" s="1"/>
  <c r="F85" i="8" s="1"/>
  <c r="F86" i="8" s="1"/>
  <c r="F87" i="8" s="1"/>
  <c r="F88" i="8" s="1"/>
  <c r="F89" i="8" s="1"/>
  <c r="F90" i="8" s="1"/>
  <c r="F91" i="8" s="1"/>
  <c r="F92" i="8" s="1"/>
  <c r="F93" i="8" s="1"/>
  <c r="F94" i="8" s="1"/>
  <c r="F95" i="8" s="1"/>
  <c r="F96" i="8" s="1"/>
  <c r="F97" i="8" s="1"/>
  <c r="F98" i="8" s="1"/>
  <c r="F99" i="8" s="1"/>
  <c r="F100" i="8" s="1"/>
  <c r="F101" i="8" s="1"/>
  <c r="F102" i="8" s="1"/>
  <c r="F103" i="8" s="1"/>
  <c r="F104" i="8" s="1"/>
  <c r="F105" i="8" s="1"/>
  <c r="F106" i="8" s="1"/>
  <c r="F107" i="8" s="1"/>
  <c r="F108" i="8" s="1"/>
  <c r="F109" i="8" s="1"/>
  <c r="F110" i="8" s="1"/>
  <c r="F111" i="8" s="1"/>
  <c r="F112" i="8" s="1"/>
  <c r="F113" i="8" s="1"/>
  <c r="F114" i="8" s="1"/>
  <c r="F115" i="8" s="1"/>
  <c r="F116" i="8" s="1"/>
  <c r="F117" i="8" s="1"/>
  <c r="E4" i="8"/>
  <c r="E5" i="8" s="1"/>
  <c r="E6" i="8" s="1"/>
  <c r="E7" i="8" s="1"/>
  <c r="E8" i="8" s="1"/>
  <c r="E9" i="8" s="1"/>
  <c r="E10" i="8" s="1"/>
  <c r="E11" i="8" s="1"/>
  <c r="E12" i="8" s="1"/>
  <c r="E13" i="8" s="1"/>
  <c r="E14" i="8" s="1"/>
  <c r="E15" i="8" s="1"/>
  <c r="E16" i="8" s="1"/>
  <c r="E17" i="8" s="1"/>
  <c r="E18" i="8" s="1"/>
  <c r="E19" i="8" s="1"/>
  <c r="E20" i="8" s="1"/>
  <c r="E21" i="8" s="1"/>
  <c r="E22" i="8" s="1"/>
  <c r="E23" i="8" s="1"/>
  <c r="E24" i="8" s="1"/>
  <c r="E25" i="8" s="1"/>
  <c r="E26" i="8" s="1"/>
  <c r="E27" i="8" s="1"/>
  <c r="B4" i="8"/>
  <c r="B5" i="8" s="1"/>
  <c r="B6" i="8" s="1"/>
  <c r="B7" i="8" s="1"/>
  <c r="B8" i="8" s="1"/>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B115" i="8" s="1"/>
  <c r="B116" i="8" s="1"/>
  <c r="B117" i="8" s="1"/>
  <c r="A4" i="8"/>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N3" i="8"/>
  <c r="D3" i="8"/>
  <c r="D4" i="8" s="1"/>
  <c r="D5" i="8" s="1"/>
  <c r="D6" i="8" s="1"/>
  <c r="D7" i="8" s="1"/>
  <c r="D8" i="8" s="1"/>
  <c r="D9" i="8" s="1"/>
  <c r="D10" i="8" s="1"/>
  <c r="D11" i="8" s="1"/>
  <c r="D12" i="8" s="1"/>
  <c r="D13" i="8" s="1"/>
  <c r="D14" i="8" s="1"/>
  <c r="D15" i="8" s="1"/>
  <c r="D16" i="8" s="1"/>
  <c r="D17" i="8" s="1"/>
  <c r="D18" i="8" s="1"/>
  <c r="D19" i="8" s="1"/>
  <c r="D20" i="8" s="1"/>
  <c r="D21" i="8" s="1"/>
  <c r="D22" i="8" s="1"/>
  <c r="D23" i="8" s="1"/>
  <c r="D24" i="8" s="1"/>
  <c r="D25" i="8" s="1"/>
  <c r="D26" i="8" s="1"/>
  <c r="D27" i="8" s="1"/>
  <c r="D28" i="8" s="1"/>
  <c r="D29" i="8" s="1"/>
  <c r="D30" i="8" s="1"/>
  <c r="D31" i="8" s="1"/>
  <c r="D32" i="8" s="1"/>
  <c r="D33" i="8" s="1"/>
  <c r="D34" i="8" s="1"/>
  <c r="D35" i="8" s="1"/>
  <c r="D36" i="8" s="1"/>
  <c r="D37" i="8" s="1"/>
  <c r="D38" i="8" s="1"/>
  <c r="D39" i="8" s="1"/>
  <c r="D40" i="8" s="1"/>
  <c r="D41" i="8" s="1"/>
  <c r="D42" i="8" s="1"/>
  <c r="D43" i="8" s="1"/>
  <c r="D44" i="8" s="1"/>
  <c r="D45" i="8" s="1"/>
  <c r="D46" i="8" s="1"/>
  <c r="D47" i="8" s="1"/>
  <c r="D48" i="8" s="1"/>
  <c r="D49" i="8" s="1"/>
  <c r="D50" i="8" s="1"/>
  <c r="D51" i="8" s="1"/>
  <c r="D52" i="8" s="1"/>
  <c r="D53" i="8" s="1"/>
  <c r="D54" i="8" s="1"/>
  <c r="D55" i="8" s="1"/>
  <c r="D56" i="8" s="1"/>
  <c r="D57" i="8" s="1"/>
  <c r="D58" i="8" s="1"/>
  <c r="D59" i="8" s="1"/>
  <c r="D60" i="8" s="1"/>
  <c r="D61" i="8" s="1"/>
  <c r="D62" i="8" s="1"/>
  <c r="D63" i="8" s="1"/>
  <c r="D64" i="8" s="1"/>
  <c r="D65" i="8" s="1"/>
  <c r="D66" i="8" s="1"/>
  <c r="D67" i="8" s="1"/>
  <c r="D68" i="8" s="1"/>
  <c r="D69" i="8" s="1"/>
  <c r="D70" i="8" s="1"/>
  <c r="D71" i="8" s="1"/>
  <c r="D72" i="8" s="1"/>
  <c r="D73" i="8" s="1"/>
  <c r="D74" i="8" s="1"/>
  <c r="D75" i="8" s="1"/>
  <c r="D76" i="8" s="1"/>
  <c r="D77" i="8" s="1"/>
  <c r="D78" i="8" s="1"/>
  <c r="D79" i="8" s="1"/>
  <c r="D80" i="8" s="1"/>
  <c r="D81" i="8" s="1"/>
  <c r="D82" i="8" s="1"/>
  <c r="D83" i="8" s="1"/>
  <c r="D84" i="8" s="1"/>
  <c r="D85" i="8" s="1"/>
  <c r="D86" i="8" s="1"/>
  <c r="D87" i="8" s="1"/>
  <c r="D88" i="8" s="1"/>
  <c r="D89" i="8" s="1"/>
  <c r="D90" i="8" s="1"/>
  <c r="D91" i="8" s="1"/>
  <c r="D92" i="8" s="1"/>
  <c r="D93" i="8" s="1"/>
  <c r="D94" i="8" s="1"/>
  <c r="D95" i="8" s="1"/>
  <c r="D96" i="8" s="1"/>
  <c r="D97" i="8" s="1"/>
  <c r="D98" i="8" s="1"/>
  <c r="D99" i="8" s="1"/>
  <c r="D100" i="8" s="1"/>
  <c r="D101" i="8" s="1"/>
  <c r="D102" i="8" s="1"/>
  <c r="D103" i="8" s="1"/>
  <c r="D104" i="8" s="1"/>
  <c r="D105" i="8" s="1"/>
  <c r="D106" i="8" s="1"/>
  <c r="D107" i="8" s="1"/>
  <c r="D108" i="8" s="1"/>
  <c r="D109" i="8" s="1"/>
  <c r="D110" i="8" s="1"/>
  <c r="D111" i="8" s="1"/>
  <c r="D112" i="8" s="1"/>
  <c r="D113" i="8" s="1"/>
  <c r="D114" i="8" s="1"/>
  <c r="D115" i="8" s="1"/>
  <c r="D116" i="8" s="1"/>
  <c r="D117" i="8" s="1"/>
  <c r="C3" i="8"/>
  <c r="C4" i="8" s="1"/>
  <c r="C5" i="8" s="1"/>
  <c r="C6" i="8" s="1"/>
  <c r="C7" i="8" s="1"/>
  <c r="C8" i="8" s="1"/>
  <c r="C9" i="8" s="1"/>
  <c r="C10" i="8" s="1"/>
  <c r="C11" i="8" s="1"/>
  <c r="C12" i="8" s="1"/>
  <c r="C13" i="8" s="1"/>
  <c r="C14" i="8" s="1"/>
  <c r="C15" i="8" s="1"/>
  <c r="C16" i="8" s="1"/>
  <c r="C17" i="8" s="1"/>
  <c r="C18" i="8" s="1"/>
  <c r="C19" i="8" s="1"/>
  <c r="C20" i="8" s="1"/>
  <c r="C21" i="8" s="1"/>
  <c r="C22" i="8" s="1"/>
  <c r="C23" i="8" s="1"/>
  <c r="C24" i="8" s="1"/>
  <c r="C25" i="8" s="1"/>
  <c r="C26" i="8" s="1"/>
  <c r="C27" i="8" s="1"/>
  <c r="C28" i="8" s="1"/>
  <c r="C29" i="8" s="1"/>
  <c r="C30" i="8" s="1"/>
  <c r="C31" i="8" s="1"/>
  <c r="C32" i="8" s="1"/>
  <c r="C33" i="8" s="1"/>
  <c r="C34" i="8" s="1"/>
  <c r="C35" i="8" s="1"/>
  <c r="C36" i="8" s="1"/>
  <c r="C37" i="8" s="1"/>
  <c r="C38" i="8" s="1"/>
  <c r="C39" i="8" s="1"/>
  <c r="C40" i="8" s="1"/>
  <c r="C41" i="8" s="1"/>
  <c r="C42" i="8" s="1"/>
  <c r="C43" i="8" s="1"/>
  <c r="C44" i="8" s="1"/>
  <c r="C45" i="8" s="1"/>
  <c r="C46" i="8" s="1"/>
  <c r="C47" i="8" s="1"/>
  <c r="C48" i="8" s="1"/>
  <c r="C49" i="8" s="1"/>
  <c r="C50" i="8" s="1"/>
  <c r="C51" i="8" s="1"/>
  <c r="C52" i="8" s="1"/>
  <c r="C53" i="8" s="1"/>
  <c r="C54" i="8" s="1"/>
  <c r="C55" i="8" s="1"/>
  <c r="C56" i="8" s="1"/>
  <c r="C57" i="8" s="1"/>
  <c r="C58" i="8" s="1"/>
  <c r="C59" i="8" s="1"/>
  <c r="C60" i="8" s="1"/>
  <c r="C61" i="8" s="1"/>
  <c r="C62" i="8" s="1"/>
  <c r="C63" i="8" s="1"/>
  <c r="C64" i="8" s="1"/>
  <c r="C65" i="8" s="1"/>
  <c r="C66" i="8" s="1"/>
  <c r="C67" i="8" s="1"/>
  <c r="C68" i="8" s="1"/>
  <c r="C69" i="8" s="1"/>
  <c r="C70" i="8" s="1"/>
  <c r="C71" i="8" s="1"/>
  <c r="C72" i="8" s="1"/>
  <c r="C73" i="8" s="1"/>
  <c r="C74" i="8" s="1"/>
  <c r="C75" i="8" s="1"/>
  <c r="C76" i="8" s="1"/>
  <c r="C77" i="8" s="1"/>
  <c r="C78" i="8" s="1"/>
  <c r="C79" i="8" s="1"/>
  <c r="C80" i="8" s="1"/>
  <c r="C81" i="8" s="1"/>
  <c r="C82" i="8" s="1"/>
  <c r="C83" i="8" s="1"/>
  <c r="C84" i="8" s="1"/>
  <c r="C85" i="8" s="1"/>
  <c r="C86" i="8" s="1"/>
  <c r="C87" i="8" s="1"/>
  <c r="C88" i="8" s="1"/>
  <c r="C89" i="8" s="1"/>
  <c r="C90" i="8" s="1"/>
  <c r="C91" i="8" s="1"/>
  <c r="C92" i="8" s="1"/>
  <c r="C93" i="8" s="1"/>
  <c r="C94" i="8" s="1"/>
  <c r="C95" i="8" s="1"/>
  <c r="C96" i="8" s="1"/>
  <c r="C97" i="8" s="1"/>
  <c r="C98" i="8" s="1"/>
  <c r="C99" i="8" s="1"/>
  <c r="C100" i="8" s="1"/>
  <c r="C101" i="8" s="1"/>
  <c r="C102" i="8" s="1"/>
  <c r="C103" i="8" s="1"/>
  <c r="C104" i="8" s="1"/>
  <c r="C105" i="8" s="1"/>
  <c r="C106" i="8" s="1"/>
  <c r="C107" i="8" s="1"/>
  <c r="C108" i="8" s="1"/>
  <c r="C109" i="8" s="1"/>
  <c r="C110" i="8" s="1"/>
  <c r="C111" i="8" s="1"/>
  <c r="C112" i="8" s="1"/>
  <c r="C113" i="8" s="1"/>
  <c r="C114" i="8" s="1"/>
  <c r="C115" i="8" s="1"/>
  <c r="C116" i="8" s="1"/>
  <c r="C117" i="8" s="1"/>
  <c r="N117" i="8" l="1"/>
  <c r="H3" i="8"/>
  <c r="H4" i="8" s="1"/>
  <c r="H5" i="8" s="1"/>
  <c r="H6" i="8" s="1"/>
  <c r="H7" i="8" s="1"/>
  <c r="H8" i="8" s="1"/>
  <c r="H9" i="8" s="1"/>
  <c r="H10" i="8" s="1"/>
  <c r="H11" i="8" s="1"/>
  <c r="H12" i="8" s="1"/>
  <c r="H13" i="8" s="1"/>
  <c r="H14" i="8" s="1"/>
  <c r="H15" i="8" s="1"/>
  <c r="H16" i="8" s="1"/>
  <c r="H17" i="8" s="1"/>
  <c r="H18" i="8" s="1"/>
  <c r="H19" i="8" s="1"/>
  <c r="H20" i="8" s="1"/>
  <c r="H21" i="8" s="1"/>
  <c r="H22" i="8" s="1"/>
  <c r="H23" i="8" s="1"/>
  <c r="H24" i="8" s="1"/>
  <c r="H25" i="8" s="1"/>
  <c r="H26" i="8" s="1"/>
  <c r="H27" i="8" s="1"/>
  <c r="H28" i="8" s="1"/>
  <c r="H29" i="8" s="1"/>
  <c r="H30" i="8" s="1"/>
  <c r="H31" i="8" s="1"/>
  <c r="H32" i="8" s="1"/>
  <c r="H33" i="8" s="1"/>
  <c r="H34" i="8" s="1"/>
  <c r="H35" i="8" s="1"/>
  <c r="H36" i="8" s="1"/>
  <c r="H37" i="8" s="1"/>
  <c r="H38" i="8" s="1"/>
  <c r="H39" i="8" s="1"/>
  <c r="H40" i="8" s="1"/>
  <c r="H41" i="8" s="1"/>
  <c r="H42" i="8" s="1"/>
  <c r="H43" i="8" s="1"/>
  <c r="H44" i="8" s="1"/>
  <c r="H45" i="8" s="1"/>
  <c r="H46" i="8" s="1"/>
  <c r="H47" i="8" s="1"/>
  <c r="H48" i="8" s="1"/>
  <c r="H49" i="8" s="1"/>
  <c r="H50" i="8" s="1"/>
  <c r="H51" i="8" s="1"/>
  <c r="H52" i="8" s="1"/>
  <c r="H53" i="8" s="1"/>
  <c r="H54" i="8" s="1"/>
  <c r="H55" i="8" s="1"/>
  <c r="H56" i="8" s="1"/>
  <c r="H57" i="8" s="1"/>
  <c r="H58" i="8" s="1"/>
  <c r="H59" i="8" s="1"/>
  <c r="H60" i="8" s="1"/>
  <c r="H61" i="8" s="1"/>
  <c r="H62" i="8" s="1"/>
  <c r="H63" i="8" s="1"/>
  <c r="H64" i="8" s="1"/>
  <c r="H65" i="8" s="1"/>
  <c r="H66" i="8" s="1"/>
  <c r="H67" i="8" s="1"/>
  <c r="H68" i="8" s="1"/>
  <c r="H69" i="8" s="1"/>
  <c r="H70" i="8" s="1"/>
  <c r="H71" i="8" s="1"/>
  <c r="H72" i="8" s="1"/>
  <c r="H73" i="8" s="1"/>
  <c r="H74" i="8" s="1"/>
  <c r="H75" i="8" s="1"/>
  <c r="H76" i="8" s="1"/>
  <c r="H77" i="8" s="1"/>
  <c r="H78" i="8" s="1"/>
  <c r="H79" i="8" s="1"/>
  <c r="H80" i="8" s="1"/>
  <c r="H81" i="8" s="1"/>
  <c r="H82" i="8" s="1"/>
  <c r="H83" i="8" s="1"/>
  <c r="H84" i="8" s="1"/>
  <c r="H85" i="8" s="1"/>
  <c r="H86" i="8" s="1"/>
  <c r="H87" i="8" s="1"/>
  <c r="H88" i="8" s="1"/>
  <c r="H89" i="8" s="1"/>
  <c r="H90" i="8" s="1"/>
  <c r="H91" i="8" s="1"/>
  <c r="H92" i="8" s="1"/>
  <c r="H93" i="8" s="1"/>
  <c r="H94" i="8" s="1"/>
  <c r="H95" i="8" s="1"/>
  <c r="H96" i="8" s="1"/>
  <c r="H97" i="8" s="1"/>
  <c r="H98" i="8" s="1"/>
  <c r="H99" i="8" s="1"/>
  <c r="H100" i="8" s="1"/>
  <c r="H101" i="8" s="1"/>
  <c r="H102" i="8" s="1"/>
  <c r="H103" i="8" s="1"/>
  <c r="H104" i="8" s="1"/>
  <c r="H105" i="8" s="1"/>
  <c r="H106" i="8" s="1"/>
  <c r="H107" i="8" s="1"/>
  <c r="H108" i="8" s="1"/>
  <c r="H109" i="8" s="1"/>
  <c r="H110" i="8" s="1"/>
  <c r="H111" i="8" s="1"/>
  <c r="H112" i="8" s="1"/>
  <c r="H113" i="8" s="1"/>
  <c r="H114" i="8" s="1"/>
  <c r="H115" i="8" s="1"/>
  <c r="H116" i="8" s="1"/>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E71" i="7"/>
  <c r="E72" i="7" s="1"/>
  <c r="E73" i="7" s="1"/>
  <c r="E74" i="7" s="1"/>
  <c r="E75" i="7" s="1"/>
  <c r="E76" i="7" s="1"/>
  <c r="E77" i="7" s="1"/>
  <c r="E78" i="7" s="1"/>
  <c r="E79" i="7" s="1"/>
  <c r="E80" i="7" s="1"/>
  <c r="E81" i="7" s="1"/>
  <c r="E82" i="7" s="1"/>
  <c r="E83" i="7" s="1"/>
  <c r="E84" i="7" s="1"/>
  <c r="E85" i="7" s="1"/>
  <c r="E86" i="7" s="1"/>
  <c r="E87" i="7" s="1"/>
  <c r="E88" i="7" s="1"/>
  <c r="E89" i="7" s="1"/>
  <c r="E90" i="7" s="1"/>
  <c r="E91" i="7" s="1"/>
  <c r="E92" i="7" s="1"/>
  <c r="E93" i="7" s="1"/>
  <c r="E94" i="7" s="1"/>
  <c r="E95" i="7" s="1"/>
  <c r="E96" i="7" s="1"/>
  <c r="E97" i="7" s="1"/>
  <c r="E98" i="7" s="1"/>
  <c r="E99" i="7" s="1"/>
  <c r="E100" i="7" s="1"/>
  <c r="E101" i="7" s="1"/>
  <c r="E102" i="7" s="1"/>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E36" i="7"/>
  <c r="E37" i="7" s="1"/>
  <c r="E38" i="7" s="1"/>
  <c r="E39" i="7" s="1"/>
  <c r="E40" i="7" s="1"/>
  <c r="E41" i="7" s="1"/>
  <c r="E42" i="7" s="1"/>
  <c r="E43" i="7" s="1"/>
  <c r="E44" i="7" s="1"/>
  <c r="E45" i="7" s="1"/>
  <c r="E46" i="7" s="1"/>
  <c r="E47" i="7" s="1"/>
  <c r="E48" i="7" s="1"/>
  <c r="E49" i="7" s="1"/>
  <c r="E50" i="7" s="1"/>
  <c r="E51" i="7" s="1"/>
  <c r="E52" i="7" s="1"/>
  <c r="E53" i="7" s="1"/>
  <c r="E54" i="7" s="1"/>
  <c r="E55" i="7" s="1"/>
  <c r="E56" i="7" s="1"/>
  <c r="E57" i="7" s="1"/>
  <c r="E58" i="7" s="1"/>
  <c r="E59" i="7" s="1"/>
  <c r="E60" i="7" s="1"/>
  <c r="E61" i="7" s="1"/>
  <c r="E62" i="7" s="1"/>
  <c r="E63" i="7" s="1"/>
  <c r="E64" i="7" s="1"/>
  <c r="E65" i="7" s="1"/>
  <c r="E66" i="7" s="1"/>
  <c r="E67" i="7" s="1"/>
  <c r="E68" i="7" s="1"/>
  <c r="E69" i="7" s="1"/>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G4" i="7"/>
  <c r="G5" i="7" s="1"/>
  <c r="G6" i="7" s="1"/>
  <c r="G7" i="7" s="1"/>
  <c r="G8" i="7" s="1"/>
  <c r="G9" i="7" s="1"/>
  <c r="G10" i="7" s="1"/>
  <c r="G11" i="7" s="1"/>
  <c r="G12" i="7" s="1"/>
  <c r="G13" i="7" s="1"/>
  <c r="G14" i="7" s="1"/>
  <c r="G15" i="7" s="1"/>
  <c r="G16" i="7" s="1"/>
  <c r="G17" i="7" s="1"/>
  <c r="G18" i="7" s="1"/>
  <c r="G19" i="7" s="1"/>
  <c r="G20" i="7" s="1"/>
  <c r="G21" i="7" s="1"/>
  <c r="G22" i="7" s="1"/>
  <c r="G23" i="7" s="1"/>
  <c r="G24" i="7" s="1"/>
  <c r="G25" i="7" s="1"/>
  <c r="G26" i="7" s="1"/>
  <c r="G27" i="7" s="1"/>
  <c r="G28" i="7" s="1"/>
  <c r="G29" i="7" s="1"/>
  <c r="G30" i="7" s="1"/>
  <c r="G31" i="7" s="1"/>
  <c r="G32" i="7" s="1"/>
  <c r="G33" i="7" s="1"/>
  <c r="G34" i="7" s="1"/>
  <c r="G35" i="7" s="1"/>
  <c r="G36" i="7" s="1"/>
  <c r="G37" i="7" s="1"/>
  <c r="G38" i="7" s="1"/>
  <c r="G39" i="7" s="1"/>
  <c r="G40" i="7" s="1"/>
  <c r="G41" i="7" s="1"/>
  <c r="G42" i="7" s="1"/>
  <c r="G43" i="7" s="1"/>
  <c r="G44" i="7" s="1"/>
  <c r="G45" i="7" s="1"/>
  <c r="G46" i="7" s="1"/>
  <c r="G47" i="7" s="1"/>
  <c r="G48" i="7" s="1"/>
  <c r="G49" i="7" s="1"/>
  <c r="G50" i="7" s="1"/>
  <c r="G51" i="7" s="1"/>
  <c r="G52" i="7" s="1"/>
  <c r="G53" i="7" s="1"/>
  <c r="G54" i="7" s="1"/>
  <c r="G55" i="7" s="1"/>
  <c r="G56" i="7" s="1"/>
  <c r="G57" i="7" s="1"/>
  <c r="G58" i="7" s="1"/>
  <c r="G59" i="7" s="1"/>
  <c r="G60" i="7" s="1"/>
  <c r="G61" i="7" s="1"/>
  <c r="G62" i="7" s="1"/>
  <c r="G63" i="7" s="1"/>
  <c r="G64" i="7" s="1"/>
  <c r="G65" i="7" s="1"/>
  <c r="G66" i="7" s="1"/>
  <c r="G67" i="7" s="1"/>
  <c r="G68" i="7" s="1"/>
  <c r="G69" i="7" s="1"/>
  <c r="G70" i="7" s="1"/>
  <c r="G71" i="7" s="1"/>
  <c r="G72" i="7" s="1"/>
  <c r="G73" i="7" s="1"/>
  <c r="G74" i="7" s="1"/>
  <c r="G75" i="7" s="1"/>
  <c r="G76" i="7" s="1"/>
  <c r="G77" i="7" s="1"/>
  <c r="G78" i="7" s="1"/>
  <c r="G79" i="7" s="1"/>
  <c r="G80" i="7" s="1"/>
  <c r="G81" i="7" s="1"/>
  <c r="G82" i="7" s="1"/>
  <c r="G83" i="7" s="1"/>
  <c r="G84" i="7" s="1"/>
  <c r="G85" i="7" s="1"/>
  <c r="G86" i="7" s="1"/>
  <c r="G87" i="7" s="1"/>
  <c r="G88" i="7" s="1"/>
  <c r="G89" i="7" s="1"/>
  <c r="G90" i="7" s="1"/>
  <c r="G91" i="7" s="1"/>
  <c r="G92" i="7" s="1"/>
  <c r="G93" i="7" s="1"/>
  <c r="G94" i="7" s="1"/>
  <c r="G95" i="7" s="1"/>
  <c r="G96" i="7" s="1"/>
  <c r="G97" i="7" s="1"/>
  <c r="G98" i="7" s="1"/>
  <c r="G99" i="7" s="1"/>
  <c r="G100" i="7" s="1"/>
  <c r="G101" i="7" s="1"/>
  <c r="G102" i="7" s="1"/>
  <c r="F4" i="7"/>
  <c r="F5" i="7" s="1"/>
  <c r="F6" i="7" s="1"/>
  <c r="F7" i="7" s="1"/>
  <c r="F8" i="7" s="1"/>
  <c r="F9" i="7" s="1"/>
  <c r="F10" i="7" s="1"/>
  <c r="F11" i="7" s="1"/>
  <c r="F12" i="7" s="1"/>
  <c r="F13" i="7" s="1"/>
  <c r="F14" i="7" s="1"/>
  <c r="F15" i="7" s="1"/>
  <c r="F16" i="7" s="1"/>
  <c r="F17" i="7" s="1"/>
  <c r="F18" i="7" s="1"/>
  <c r="F19" i="7" s="1"/>
  <c r="F20" i="7" s="1"/>
  <c r="F21" i="7" s="1"/>
  <c r="F22" i="7" s="1"/>
  <c r="F23" i="7" s="1"/>
  <c r="F24" i="7" s="1"/>
  <c r="F25" i="7" s="1"/>
  <c r="F26" i="7" s="1"/>
  <c r="F27" i="7" s="1"/>
  <c r="F28" i="7" s="1"/>
  <c r="F29" i="7" s="1"/>
  <c r="F30" i="7" s="1"/>
  <c r="F31" i="7" s="1"/>
  <c r="F32" i="7" s="1"/>
  <c r="F33" i="7" s="1"/>
  <c r="F34" i="7" s="1"/>
  <c r="F35" i="7" s="1"/>
  <c r="F36" i="7" s="1"/>
  <c r="F37" i="7" s="1"/>
  <c r="F38" i="7" s="1"/>
  <c r="F39" i="7" s="1"/>
  <c r="F40" i="7" s="1"/>
  <c r="F41" i="7" s="1"/>
  <c r="F42" i="7" s="1"/>
  <c r="F43" i="7" s="1"/>
  <c r="F44" i="7" s="1"/>
  <c r="F45" i="7" s="1"/>
  <c r="F46" i="7" s="1"/>
  <c r="F47" i="7" s="1"/>
  <c r="F48" i="7" s="1"/>
  <c r="F49" i="7" s="1"/>
  <c r="F50" i="7" s="1"/>
  <c r="F51" i="7" s="1"/>
  <c r="F52" i="7" s="1"/>
  <c r="F53" i="7" s="1"/>
  <c r="F54" i="7" s="1"/>
  <c r="F55" i="7" s="1"/>
  <c r="F56" i="7" s="1"/>
  <c r="F57" i="7" s="1"/>
  <c r="F58" i="7" s="1"/>
  <c r="F59" i="7" s="1"/>
  <c r="F60" i="7" s="1"/>
  <c r="F61" i="7" s="1"/>
  <c r="F62" i="7" s="1"/>
  <c r="F63" i="7" s="1"/>
  <c r="F64" i="7" s="1"/>
  <c r="F65" i="7" s="1"/>
  <c r="F66" i="7" s="1"/>
  <c r="F67" i="7" s="1"/>
  <c r="F68" i="7" s="1"/>
  <c r="F69" i="7" s="1"/>
  <c r="F70" i="7" s="1"/>
  <c r="F71" i="7" s="1"/>
  <c r="F72" i="7" s="1"/>
  <c r="F73" i="7" s="1"/>
  <c r="F74" i="7" s="1"/>
  <c r="F75" i="7" s="1"/>
  <c r="F76" i="7" s="1"/>
  <c r="F77" i="7" s="1"/>
  <c r="F78" i="7" s="1"/>
  <c r="F79" i="7" s="1"/>
  <c r="F80" i="7" s="1"/>
  <c r="F81" i="7" s="1"/>
  <c r="F82" i="7" s="1"/>
  <c r="F83" i="7" s="1"/>
  <c r="F84" i="7" s="1"/>
  <c r="F85" i="7" s="1"/>
  <c r="F86" i="7" s="1"/>
  <c r="F87" i="7" s="1"/>
  <c r="F88" i="7" s="1"/>
  <c r="F89" i="7" s="1"/>
  <c r="F90" i="7" s="1"/>
  <c r="F91" i="7" s="1"/>
  <c r="F92" i="7" s="1"/>
  <c r="F93" i="7" s="1"/>
  <c r="F94" i="7" s="1"/>
  <c r="F95" i="7" s="1"/>
  <c r="F96" i="7" s="1"/>
  <c r="F97" i="7" s="1"/>
  <c r="F98" i="7" s="1"/>
  <c r="F99" i="7" s="1"/>
  <c r="F100" i="7" s="1"/>
  <c r="F101" i="7" s="1"/>
  <c r="F102" i="7" s="1"/>
  <c r="E4" i="7"/>
  <c r="E5" i="7" s="1"/>
  <c r="E6" i="7" s="1"/>
  <c r="E7" i="7" s="1"/>
  <c r="E8" i="7" s="1"/>
  <c r="E9" i="7" s="1"/>
  <c r="E10" i="7" s="1"/>
  <c r="E11" i="7" s="1"/>
  <c r="E12" i="7" s="1"/>
  <c r="E13" i="7" s="1"/>
  <c r="E14" i="7" s="1"/>
  <c r="E15" i="7" s="1"/>
  <c r="E16" i="7" s="1"/>
  <c r="E17" i="7" s="1"/>
  <c r="E18" i="7" s="1"/>
  <c r="E19" i="7" s="1"/>
  <c r="E20" i="7" s="1"/>
  <c r="E21" i="7" s="1"/>
  <c r="E22" i="7" s="1"/>
  <c r="E23" i="7" s="1"/>
  <c r="E24" i="7" s="1"/>
  <c r="E25" i="7" s="1"/>
  <c r="E26" i="7" s="1"/>
  <c r="E27" i="7" s="1"/>
  <c r="E28" i="7" s="1"/>
  <c r="E29" i="7" s="1"/>
  <c r="E30" i="7" s="1"/>
  <c r="E31" i="7" s="1"/>
  <c r="E32" i="7" s="1"/>
  <c r="E33" i="7" s="1"/>
  <c r="E34" i="7" s="1"/>
  <c r="B4" i="7"/>
  <c r="B5" i="7" s="1"/>
  <c r="B6" i="7" s="1"/>
  <c r="B7" i="7" s="1"/>
  <c r="B8" i="7" s="1"/>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A4" i="7"/>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N3" i="7"/>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D36" i="7" s="1"/>
  <c r="D37" i="7" s="1"/>
  <c r="D38" i="7" s="1"/>
  <c r="D39" i="7" s="1"/>
  <c r="D40" i="7" s="1"/>
  <c r="D41" i="7" s="1"/>
  <c r="D42" i="7" s="1"/>
  <c r="D43" i="7" s="1"/>
  <c r="D44" i="7" s="1"/>
  <c r="D45" i="7" s="1"/>
  <c r="D46" i="7" s="1"/>
  <c r="D47" i="7" s="1"/>
  <c r="D48" i="7" s="1"/>
  <c r="D49" i="7" s="1"/>
  <c r="D50" i="7" s="1"/>
  <c r="D51" i="7" s="1"/>
  <c r="D52" i="7" s="1"/>
  <c r="D53" i="7" s="1"/>
  <c r="D54" i="7" s="1"/>
  <c r="D55" i="7" s="1"/>
  <c r="D56" i="7" s="1"/>
  <c r="D57" i="7" s="1"/>
  <c r="D58" i="7" s="1"/>
  <c r="D59" i="7" s="1"/>
  <c r="D60" i="7" s="1"/>
  <c r="D61" i="7" s="1"/>
  <c r="D62" i="7" s="1"/>
  <c r="D63" i="7" s="1"/>
  <c r="D64" i="7" s="1"/>
  <c r="D65" i="7" s="1"/>
  <c r="D66" i="7" s="1"/>
  <c r="D67" i="7" s="1"/>
  <c r="D68" i="7" s="1"/>
  <c r="D69" i="7" s="1"/>
  <c r="D70" i="7" s="1"/>
  <c r="D71" i="7" s="1"/>
  <c r="D72" i="7" s="1"/>
  <c r="D73" i="7" s="1"/>
  <c r="D74" i="7" s="1"/>
  <c r="D75" i="7" s="1"/>
  <c r="D76" i="7" s="1"/>
  <c r="D77" i="7" s="1"/>
  <c r="D78" i="7" s="1"/>
  <c r="D79" i="7" s="1"/>
  <c r="D80" i="7" s="1"/>
  <c r="D81" i="7" s="1"/>
  <c r="D82" i="7" s="1"/>
  <c r="D83" i="7" s="1"/>
  <c r="D84" i="7" s="1"/>
  <c r="D85" i="7" s="1"/>
  <c r="D86" i="7" s="1"/>
  <c r="D87" i="7" s="1"/>
  <c r="D88" i="7" s="1"/>
  <c r="D89" i="7" s="1"/>
  <c r="D90" i="7" s="1"/>
  <c r="D91" i="7" s="1"/>
  <c r="D92" i="7" s="1"/>
  <c r="D93" i="7" s="1"/>
  <c r="D94" i="7" s="1"/>
  <c r="D95" i="7" s="1"/>
  <c r="D96" i="7" s="1"/>
  <c r="D97" i="7" s="1"/>
  <c r="D98" i="7" s="1"/>
  <c r="D99" i="7" s="1"/>
  <c r="D100" i="7" s="1"/>
  <c r="D101" i="7" s="1"/>
  <c r="D102" i="7" s="1"/>
  <c r="C3" i="7"/>
  <c r="C4" i="7" s="1"/>
  <c r="C5" i="7" s="1"/>
  <c r="C6" i="7" s="1"/>
  <c r="C7" i="7" s="1"/>
  <c r="C8" i="7" s="1"/>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C44" i="7" s="1"/>
  <c r="C45" i="7" s="1"/>
  <c r="C46" i="7" s="1"/>
  <c r="C47" i="7" s="1"/>
  <c r="C48" i="7" s="1"/>
  <c r="C49" i="7" s="1"/>
  <c r="C50" i="7" s="1"/>
  <c r="C51" i="7" s="1"/>
  <c r="C52" i="7" s="1"/>
  <c r="C53" i="7" s="1"/>
  <c r="C54" i="7" s="1"/>
  <c r="C55" i="7" s="1"/>
  <c r="C56" i="7" s="1"/>
  <c r="C57" i="7" s="1"/>
  <c r="C58" i="7" s="1"/>
  <c r="C59" i="7" s="1"/>
  <c r="C60" i="7" s="1"/>
  <c r="C61" i="7" s="1"/>
  <c r="C62" i="7" s="1"/>
  <c r="C63" i="7" s="1"/>
  <c r="C64" i="7" s="1"/>
  <c r="C65" i="7" s="1"/>
  <c r="C66" i="7" s="1"/>
  <c r="C67" i="7" s="1"/>
  <c r="C68" i="7" s="1"/>
  <c r="C69" i="7" s="1"/>
  <c r="C70" i="7" s="1"/>
  <c r="C71" i="7" s="1"/>
  <c r="C72" i="7" s="1"/>
  <c r="C73" i="7" s="1"/>
  <c r="C74" i="7" s="1"/>
  <c r="C75" i="7" s="1"/>
  <c r="C76" i="7" s="1"/>
  <c r="C77" i="7" s="1"/>
  <c r="C78" i="7" s="1"/>
  <c r="C79" i="7" s="1"/>
  <c r="C80" i="7" s="1"/>
  <c r="C81" i="7" s="1"/>
  <c r="C82" i="7" s="1"/>
  <c r="C83" i="7" s="1"/>
  <c r="C84" i="7" s="1"/>
  <c r="C85" i="7" s="1"/>
  <c r="C86" i="7" s="1"/>
  <c r="C87" i="7" s="1"/>
  <c r="C88" i="7" s="1"/>
  <c r="C89" i="7" s="1"/>
  <c r="C90" i="7" s="1"/>
  <c r="C91" i="7" s="1"/>
  <c r="C92" i="7" s="1"/>
  <c r="C93" i="7" s="1"/>
  <c r="C94" i="7" s="1"/>
  <c r="C95" i="7" s="1"/>
  <c r="C96" i="7" s="1"/>
  <c r="C97" i="7" s="1"/>
  <c r="C98" i="7" s="1"/>
  <c r="C99" i="7" s="1"/>
  <c r="C100" i="7" s="1"/>
  <c r="C101" i="7" s="1"/>
  <c r="C102" i="7" s="1"/>
  <c r="N102" i="7" l="1"/>
  <c r="H3" i="7"/>
  <c r="H4" i="7" s="1"/>
  <c r="H5" i="7" s="1"/>
  <c r="H6" i="7" s="1"/>
  <c r="H7" i="7" s="1"/>
  <c r="H8" i="7" s="1"/>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41" i="7" s="1"/>
  <c r="H42" i="7" s="1"/>
  <c r="H43" i="7" s="1"/>
  <c r="H44" i="7" s="1"/>
  <c r="H45" i="7" s="1"/>
  <c r="H46" i="7" s="1"/>
  <c r="H47" i="7" s="1"/>
  <c r="H48" i="7" s="1"/>
  <c r="H49" i="7" s="1"/>
  <c r="H50" i="7" s="1"/>
  <c r="H51" i="7" s="1"/>
  <c r="H52" i="7" s="1"/>
  <c r="H53" i="7" s="1"/>
  <c r="H54" i="7" s="1"/>
  <c r="H55" i="7" s="1"/>
  <c r="H56" i="7" s="1"/>
  <c r="H57" i="7" s="1"/>
  <c r="H58" i="7" s="1"/>
  <c r="H59" i="7" s="1"/>
  <c r="H60" i="7" s="1"/>
  <c r="H61" i="7" s="1"/>
  <c r="H62" i="7" s="1"/>
  <c r="H63" i="7" s="1"/>
  <c r="H64" i="7" s="1"/>
  <c r="H65" i="7" s="1"/>
  <c r="H66" i="7" s="1"/>
  <c r="H67" i="7" s="1"/>
  <c r="H68" i="7" s="1"/>
  <c r="H69" i="7" s="1"/>
  <c r="H70" i="7" s="1"/>
  <c r="H71" i="7" s="1"/>
  <c r="H72" i="7" s="1"/>
  <c r="H73" i="7" s="1"/>
  <c r="H74" i="7" s="1"/>
  <c r="H75" i="7" s="1"/>
  <c r="H76" i="7" s="1"/>
  <c r="H77" i="7" s="1"/>
  <c r="H78" i="7" s="1"/>
  <c r="H79" i="7" s="1"/>
  <c r="H80" i="7" s="1"/>
  <c r="H81" i="7" s="1"/>
  <c r="H82" i="7" s="1"/>
  <c r="H83" i="7" s="1"/>
  <c r="H84" i="7" s="1"/>
  <c r="H85" i="7" s="1"/>
  <c r="H86" i="7" s="1"/>
  <c r="H87" i="7" s="1"/>
  <c r="H88" i="7" s="1"/>
  <c r="H89" i="7" s="1"/>
  <c r="H90" i="7" s="1"/>
  <c r="H91" i="7" s="1"/>
  <c r="H92" i="7" s="1"/>
  <c r="H93" i="7" s="1"/>
  <c r="H94" i="7" s="1"/>
  <c r="H95" i="7" s="1"/>
  <c r="H96" i="7" s="1"/>
  <c r="H97" i="7" s="1"/>
  <c r="H98" i="7" s="1"/>
  <c r="H99" i="7" s="1"/>
  <c r="H100" i="7" s="1"/>
  <c r="H101" i="7" s="1"/>
  <c r="G33" i="6"/>
  <c r="G34" i="6" s="1"/>
  <c r="G35" i="6" s="1"/>
  <c r="G36" i="6" s="1"/>
  <c r="G37" i="6" s="1"/>
  <c r="G38" i="6" s="1"/>
  <c r="G39" i="6" s="1"/>
  <c r="G40" i="6" s="1"/>
  <c r="G41" i="6" s="1"/>
  <c r="G42" i="6" s="1"/>
  <c r="G43" i="6" s="1"/>
  <c r="G44" i="6" s="1"/>
  <c r="G45" i="6" s="1"/>
  <c r="G46" i="6" s="1"/>
  <c r="G47" i="6" s="1"/>
  <c r="G48" i="6" s="1"/>
  <c r="G49" i="6" s="1"/>
  <c r="G50" i="6" s="1"/>
  <c r="G51" i="6" s="1"/>
  <c r="G52" i="6" s="1"/>
  <c r="G53" i="6" s="1"/>
  <c r="G54" i="6" s="1"/>
  <c r="G55" i="6" s="1"/>
  <c r="G56" i="6" s="1"/>
  <c r="G57" i="6" s="1"/>
  <c r="G58" i="6" s="1"/>
  <c r="G59" i="6" s="1"/>
  <c r="F33" i="6"/>
  <c r="F34" i="6" s="1"/>
  <c r="F35" i="6" s="1"/>
  <c r="F36" i="6" s="1"/>
  <c r="F37" i="6" s="1"/>
  <c r="F38" i="6" s="1"/>
  <c r="F39" i="6" s="1"/>
  <c r="F40" i="6" s="1"/>
  <c r="F41" i="6" s="1"/>
  <c r="F42" i="6" s="1"/>
  <c r="F43" i="6" s="1"/>
  <c r="F44" i="6" s="1"/>
  <c r="F45" i="6" s="1"/>
  <c r="F46" i="6" s="1"/>
  <c r="F47" i="6" s="1"/>
  <c r="F48" i="6" s="1"/>
  <c r="F49" i="6" s="1"/>
  <c r="F50" i="6" s="1"/>
  <c r="F51" i="6" s="1"/>
  <c r="F52" i="6" s="1"/>
  <c r="F53" i="6" s="1"/>
  <c r="F54" i="6" s="1"/>
  <c r="F55" i="6" s="1"/>
  <c r="F56" i="6" s="1"/>
  <c r="F57" i="6" s="1"/>
  <c r="F58" i="6" s="1"/>
  <c r="F59" i="6" s="1"/>
  <c r="E33" i="6"/>
  <c r="E34" i="6" s="1"/>
  <c r="E35" i="6" s="1"/>
  <c r="E36" i="6" s="1"/>
  <c r="E37" i="6" s="1"/>
  <c r="E38" i="6" s="1"/>
  <c r="E39" i="6" s="1"/>
  <c r="E40" i="6" s="1"/>
  <c r="E41" i="6" s="1"/>
  <c r="E42" i="6" s="1"/>
  <c r="E43" i="6" s="1"/>
  <c r="E44" i="6" s="1"/>
  <c r="E45" i="6" s="1"/>
  <c r="E46" i="6" s="1"/>
  <c r="E47" i="6" s="1"/>
  <c r="E48" i="6" s="1"/>
  <c r="E49" i="6" s="1"/>
  <c r="E50" i="6" s="1"/>
  <c r="E51" i="6" s="1"/>
  <c r="E52" i="6" s="1"/>
  <c r="E53" i="6" s="1"/>
  <c r="E54" i="6" s="1"/>
  <c r="E55" i="6" s="1"/>
  <c r="E56" i="6" s="1"/>
  <c r="E57" i="6" s="1"/>
  <c r="E58" i="6" s="1"/>
  <c r="E59" i="6" s="1"/>
  <c r="G4" i="6"/>
  <c r="G5" i="6" s="1"/>
  <c r="G6" i="6" s="1"/>
  <c r="G7" i="6" s="1"/>
  <c r="G8" i="6" s="1"/>
  <c r="G9" i="6" s="1"/>
  <c r="G10" i="6" s="1"/>
  <c r="G11" i="6" s="1"/>
  <c r="G12" i="6" s="1"/>
  <c r="G13" i="6" s="1"/>
  <c r="G14" i="6" s="1"/>
  <c r="G15" i="6" s="1"/>
  <c r="G16" i="6" s="1"/>
  <c r="G17" i="6" s="1"/>
  <c r="G18" i="6" s="1"/>
  <c r="G19" i="6" s="1"/>
  <c r="G20" i="6" s="1"/>
  <c r="G21" i="6" s="1"/>
  <c r="G22" i="6" s="1"/>
  <c r="G23" i="6" s="1"/>
  <c r="G24" i="6" s="1"/>
  <c r="G25" i="6" s="1"/>
  <c r="G26" i="6" s="1"/>
  <c r="G27" i="6" s="1"/>
  <c r="G28" i="6" s="1"/>
  <c r="G29" i="6" s="1"/>
  <c r="G30" i="6" s="1"/>
  <c r="G31" i="6" s="1"/>
  <c r="F4" i="6"/>
  <c r="F5" i="6" s="1"/>
  <c r="F6" i="6" s="1"/>
  <c r="F7" i="6" s="1"/>
  <c r="F8" i="6" s="1"/>
  <c r="F9" i="6" s="1"/>
  <c r="F10" i="6" s="1"/>
  <c r="F11" i="6" s="1"/>
  <c r="F12" i="6" s="1"/>
  <c r="F13" i="6" s="1"/>
  <c r="F14" i="6" s="1"/>
  <c r="F15" i="6" s="1"/>
  <c r="F16" i="6" s="1"/>
  <c r="F17" i="6" s="1"/>
  <c r="F18" i="6" s="1"/>
  <c r="F19" i="6" s="1"/>
  <c r="F20" i="6" s="1"/>
  <c r="F21" i="6" s="1"/>
  <c r="F22" i="6" s="1"/>
  <c r="F23" i="6" s="1"/>
  <c r="F24" i="6" s="1"/>
  <c r="F25" i="6" s="1"/>
  <c r="F26" i="6" s="1"/>
  <c r="F27" i="6" s="1"/>
  <c r="F28" i="6" s="1"/>
  <c r="F29" i="6" s="1"/>
  <c r="F30" i="6" s="1"/>
  <c r="F31" i="6" s="1"/>
  <c r="E4" i="6"/>
  <c r="E5" i="6" s="1"/>
  <c r="E6" i="6" s="1"/>
  <c r="E7" i="6" s="1"/>
  <c r="E8" i="6" s="1"/>
  <c r="E9" i="6" s="1"/>
  <c r="E10" i="6" s="1"/>
  <c r="E11" i="6" s="1"/>
  <c r="E12" i="6" s="1"/>
  <c r="E13" i="6" s="1"/>
  <c r="E14" i="6" s="1"/>
  <c r="E15" i="6" s="1"/>
  <c r="E16" i="6" s="1"/>
  <c r="E17" i="6" s="1"/>
  <c r="E18" i="6" s="1"/>
  <c r="E19" i="6" s="1"/>
  <c r="E20" i="6" s="1"/>
  <c r="E21" i="6" s="1"/>
  <c r="E22" i="6" s="1"/>
  <c r="E23" i="6" s="1"/>
  <c r="E24" i="6" s="1"/>
  <c r="E25" i="6" s="1"/>
  <c r="E26" i="6" s="1"/>
  <c r="E27" i="6" s="1"/>
  <c r="E28" i="6" s="1"/>
  <c r="E29" i="6" s="1"/>
  <c r="E30" i="6" s="1"/>
  <c r="E31" i="6" s="1"/>
  <c r="B4" i="6"/>
  <c r="B5" i="6" s="1"/>
  <c r="B6" i="6" s="1"/>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D3" i="6"/>
  <c r="D4" i="6" s="1"/>
  <c r="D5" i="6" s="1"/>
  <c r="D6" i="6" s="1"/>
  <c r="D7" i="6" s="1"/>
  <c r="D8" i="6" s="1"/>
  <c r="D9" i="6" s="1"/>
  <c r="D10" i="6" s="1"/>
  <c r="D11" i="6" s="1"/>
  <c r="D12" i="6" s="1"/>
  <c r="D13" i="6" s="1"/>
  <c r="D14" i="6" s="1"/>
  <c r="D15" i="6" s="1"/>
  <c r="D16" i="6" s="1"/>
  <c r="D17" i="6" s="1"/>
  <c r="D18" i="6" s="1"/>
  <c r="D19" i="6" s="1"/>
  <c r="D20" i="6" s="1"/>
  <c r="D21" i="6" s="1"/>
  <c r="D22" i="6" s="1"/>
  <c r="D23" i="6" s="1"/>
  <c r="D24" i="6" s="1"/>
  <c r="D25" i="6" s="1"/>
  <c r="D26" i="6" s="1"/>
  <c r="D27" i="6" s="1"/>
  <c r="D28" i="6" s="1"/>
  <c r="D29" i="6" s="1"/>
  <c r="D30" i="6" s="1"/>
  <c r="D31" i="6" s="1"/>
  <c r="D32" i="6" s="1"/>
  <c r="D33" i="6" s="1"/>
  <c r="D34" i="6" s="1"/>
  <c r="D35" i="6" s="1"/>
  <c r="D36" i="6" s="1"/>
  <c r="D37" i="6" s="1"/>
  <c r="D38" i="6" s="1"/>
  <c r="D39" i="6" s="1"/>
  <c r="D40" i="6" s="1"/>
  <c r="D41" i="6" s="1"/>
  <c r="D42" i="6" s="1"/>
  <c r="D43" i="6" s="1"/>
  <c r="D44" i="6" s="1"/>
  <c r="D45" i="6" s="1"/>
  <c r="D46" i="6" s="1"/>
  <c r="D47" i="6" s="1"/>
  <c r="D48" i="6" s="1"/>
  <c r="D49" i="6" s="1"/>
  <c r="D50" i="6" s="1"/>
  <c r="D51" i="6" s="1"/>
  <c r="D52" i="6" s="1"/>
  <c r="D53" i="6" s="1"/>
  <c r="D54" i="6" s="1"/>
  <c r="D55" i="6" s="1"/>
  <c r="D56" i="6" s="1"/>
  <c r="D57" i="6" s="1"/>
  <c r="D58" i="6" s="1"/>
  <c r="D59" i="6" s="1"/>
  <c r="C3" i="6"/>
  <c r="H3" i="6" s="1"/>
  <c r="H4" i="6" s="1"/>
  <c r="H5" i="6" s="1"/>
  <c r="H6" i="6" s="1"/>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 r="H39" i="6" s="1"/>
  <c r="H40" i="6" s="1"/>
  <c r="H41" i="6" s="1"/>
  <c r="H42" i="6" s="1"/>
  <c r="H43" i="6" s="1"/>
  <c r="H44" i="6" s="1"/>
  <c r="H45" i="6" s="1"/>
  <c r="H46" i="6" s="1"/>
  <c r="H47" i="6" s="1"/>
  <c r="H48" i="6" s="1"/>
  <c r="H49" i="6" s="1"/>
  <c r="H50" i="6" s="1"/>
  <c r="H51" i="6" s="1"/>
  <c r="H52" i="6" s="1"/>
  <c r="H53" i="6" s="1"/>
  <c r="H54" i="6" s="1"/>
  <c r="H55" i="6" s="1"/>
  <c r="H56" i="6" s="1"/>
  <c r="H57" i="6" s="1"/>
  <c r="H58" i="6" s="1"/>
  <c r="C4" i="6" l="1"/>
  <c r="C5" i="6" s="1"/>
  <c r="C6" i="6" s="1"/>
  <c r="C7" i="6" s="1"/>
  <c r="C8" i="6" s="1"/>
  <c r="C9" i="6" s="1"/>
  <c r="C10" i="6" s="1"/>
  <c r="C11" i="6" s="1"/>
  <c r="C12" i="6" s="1"/>
  <c r="C13" i="6" s="1"/>
  <c r="C14" i="6" s="1"/>
  <c r="C15" i="6" s="1"/>
  <c r="C16" i="6" s="1"/>
  <c r="C17" i="6" s="1"/>
  <c r="C18" i="6" s="1"/>
  <c r="C19" i="6" s="1"/>
  <c r="C20" i="6" s="1"/>
  <c r="C21" i="6" s="1"/>
  <c r="C22" i="6" s="1"/>
  <c r="C23" i="6" s="1"/>
  <c r="C24" i="6" s="1"/>
  <c r="C25" i="6" s="1"/>
  <c r="C26" i="6" s="1"/>
  <c r="C27" i="6" s="1"/>
  <c r="C28" i="6" s="1"/>
  <c r="C29" i="6" s="1"/>
  <c r="C30" i="6" s="1"/>
  <c r="C31" i="6" s="1"/>
  <c r="C32" i="6" s="1"/>
  <c r="C33" i="6" s="1"/>
  <c r="C34" i="6" s="1"/>
  <c r="C35" i="6" s="1"/>
  <c r="C36" i="6" s="1"/>
  <c r="C37" i="6" s="1"/>
  <c r="C38" i="6" s="1"/>
  <c r="C39" i="6" s="1"/>
  <c r="C40" i="6" s="1"/>
  <c r="C41" i="6" s="1"/>
  <c r="C42" i="6" s="1"/>
  <c r="C43" i="6" s="1"/>
  <c r="C44" i="6" s="1"/>
  <c r="C45" i="6" s="1"/>
  <c r="C46" i="6" s="1"/>
  <c r="C47" i="6" s="1"/>
  <c r="C48" i="6" s="1"/>
  <c r="C49" i="6" s="1"/>
  <c r="C50" i="6" s="1"/>
  <c r="C51" i="6" s="1"/>
  <c r="C52" i="6" s="1"/>
  <c r="C53" i="6" s="1"/>
  <c r="C54" i="6" s="1"/>
  <c r="C55" i="6" s="1"/>
  <c r="C56" i="6" s="1"/>
  <c r="C57" i="6" s="1"/>
  <c r="C58" i="6" s="1"/>
  <c r="C59" i="6" s="1"/>
  <c r="N64" i="5" l="1"/>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F36" i="5"/>
  <c r="F37" i="5" s="1"/>
  <c r="F38" i="5" s="1"/>
  <c r="F39" i="5" s="1"/>
  <c r="F40" i="5" s="1"/>
  <c r="F41" i="5" s="1"/>
  <c r="F42" i="5" s="1"/>
  <c r="F43" i="5" s="1"/>
  <c r="F44" i="5" s="1"/>
  <c r="F45" i="5" s="1"/>
  <c r="F46" i="5" s="1"/>
  <c r="F47" i="5" s="1"/>
  <c r="F48" i="5" s="1"/>
  <c r="F49" i="5" s="1"/>
  <c r="F50" i="5" s="1"/>
  <c r="F51" i="5" s="1"/>
  <c r="F52" i="5" s="1"/>
  <c r="F53" i="5" s="1"/>
  <c r="F54" i="5" s="1"/>
  <c r="F55" i="5" s="1"/>
  <c r="F56" i="5" s="1"/>
  <c r="F57" i="5" s="1"/>
  <c r="F58" i="5" s="1"/>
  <c r="F59" i="5" s="1"/>
  <c r="F60" i="5" s="1"/>
  <c r="F61" i="5" s="1"/>
  <c r="F62" i="5" s="1"/>
  <c r="F63" i="5" s="1"/>
  <c r="F64" i="5" s="1"/>
  <c r="F65" i="5" s="1"/>
  <c r="E36" i="5"/>
  <c r="E37" i="5" s="1"/>
  <c r="E38" i="5" s="1"/>
  <c r="E39" i="5" s="1"/>
  <c r="E40" i="5" s="1"/>
  <c r="E41" i="5" s="1"/>
  <c r="E42" i="5" s="1"/>
  <c r="E43" i="5" s="1"/>
  <c r="E44" i="5" s="1"/>
  <c r="E45" i="5" s="1"/>
  <c r="E46" i="5" s="1"/>
  <c r="E47" i="5" s="1"/>
  <c r="E48" i="5" s="1"/>
  <c r="E49" i="5" s="1"/>
  <c r="E50" i="5" s="1"/>
  <c r="E51" i="5" s="1"/>
  <c r="E52" i="5" s="1"/>
  <c r="E53" i="5" s="1"/>
  <c r="E54" i="5" s="1"/>
  <c r="E55" i="5" s="1"/>
  <c r="E56" i="5" s="1"/>
  <c r="E57" i="5" s="1"/>
  <c r="E58" i="5" s="1"/>
  <c r="E59" i="5" s="1"/>
  <c r="E60" i="5" s="1"/>
  <c r="E61" i="5" s="1"/>
  <c r="E62" i="5" s="1"/>
  <c r="E63" i="5" s="1"/>
  <c r="E64" i="5" s="1"/>
  <c r="E65" i="5" s="1"/>
  <c r="N35" i="5"/>
  <c r="N65" i="5" s="1"/>
  <c r="G4" i="5"/>
  <c r="G5" i="5" s="1"/>
  <c r="G6" i="5" s="1"/>
  <c r="G7" i="5" s="1"/>
  <c r="G8" i="5" s="1"/>
  <c r="G9" i="5" s="1"/>
  <c r="G10" i="5" s="1"/>
  <c r="G11" i="5" s="1"/>
  <c r="G12" i="5" s="1"/>
  <c r="G13" i="5" s="1"/>
  <c r="G14" i="5" s="1"/>
  <c r="G15" i="5" s="1"/>
  <c r="G16" i="5" s="1"/>
  <c r="G17" i="5" s="1"/>
  <c r="G18" i="5" s="1"/>
  <c r="G19" i="5" s="1"/>
  <c r="G20" i="5" s="1"/>
  <c r="G21" i="5" s="1"/>
  <c r="G22" i="5" s="1"/>
  <c r="G23" i="5" s="1"/>
  <c r="G24" i="5" s="1"/>
  <c r="G25" i="5" s="1"/>
  <c r="G26" i="5" s="1"/>
  <c r="G27" i="5" s="1"/>
  <c r="G28" i="5" s="1"/>
  <c r="G29" i="5" s="1"/>
  <c r="G30" i="5" s="1"/>
  <c r="G31" i="5" s="1"/>
  <c r="G32" i="5" s="1"/>
  <c r="G33" i="5" s="1"/>
  <c r="G34" i="5" s="1"/>
  <c r="G35" i="5" s="1"/>
  <c r="G36" i="5" s="1"/>
  <c r="G37" i="5" s="1"/>
  <c r="G38" i="5" s="1"/>
  <c r="G39" i="5" s="1"/>
  <c r="G40" i="5" s="1"/>
  <c r="G41" i="5" s="1"/>
  <c r="G42" i="5" s="1"/>
  <c r="G43" i="5" s="1"/>
  <c r="G44" i="5" s="1"/>
  <c r="G45" i="5" s="1"/>
  <c r="G46" i="5" s="1"/>
  <c r="G47" i="5" s="1"/>
  <c r="G48" i="5" s="1"/>
  <c r="G49" i="5" s="1"/>
  <c r="G50" i="5" s="1"/>
  <c r="G51" i="5" s="1"/>
  <c r="G52" i="5" s="1"/>
  <c r="G53" i="5" s="1"/>
  <c r="G54" i="5" s="1"/>
  <c r="G55" i="5" s="1"/>
  <c r="G56" i="5" s="1"/>
  <c r="G57" i="5" s="1"/>
  <c r="G58" i="5" s="1"/>
  <c r="G59" i="5" s="1"/>
  <c r="G60" i="5" s="1"/>
  <c r="G61" i="5" s="1"/>
  <c r="G62" i="5" s="1"/>
  <c r="G63" i="5" s="1"/>
  <c r="G64" i="5" s="1"/>
  <c r="G65" i="5" s="1"/>
  <c r="F4" i="5"/>
  <c r="F5" i="5" s="1"/>
  <c r="F6" i="5" s="1"/>
  <c r="F7" i="5" s="1"/>
  <c r="F8" i="5" s="1"/>
  <c r="F9" i="5" s="1"/>
  <c r="F10" i="5" s="1"/>
  <c r="F11" i="5" s="1"/>
  <c r="F12" i="5" s="1"/>
  <c r="F13" i="5" s="1"/>
  <c r="F14" i="5" s="1"/>
  <c r="F15" i="5" s="1"/>
  <c r="F16" i="5" s="1"/>
  <c r="F17" i="5" s="1"/>
  <c r="F18" i="5" s="1"/>
  <c r="F19" i="5" s="1"/>
  <c r="F20" i="5" s="1"/>
  <c r="F21" i="5" s="1"/>
  <c r="F22" i="5" s="1"/>
  <c r="F23" i="5" s="1"/>
  <c r="F24" i="5" s="1"/>
  <c r="F25" i="5" s="1"/>
  <c r="F26" i="5" s="1"/>
  <c r="F27" i="5" s="1"/>
  <c r="F28" i="5" s="1"/>
  <c r="F29" i="5" s="1"/>
  <c r="F30" i="5" s="1"/>
  <c r="F31" i="5" s="1"/>
  <c r="F32" i="5" s="1"/>
  <c r="F33" i="5" s="1"/>
  <c r="F34" i="5" s="1"/>
  <c r="E4" i="5"/>
  <c r="E5" i="5" s="1"/>
  <c r="E6" i="5" s="1"/>
  <c r="E7" i="5" s="1"/>
  <c r="E8" i="5" s="1"/>
  <c r="E9" i="5" s="1"/>
  <c r="E10" i="5" s="1"/>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B4" i="5"/>
  <c r="B5" i="5" s="1"/>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D26" i="5" s="1"/>
  <c r="D27" i="5" s="1"/>
  <c r="D28" i="5" s="1"/>
  <c r="D29" i="5" s="1"/>
  <c r="D30" i="5" s="1"/>
  <c r="D31" i="5" s="1"/>
  <c r="D32" i="5" s="1"/>
  <c r="D33" i="5" s="1"/>
  <c r="D34" i="5" s="1"/>
  <c r="D35" i="5" s="1"/>
  <c r="D36" i="5" s="1"/>
  <c r="D37" i="5" s="1"/>
  <c r="D38" i="5" s="1"/>
  <c r="D39" i="5" s="1"/>
  <c r="D40" i="5" s="1"/>
  <c r="D41" i="5" s="1"/>
  <c r="D42" i="5" s="1"/>
  <c r="D43" i="5" s="1"/>
  <c r="D44" i="5" s="1"/>
  <c r="D45" i="5" s="1"/>
  <c r="D46" i="5" s="1"/>
  <c r="D47" i="5" s="1"/>
  <c r="D48" i="5" s="1"/>
  <c r="D49" i="5" s="1"/>
  <c r="D50" i="5" s="1"/>
  <c r="D51" i="5" s="1"/>
  <c r="D52" i="5" s="1"/>
  <c r="D53" i="5" s="1"/>
  <c r="D54" i="5" s="1"/>
  <c r="D55" i="5" s="1"/>
  <c r="D56" i="5" s="1"/>
  <c r="D57" i="5" s="1"/>
  <c r="D58" i="5" s="1"/>
  <c r="D59" i="5" s="1"/>
  <c r="D60" i="5" s="1"/>
  <c r="D61" i="5" s="1"/>
  <c r="D62" i="5" s="1"/>
  <c r="D63" i="5" s="1"/>
  <c r="D64" i="5" s="1"/>
  <c r="D65" i="5" s="1"/>
  <c r="C3" i="5"/>
  <c r="C4" i="5" s="1"/>
  <c r="C5" i="5" s="1"/>
  <c r="C6" i="5" s="1"/>
  <c r="C7" i="5" s="1"/>
  <c r="C8" i="5" s="1"/>
  <c r="C9" i="5" s="1"/>
  <c r="C10" i="5" s="1"/>
  <c r="C11" i="5" s="1"/>
  <c r="C12" i="5" s="1"/>
  <c r="C13" i="5" s="1"/>
  <c r="C14" i="5" s="1"/>
  <c r="C15" i="5" s="1"/>
  <c r="C16" i="5" s="1"/>
  <c r="C17" i="5" s="1"/>
  <c r="C18" i="5" s="1"/>
  <c r="C19" i="5" s="1"/>
  <c r="C20" i="5" s="1"/>
  <c r="C21" i="5" s="1"/>
  <c r="C22" i="5" s="1"/>
  <c r="C23" i="5" s="1"/>
  <c r="C24" i="5" s="1"/>
  <c r="C25" i="5" s="1"/>
  <c r="C26" i="5" s="1"/>
  <c r="C27" i="5" s="1"/>
  <c r="C28" i="5" s="1"/>
  <c r="C29" i="5" s="1"/>
  <c r="C30" i="5" s="1"/>
  <c r="C31" i="5" s="1"/>
  <c r="C32" i="5" s="1"/>
  <c r="C33" i="5" s="1"/>
  <c r="C34" i="5" s="1"/>
  <c r="C35" i="5" s="1"/>
  <c r="C36" i="5" s="1"/>
  <c r="C37" i="5" s="1"/>
  <c r="C38" i="5" s="1"/>
  <c r="C39" i="5" s="1"/>
  <c r="C40" i="5" s="1"/>
  <c r="C41" i="5" s="1"/>
  <c r="C42" i="5" s="1"/>
  <c r="C43" i="5" s="1"/>
  <c r="C44" i="5" s="1"/>
  <c r="C45" i="5" s="1"/>
  <c r="C46" i="5" s="1"/>
  <c r="C47" i="5" s="1"/>
  <c r="C48" i="5" s="1"/>
  <c r="C49" i="5" s="1"/>
  <c r="C50" i="5" s="1"/>
  <c r="C51" i="5" s="1"/>
  <c r="C52" i="5" s="1"/>
  <c r="C53" i="5" s="1"/>
  <c r="C54" i="5" s="1"/>
  <c r="C55" i="5" s="1"/>
  <c r="C56" i="5" s="1"/>
  <c r="C57" i="5" s="1"/>
  <c r="C58" i="5" s="1"/>
  <c r="C59" i="5" s="1"/>
  <c r="C60" i="5" s="1"/>
  <c r="C61" i="5" s="1"/>
  <c r="C62" i="5" s="1"/>
  <c r="C63" i="5" s="1"/>
  <c r="C64" i="5" s="1"/>
  <c r="C65" i="5" s="1"/>
  <c r="H3" i="5" l="1"/>
  <c r="H4" i="5" s="1"/>
  <c r="H5" i="5" s="1"/>
  <c r="H6" i="5" s="1"/>
  <c r="H7" i="5" s="1"/>
  <c r="H8" i="5" s="1"/>
  <c r="H9" i="5" s="1"/>
  <c r="H10" i="5" s="1"/>
  <c r="H11" i="5" s="1"/>
  <c r="H12" i="5" s="1"/>
  <c r="H13" i="5" s="1"/>
  <c r="H14" i="5" s="1"/>
  <c r="H15" i="5" s="1"/>
  <c r="H16" i="5" s="1"/>
  <c r="H17" i="5" s="1"/>
  <c r="H18" i="5" s="1"/>
  <c r="H19" i="5" s="1"/>
  <c r="H20" i="5" s="1"/>
  <c r="H21" i="5" s="1"/>
  <c r="H22" i="5" s="1"/>
  <c r="H23" i="5" s="1"/>
  <c r="H24" i="5" s="1"/>
  <c r="H25" i="5" s="1"/>
  <c r="H26" i="5" s="1"/>
  <c r="H27" i="5" s="1"/>
  <c r="H28" i="5" s="1"/>
  <c r="H29" i="5" s="1"/>
  <c r="H30" i="5" s="1"/>
  <c r="H31" i="5" s="1"/>
  <c r="H32" i="5" s="1"/>
  <c r="H33" i="5" s="1"/>
  <c r="H34" i="5" s="1"/>
  <c r="H35" i="5" s="1"/>
  <c r="H36" i="5" s="1"/>
  <c r="H37" i="5" s="1"/>
  <c r="H38" i="5" s="1"/>
  <c r="H39" i="5" s="1"/>
  <c r="H40" i="5" s="1"/>
  <c r="H41" i="5" s="1"/>
  <c r="H42" i="5" s="1"/>
  <c r="H43" i="5" s="1"/>
  <c r="H44" i="5" s="1"/>
  <c r="H45" i="5" s="1"/>
  <c r="H46" i="5" s="1"/>
  <c r="H47" i="5" s="1"/>
  <c r="H48" i="5" s="1"/>
  <c r="H49" i="5" s="1"/>
  <c r="H50" i="5" s="1"/>
  <c r="H51" i="5" s="1"/>
  <c r="H52" i="5" s="1"/>
  <c r="H53" i="5" s="1"/>
  <c r="H54" i="5" s="1"/>
  <c r="H55" i="5" s="1"/>
  <c r="H56" i="5" s="1"/>
  <c r="H57" i="5" s="1"/>
  <c r="H58" i="5" s="1"/>
  <c r="H59" i="5" s="1"/>
  <c r="H60" i="5" s="1"/>
  <c r="H61" i="5" s="1"/>
  <c r="H62" i="5" s="1"/>
  <c r="H63" i="5" s="1"/>
  <c r="H64" i="5" s="1"/>
  <c r="N26" i="4"/>
  <c r="N25" i="4"/>
  <c r="N24" i="4"/>
  <c r="N23" i="4"/>
  <c r="N22" i="4"/>
  <c r="N21" i="4"/>
  <c r="N20" i="4"/>
  <c r="N19" i="4"/>
  <c r="N18" i="4"/>
  <c r="N17" i="4"/>
  <c r="N16" i="4"/>
  <c r="N15" i="4"/>
  <c r="N14" i="4"/>
  <c r="N13" i="4"/>
  <c r="N12" i="4"/>
  <c r="N11" i="4"/>
  <c r="N10" i="4"/>
  <c r="N9" i="4"/>
  <c r="N8" i="4"/>
  <c r="N7" i="4"/>
  <c r="N6" i="4"/>
  <c r="N5" i="4"/>
  <c r="N4" i="4"/>
  <c r="G4" i="4"/>
  <c r="G5" i="4" s="1"/>
  <c r="G6" i="4" s="1"/>
  <c r="G7" i="4" s="1"/>
  <c r="G8" i="4" s="1"/>
  <c r="G9" i="4" s="1"/>
  <c r="G10" i="4" s="1"/>
  <c r="G11" i="4" s="1"/>
  <c r="G12" i="4" s="1"/>
  <c r="G13" i="4" s="1"/>
  <c r="G14" i="4" s="1"/>
  <c r="G15" i="4" s="1"/>
  <c r="G16" i="4" s="1"/>
  <c r="G17" i="4" s="1"/>
  <c r="G18" i="4" s="1"/>
  <c r="G19" i="4" s="1"/>
  <c r="G20" i="4" s="1"/>
  <c r="G21" i="4" s="1"/>
  <c r="G22" i="4" s="1"/>
  <c r="G23" i="4" s="1"/>
  <c r="G24" i="4" s="1"/>
  <c r="G25" i="4" s="1"/>
  <c r="G26" i="4" s="1"/>
  <c r="F4" i="4"/>
  <c r="F5" i="4" s="1"/>
  <c r="F6" i="4" s="1"/>
  <c r="F7" i="4" s="1"/>
  <c r="F8" i="4" s="1"/>
  <c r="F9" i="4" s="1"/>
  <c r="F10" i="4" s="1"/>
  <c r="F11" i="4" s="1"/>
  <c r="F12" i="4" s="1"/>
  <c r="F13" i="4" s="1"/>
  <c r="F14" i="4" s="1"/>
  <c r="F15" i="4" s="1"/>
  <c r="F16" i="4" s="1"/>
  <c r="F17" i="4" s="1"/>
  <c r="F18" i="4" s="1"/>
  <c r="F19" i="4" s="1"/>
  <c r="F20" i="4" s="1"/>
  <c r="F21" i="4" s="1"/>
  <c r="F22" i="4" s="1"/>
  <c r="F23" i="4" s="1"/>
  <c r="F24" i="4" s="1"/>
  <c r="F25" i="4" s="1"/>
  <c r="F26" i="4" s="1"/>
  <c r="E4" i="4"/>
  <c r="E5" i="4" s="1"/>
  <c r="E6" i="4" s="1"/>
  <c r="E7" i="4" s="1"/>
  <c r="E8" i="4" s="1"/>
  <c r="E9" i="4" s="1"/>
  <c r="E10" i="4" s="1"/>
  <c r="E11" i="4" s="1"/>
  <c r="E12" i="4" s="1"/>
  <c r="E13" i="4" s="1"/>
  <c r="E14" i="4" s="1"/>
  <c r="E15" i="4" s="1"/>
  <c r="E16" i="4" s="1"/>
  <c r="E17" i="4" s="1"/>
  <c r="E18" i="4" s="1"/>
  <c r="E19" i="4" s="1"/>
  <c r="E20" i="4" s="1"/>
  <c r="E21" i="4" s="1"/>
  <c r="E22" i="4" s="1"/>
  <c r="E23" i="4" s="1"/>
  <c r="E24" i="4" s="1"/>
  <c r="E25" i="4" s="1"/>
  <c r="E26" i="4" s="1"/>
  <c r="B4" i="4"/>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A4" i="4"/>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N3"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D26" i="4" s="1"/>
  <c r="C3" i="4"/>
  <c r="H3" i="4" s="1"/>
  <c r="H4" i="4" s="1"/>
  <c r="H5" i="4" s="1"/>
  <c r="H6" i="4" s="1"/>
  <c r="H7" i="4" s="1"/>
  <c r="H8" i="4" s="1"/>
  <c r="H9" i="4" s="1"/>
  <c r="H10" i="4" s="1"/>
  <c r="H11" i="4" s="1"/>
  <c r="H12" i="4" s="1"/>
  <c r="H13" i="4" s="1"/>
  <c r="H14" i="4" s="1"/>
  <c r="H15" i="4" s="1"/>
  <c r="H16" i="4" s="1"/>
  <c r="H17" i="4" s="1"/>
  <c r="H18" i="4" s="1"/>
  <c r="H19" i="4" s="1"/>
  <c r="H20" i="4" s="1"/>
  <c r="H21" i="4" s="1"/>
  <c r="H22" i="4" s="1"/>
  <c r="H23" i="4" s="1"/>
  <c r="H24" i="4" s="1"/>
  <c r="H25" i="4" s="1"/>
  <c r="H26" i="4" s="1"/>
  <c r="N27" i="4" l="1"/>
  <c r="C4" i="4"/>
  <c r="C5" i="4" s="1"/>
  <c r="C6" i="4" s="1"/>
  <c r="C7" i="4" s="1"/>
  <c r="C8" i="4" s="1"/>
  <c r="C9" i="4" s="1"/>
  <c r="C10" i="4" s="1"/>
  <c r="C11" i="4" s="1"/>
  <c r="C12" i="4" s="1"/>
  <c r="C13" i="4" s="1"/>
  <c r="C14" i="4" s="1"/>
  <c r="C15" i="4" s="1"/>
  <c r="C16" i="4" s="1"/>
  <c r="C17" i="4" s="1"/>
  <c r="C18" i="4" s="1"/>
  <c r="C19" i="4" s="1"/>
  <c r="C20" i="4" s="1"/>
  <c r="C21" i="4" s="1"/>
  <c r="C22" i="4" s="1"/>
  <c r="C23" i="4" s="1"/>
  <c r="C24" i="4" s="1"/>
  <c r="C25" i="4" s="1"/>
  <c r="C26" i="4" s="1"/>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E85" i="3"/>
  <c r="E86" i="3" s="1"/>
  <c r="E87" i="3" s="1"/>
  <c r="E88" i="3" s="1"/>
  <c r="E89" i="3" s="1"/>
  <c r="E90" i="3" s="1"/>
  <c r="E91" i="3" s="1"/>
  <c r="E92" i="3" s="1"/>
  <c r="E93" i="3" s="1"/>
  <c r="E94" i="3" s="1"/>
  <c r="E95" i="3" s="1"/>
  <c r="E96" i="3" s="1"/>
  <c r="E97" i="3" s="1"/>
  <c r="E98" i="3" s="1"/>
  <c r="E99" i="3" s="1"/>
  <c r="E100" i="3" s="1"/>
  <c r="E101" i="3" s="1"/>
  <c r="E102" i="3" s="1"/>
  <c r="E103" i="3" s="1"/>
  <c r="E104" i="3" s="1"/>
  <c r="E105" i="3" s="1"/>
  <c r="E106" i="3" s="1"/>
  <c r="E107" i="3" s="1"/>
  <c r="E108" i="3" s="1"/>
  <c r="E109" i="3" s="1"/>
  <c r="E110" i="3" s="1"/>
  <c r="E111" i="3" s="1"/>
  <c r="N84" i="3"/>
  <c r="N83" i="3"/>
  <c r="N82" i="3"/>
  <c r="N81" i="3"/>
  <c r="N80" i="3"/>
  <c r="N79" i="3"/>
  <c r="N78" i="3"/>
  <c r="N77" i="3"/>
  <c r="N76" i="3"/>
  <c r="N75" i="3"/>
  <c r="N74" i="3"/>
  <c r="N73" i="3"/>
  <c r="N72" i="3"/>
  <c r="N71" i="3"/>
  <c r="N70" i="3"/>
  <c r="N69" i="3"/>
  <c r="N68" i="3"/>
  <c r="N67" i="3"/>
  <c r="N66" i="3"/>
  <c r="N65" i="3"/>
  <c r="N64" i="3"/>
  <c r="N63" i="3"/>
  <c r="N62" i="3"/>
  <c r="N61" i="3"/>
  <c r="N60" i="3"/>
  <c r="N59" i="3"/>
  <c r="N58" i="3"/>
  <c r="E58" i="3"/>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N57" i="3"/>
  <c r="N56" i="3"/>
  <c r="N55" i="3"/>
  <c r="N54" i="3"/>
  <c r="N53" i="3"/>
  <c r="N52" i="3"/>
  <c r="N51" i="3"/>
  <c r="N50" i="3"/>
  <c r="N49" i="3"/>
  <c r="N48" i="3"/>
  <c r="N47" i="3"/>
  <c r="N46" i="3"/>
  <c r="N45" i="3"/>
  <c r="N44" i="3"/>
  <c r="N43" i="3"/>
  <c r="N42" i="3"/>
  <c r="N41" i="3"/>
  <c r="N40" i="3"/>
  <c r="N39" i="3"/>
  <c r="N38" i="3"/>
  <c r="N37" i="3"/>
  <c r="N36" i="3"/>
  <c r="N35" i="3"/>
  <c r="N34" i="3"/>
  <c r="N33" i="3"/>
  <c r="E33" i="3"/>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N32" i="3"/>
  <c r="N31" i="3"/>
  <c r="N30" i="3"/>
  <c r="N29" i="3"/>
  <c r="N28" i="3"/>
  <c r="N27" i="3"/>
  <c r="N26" i="3"/>
  <c r="N25" i="3"/>
  <c r="N24" i="3"/>
  <c r="N23" i="3"/>
  <c r="N22" i="3"/>
  <c r="N21" i="3"/>
  <c r="N20" i="3"/>
  <c r="N19" i="3"/>
  <c r="N18" i="3"/>
  <c r="N17" i="3"/>
  <c r="N16" i="3"/>
  <c r="N15" i="3"/>
  <c r="N14" i="3"/>
  <c r="N13" i="3"/>
  <c r="N12" i="3"/>
  <c r="N11" i="3"/>
  <c r="N10" i="3"/>
  <c r="N9" i="3"/>
  <c r="N8" i="3"/>
  <c r="N7" i="3"/>
  <c r="N6" i="3"/>
  <c r="N5" i="3"/>
  <c r="N4" i="3"/>
  <c r="G4" i="3"/>
  <c r="G5" i="3" s="1"/>
  <c r="G6" i="3" s="1"/>
  <c r="G7" i="3" s="1"/>
  <c r="G8" i="3" s="1"/>
  <c r="G9" i="3" s="1"/>
  <c r="G10" i="3" s="1"/>
  <c r="G11" i="3" s="1"/>
  <c r="G12" i="3" s="1"/>
  <c r="G13" i="3" s="1"/>
  <c r="G14" i="3" s="1"/>
  <c r="G15" i="3" s="1"/>
  <c r="G16" i="3" s="1"/>
  <c r="G17" i="3" s="1"/>
  <c r="G18" i="3" s="1"/>
  <c r="G19" i="3" s="1"/>
  <c r="G20" i="3" s="1"/>
  <c r="G21" i="3" s="1"/>
  <c r="G22" i="3" s="1"/>
  <c r="G23" i="3" s="1"/>
  <c r="G24" i="3" s="1"/>
  <c r="G25" i="3" s="1"/>
  <c r="G26" i="3" s="1"/>
  <c r="G27" i="3" s="1"/>
  <c r="G28" i="3" s="1"/>
  <c r="G29" i="3" s="1"/>
  <c r="G30" i="3" s="1"/>
  <c r="G31" i="3" s="1"/>
  <c r="G32" i="3" s="1"/>
  <c r="G33" i="3" s="1"/>
  <c r="G34" i="3" s="1"/>
  <c r="G35" i="3" s="1"/>
  <c r="G36" i="3" s="1"/>
  <c r="G37" i="3" s="1"/>
  <c r="G38" i="3" s="1"/>
  <c r="G39" i="3" s="1"/>
  <c r="G40" i="3" s="1"/>
  <c r="G41" i="3" s="1"/>
  <c r="G42" i="3" s="1"/>
  <c r="G43" i="3" s="1"/>
  <c r="G44" i="3" s="1"/>
  <c r="G45" i="3" s="1"/>
  <c r="G46" i="3" s="1"/>
  <c r="G47" i="3" s="1"/>
  <c r="G48" i="3" s="1"/>
  <c r="G49" i="3" s="1"/>
  <c r="G50" i="3" s="1"/>
  <c r="G51" i="3" s="1"/>
  <c r="G52" i="3" s="1"/>
  <c r="G53" i="3" s="1"/>
  <c r="G54" i="3" s="1"/>
  <c r="G55" i="3" s="1"/>
  <c r="G56" i="3" s="1"/>
  <c r="G57" i="3" s="1"/>
  <c r="G58" i="3" s="1"/>
  <c r="G59" i="3" s="1"/>
  <c r="G60" i="3" s="1"/>
  <c r="G61" i="3" s="1"/>
  <c r="G62" i="3" s="1"/>
  <c r="G63" i="3" s="1"/>
  <c r="G64" i="3" s="1"/>
  <c r="G65" i="3" s="1"/>
  <c r="G66" i="3" s="1"/>
  <c r="G67" i="3" s="1"/>
  <c r="G68" i="3" s="1"/>
  <c r="G69" i="3" s="1"/>
  <c r="G70" i="3" s="1"/>
  <c r="G71" i="3" s="1"/>
  <c r="G72" i="3" s="1"/>
  <c r="G73" i="3" s="1"/>
  <c r="G74" i="3" s="1"/>
  <c r="G75" i="3" s="1"/>
  <c r="G76" i="3" s="1"/>
  <c r="G77" i="3" s="1"/>
  <c r="G78" i="3" s="1"/>
  <c r="G79" i="3" s="1"/>
  <c r="G80" i="3" s="1"/>
  <c r="G81" i="3" s="1"/>
  <c r="G82" i="3" s="1"/>
  <c r="G83" i="3" s="1"/>
  <c r="G84" i="3" s="1"/>
  <c r="G85" i="3" s="1"/>
  <c r="G86" i="3" s="1"/>
  <c r="G87" i="3" s="1"/>
  <c r="G88" i="3" s="1"/>
  <c r="G89" i="3" s="1"/>
  <c r="G90" i="3" s="1"/>
  <c r="G91" i="3" s="1"/>
  <c r="G92" i="3" s="1"/>
  <c r="G93" i="3" s="1"/>
  <c r="G94" i="3" s="1"/>
  <c r="G95" i="3" s="1"/>
  <c r="G96" i="3" s="1"/>
  <c r="G97" i="3" s="1"/>
  <c r="G98" i="3" s="1"/>
  <c r="G99" i="3" s="1"/>
  <c r="G100" i="3" s="1"/>
  <c r="G101" i="3" s="1"/>
  <c r="G102" i="3" s="1"/>
  <c r="G103" i="3" s="1"/>
  <c r="G104" i="3" s="1"/>
  <c r="G105" i="3" s="1"/>
  <c r="G106" i="3" s="1"/>
  <c r="G107" i="3" s="1"/>
  <c r="G108" i="3" s="1"/>
  <c r="G109" i="3" s="1"/>
  <c r="G110" i="3" s="1"/>
  <c r="G111" i="3" s="1"/>
  <c r="F4" i="3"/>
  <c r="F5" i="3" s="1"/>
  <c r="F6" i="3" s="1"/>
  <c r="F7" i="3" s="1"/>
  <c r="F8" i="3" s="1"/>
  <c r="F9" i="3" s="1"/>
  <c r="F10" i="3" s="1"/>
  <c r="F11" i="3" s="1"/>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61" i="3" s="1"/>
  <c r="F62" i="3" s="1"/>
  <c r="F63" i="3" s="1"/>
  <c r="F64" i="3" s="1"/>
  <c r="F65" i="3" s="1"/>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E4" i="3"/>
  <c r="E5" i="3" s="1"/>
  <c r="E6" i="3" s="1"/>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B4" i="3"/>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N3" i="3"/>
  <c r="D3" i="3"/>
  <c r="D4" i="3" s="1"/>
  <c r="D5" i="3" s="1"/>
  <c r="D6" i="3" s="1"/>
  <c r="D7" i="3" s="1"/>
  <c r="D8" i="3" s="1"/>
  <c r="D9" i="3" s="1"/>
  <c r="D10" i="3" s="1"/>
  <c r="D11" i="3" s="1"/>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D61" i="3" s="1"/>
  <c r="D62" i="3" s="1"/>
  <c r="D63" i="3" s="1"/>
  <c r="D64" i="3" s="1"/>
  <c r="D65" i="3" s="1"/>
  <c r="D66" i="3" s="1"/>
  <c r="D67" i="3" s="1"/>
  <c r="D68" i="3" s="1"/>
  <c r="D69" i="3" s="1"/>
  <c r="D70" i="3" s="1"/>
  <c r="D71" i="3" s="1"/>
  <c r="D72" i="3" s="1"/>
  <c r="D73" i="3" s="1"/>
  <c r="D74" i="3" s="1"/>
  <c r="D75" i="3" s="1"/>
  <c r="D76" i="3" s="1"/>
  <c r="D77" i="3" s="1"/>
  <c r="D78" i="3" s="1"/>
  <c r="D79" i="3" s="1"/>
  <c r="D80" i="3" s="1"/>
  <c r="D81" i="3" s="1"/>
  <c r="D82" i="3" s="1"/>
  <c r="D83" i="3" s="1"/>
  <c r="D84" i="3" s="1"/>
  <c r="D85" i="3" s="1"/>
  <c r="D86" i="3" s="1"/>
  <c r="D87" i="3" s="1"/>
  <c r="D88" i="3" s="1"/>
  <c r="D89" i="3" s="1"/>
  <c r="D90" i="3" s="1"/>
  <c r="D91" i="3" s="1"/>
  <c r="D92" i="3" s="1"/>
  <c r="D93" i="3" s="1"/>
  <c r="D94" i="3" s="1"/>
  <c r="D95" i="3" s="1"/>
  <c r="D96" i="3" s="1"/>
  <c r="D97" i="3" s="1"/>
  <c r="D98" i="3" s="1"/>
  <c r="D99" i="3" s="1"/>
  <c r="D100" i="3" s="1"/>
  <c r="D101" i="3" s="1"/>
  <c r="D102" i="3" s="1"/>
  <c r="D103" i="3" s="1"/>
  <c r="D104" i="3" s="1"/>
  <c r="D105" i="3" s="1"/>
  <c r="D106" i="3" s="1"/>
  <c r="D107" i="3" s="1"/>
  <c r="D108" i="3" s="1"/>
  <c r="D109" i="3" s="1"/>
  <c r="D110" i="3" s="1"/>
  <c r="D111" i="3" s="1"/>
  <c r="C3" i="3"/>
  <c r="H3" i="3" s="1"/>
  <c r="H4" i="3" s="1"/>
  <c r="H5" i="3" s="1"/>
  <c r="H6" i="3" s="1"/>
  <c r="H7" i="3" s="1"/>
  <c r="H8" i="3" s="1"/>
  <c r="H9" i="3" s="1"/>
  <c r="H10" i="3" s="1"/>
  <c r="H11" i="3" s="1"/>
  <c r="H12" i="3" s="1"/>
  <c r="H13" i="3" s="1"/>
  <c r="H14" i="3" s="1"/>
  <c r="H15" i="3" s="1"/>
  <c r="H16" i="3" s="1"/>
  <c r="H17" i="3" s="1"/>
  <c r="H18" i="3" s="1"/>
  <c r="H19" i="3" s="1"/>
  <c r="H20" i="3" s="1"/>
  <c r="H21" i="3" s="1"/>
  <c r="H22" i="3" s="1"/>
  <c r="H23" i="3" s="1"/>
  <c r="H24" i="3" s="1"/>
  <c r="H25" i="3" s="1"/>
  <c r="H26" i="3" s="1"/>
  <c r="H27" i="3" s="1"/>
  <c r="H28" i="3" s="1"/>
  <c r="H29" i="3" s="1"/>
  <c r="H30" i="3" s="1"/>
  <c r="H31" i="3" s="1"/>
  <c r="H32" i="3" s="1"/>
  <c r="H33" i="3" s="1"/>
  <c r="H34" i="3" s="1"/>
  <c r="H35" i="3" s="1"/>
  <c r="H36" i="3" s="1"/>
  <c r="H37" i="3" s="1"/>
  <c r="H38" i="3" s="1"/>
  <c r="H39" i="3" s="1"/>
  <c r="H40" i="3" s="1"/>
  <c r="H41" i="3" s="1"/>
  <c r="H42" i="3" s="1"/>
  <c r="H43" i="3" s="1"/>
  <c r="H44" i="3" s="1"/>
  <c r="H45" i="3" s="1"/>
  <c r="H46" i="3" s="1"/>
  <c r="H47" i="3" s="1"/>
  <c r="H48" i="3" s="1"/>
  <c r="H49" i="3" s="1"/>
  <c r="H50" i="3" s="1"/>
  <c r="H51" i="3" s="1"/>
  <c r="H52" i="3" s="1"/>
  <c r="H53" i="3" s="1"/>
  <c r="H54" i="3" s="1"/>
  <c r="H55" i="3" s="1"/>
  <c r="H56" i="3" s="1"/>
  <c r="H57" i="3" s="1"/>
  <c r="H58" i="3" s="1"/>
  <c r="H59" i="3" s="1"/>
  <c r="H60" i="3" s="1"/>
  <c r="H61" i="3" s="1"/>
  <c r="H62" i="3" s="1"/>
  <c r="H63" i="3" s="1"/>
  <c r="H64" i="3" s="1"/>
  <c r="H65" i="3" s="1"/>
  <c r="H66" i="3" s="1"/>
  <c r="H67" i="3" s="1"/>
  <c r="H68" i="3" s="1"/>
  <c r="H69" i="3" s="1"/>
  <c r="H70" i="3" s="1"/>
  <c r="H71" i="3" s="1"/>
  <c r="H72" i="3" s="1"/>
  <c r="H73" i="3" s="1"/>
  <c r="H74" i="3" s="1"/>
  <c r="H75" i="3" s="1"/>
  <c r="H76" i="3" s="1"/>
  <c r="H77" i="3" s="1"/>
  <c r="H78" i="3" s="1"/>
  <c r="H79" i="3" s="1"/>
  <c r="H80" i="3" s="1"/>
  <c r="H81" i="3" s="1"/>
  <c r="H82" i="3" s="1"/>
  <c r="H83" i="3" s="1"/>
  <c r="H84" i="3" s="1"/>
  <c r="H85" i="3" s="1"/>
  <c r="H86" i="3" s="1"/>
  <c r="H87" i="3" s="1"/>
  <c r="H88" i="3" s="1"/>
  <c r="H89" i="3" s="1"/>
  <c r="H90" i="3" s="1"/>
  <c r="H91" i="3" s="1"/>
  <c r="H92" i="3" s="1"/>
  <c r="H93" i="3" s="1"/>
  <c r="H94" i="3" s="1"/>
  <c r="H95" i="3" s="1"/>
  <c r="H96" i="3" s="1"/>
  <c r="H97" i="3" s="1"/>
  <c r="H98" i="3" s="1"/>
  <c r="H99" i="3" s="1"/>
  <c r="H100" i="3" s="1"/>
  <c r="H101" i="3" s="1"/>
  <c r="H102" i="3" s="1"/>
  <c r="H103" i="3" s="1"/>
  <c r="H104" i="3" s="1"/>
  <c r="H105" i="3" s="1"/>
  <c r="H106" i="3" s="1"/>
  <c r="H107" i="3" s="1"/>
  <c r="H108" i="3" s="1"/>
  <c r="H109" i="3" s="1"/>
  <c r="H110" i="3" s="1"/>
  <c r="H111" i="3" s="1"/>
  <c r="N112" i="3" l="1"/>
  <c r="C4" i="3"/>
  <c r="C5" i="3" s="1"/>
  <c r="C6" i="3" s="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E32" i="2" l="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G4" i="2"/>
  <c r="G5" i="2" s="1"/>
  <c r="G6" i="2" s="1"/>
  <c r="G7" i="2" s="1"/>
  <c r="G8" i="2" s="1"/>
  <c r="G9" i="2" s="1"/>
  <c r="G10" i="2" s="1"/>
  <c r="G11" i="2" s="1"/>
  <c r="G12" i="2" s="1"/>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G42" i="2" s="1"/>
  <c r="G43" i="2" s="1"/>
  <c r="G44" i="2" s="1"/>
  <c r="G45" i="2" s="1"/>
  <c r="G46" i="2" s="1"/>
  <c r="G47" i="2" s="1"/>
  <c r="G48" i="2" s="1"/>
  <c r="G49" i="2" s="1"/>
  <c r="G50" i="2" s="1"/>
  <c r="G51" i="2" s="1"/>
  <c r="G52" i="2" s="1"/>
  <c r="G53" i="2" s="1"/>
  <c r="G54" i="2" s="1"/>
  <c r="G55" i="2" s="1"/>
  <c r="G56" i="2" s="1"/>
  <c r="G57" i="2" s="1"/>
  <c r="G58" i="2" s="1"/>
  <c r="F4" i="2"/>
  <c r="F5" i="2" s="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E4" i="2"/>
  <c r="E5" i="2" s="1"/>
  <c r="E6" i="2" s="1"/>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A4" i="2"/>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C3" i="2"/>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H3" i="2" l="1"/>
  <c r="H4" i="2" s="1"/>
  <c r="H5" i="2" s="1"/>
  <c r="H6" i="2" s="1"/>
  <c r="H7" i="2" s="1"/>
  <c r="H8" i="2" s="1"/>
  <c r="H9" i="2" s="1"/>
  <c r="H10" i="2" s="1"/>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H42" i="2" s="1"/>
  <c r="H43" i="2" s="1"/>
  <c r="H44" i="2" s="1"/>
  <c r="H45" i="2" s="1"/>
  <c r="H46" i="2" s="1"/>
  <c r="H47" i="2" s="1"/>
  <c r="H48" i="2" s="1"/>
  <c r="H49" i="2" s="1"/>
  <c r="H50" i="2" s="1"/>
  <c r="H51" i="2" s="1"/>
  <c r="H52" i="2" s="1"/>
  <c r="H53" i="2" s="1"/>
  <c r="H54" i="2" s="1"/>
  <c r="H55" i="2" s="1"/>
  <c r="H56" i="2" s="1"/>
  <c r="H57" i="2" s="1"/>
  <c r="H58" i="2" s="1"/>
</calcChain>
</file>

<file path=xl/sharedStrings.xml><?xml version="1.0" encoding="utf-8"?>
<sst xmlns="http://schemas.openxmlformats.org/spreadsheetml/2006/main" count="13490" uniqueCount="151">
  <si>
    <t>Район</t>
  </si>
  <si>
    <t>Краткое наименование ОО</t>
  </si>
  <si>
    <t>Код ОО</t>
  </si>
  <si>
    <t>Вид ОО</t>
  </si>
  <si>
    <t>Класс (например:
 1а
или
1-1 )</t>
  </si>
  <si>
    <t xml:space="preserve">Общее количество учащихся 
во всех 1-х классах по списку </t>
  </si>
  <si>
    <t>Общее количество учащихся, выполнявших работу во всех классах</t>
  </si>
  <si>
    <t>Номер  учащегося</t>
  </si>
  <si>
    <t>Сумма баллов</t>
  </si>
  <si>
    <t>max 1</t>
  </si>
  <si>
    <t>Московский</t>
  </si>
  <si>
    <t>ГБОУ СОШ №1</t>
  </si>
  <si>
    <t>1А</t>
  </si>
  <si>
    <t>1Б</t>
  </si>
  <si>
    <t>ГБОУ СОШ №351</t>
  </si>
  <si>
    <t>1а</t>
  </si>
  <si>
    <t>1б</t>
  </si>
  <si>
    <t>1в</t>
  </si>
  <si>
    <t>1г</t>
  </si>
  <si>
    <t>ГБОУ СОШ №353</t>
  </si>
  <si>
    <t>ГБОУ СОШ №354</t>
  </si>
  <si>
    <t>ГБОУ СОШ №355</t>
  </si>
  <si>
    <t>ГБОУ СОШ №356</t>
  </si>
  <si>
    <t xml:space="preserve">ГБОУ СОШ №358 </t>
  </si>
  <si>
    <t>ГБОУ СОШ №362</t>
  </si>
  <si>
    <t>1 г</t>
  </si>
  <si>
    <t>2 г</t>
  </si>
  <si>
    <t>ГБОУ ФМЛ №366</t>
  </si>
  <si>
    <t>Лицей</t>
  </si>
  <si>
    <t>ГБОУ СОШ №370</t>
  </si>
  <si>
    <t>1 а доп.</t>
  </si>
  <si>
    <t>1 б доп.</t>
  </si>
  <si>
    <t>ГБОУ СОШ №371</t>
  </si>
  <si>
    <t>ГБОУ СОШ №372</t>
  </si>
  <si>
    <t>Москоский</t>
  </si>
  <si>
    <t>ГБОУ лицей №373</t>
  </si>
  <si>
    <t>1 Б</t>
  </si>
  <si>
    <t>1В</t>
  </si>
  <si>
    <t>ГБОУ СОШ №376</t>
  </si>
  <si>
    <t>1Г</t>
  </si>
  <si>
    <t>1Д</t>
  </si>
  <si>
    <t>ГБОУ СОШ №484</t>
  </si>
  <si>
    <t>ГБОУ СОШ №485</t>
  </si>
  <si>
    <t>ГБОУ СОШ №489</t>
  </si>
  <si>
    <t>ГБОУ СОШ №495</t>
  </si>
  <si>
    <t>ГБОУ СОШ №496</t>
  </si>
  <si>
    <t xml:space="preserve">Общее количество учащихся 
в классе по списку </t>
  </si>
  <si>
    <t>Общее количество учащихся, выполнявших работу в классах</t>
  </si>
  <si>
    <t>ГБОУ СОШ №507</t>
  </si>
  <si>
    <t>1д</t>
  </si>
  <si>
    <t>ГБОУ СОШ №508</t>
  </si>
  <si>
    <t>ГБОУ СОШ №510</t>
  </si>
  <si>
    <t>ГБОУ СОШ №519</t>
  </si>
  <si>
    <t>ГБОУ гимназия №524</t>
  </si>
  <si>
    <t>ГБОУ СОШ №525</t>
  </si>
  <si>
    <t>ГБОУ гимназия №526</t>
  </si>
  <si>
    <t>ГБОУ СОШ №536</t>
  </si>
  <si>
    <t>ГБОУ СОШ №537</t>
  </si>
  <si>
    <t>ГБОУ СОШ №543</t>
  </si>
  <si>
    <t>ГБОУ СОШ №544</t>
  </si>
  <si>
    <t>1ак</t>
  </si>
  <si>
    <t>1вк</t>
  </si>
  <si>
    <t>1бк</t>
  </si>
  <si>
    <t>ГБОУ СОШ №594</t>
  </si>
  <si>
    <t>ГБОУ СОШ №643</t>
  </si>
  <si>
    <t>ГБОУ СОШ №684</t>
  </si>
  <si>
    <t>ГБОУ прогимназия №698</t>
  </si>
  <si>
    <t>Школа «Студиум»</t>
  </si>
  <si>
    <t>1</t>
  </si>
  <si>
    <t>ЧОУ СОШ "Гимназия"Северная Венеция</t>
  </si>
  <si>
    <t>СОШ с углуб.</t>
  </si>
  <si>
    <t>СОШ</t>
  </si>
  <si>
    <t>Гимназия</t>
  </si>
  <si>
    <t>прогимназия</t>
  </si>
  <si>
    <t>По баллам</t>
  </si>
  <si>
    <t>кол-во</t>
  </si>
  <si>
    <t>%</t>
  </si>
  <si>
    <t>"1"</t>
  </si>
  <si>
    <t>"2"</t>
  </si>
  <si>
    <t>"3"</t>
  </si>
  <si>
    <t>"4"</t>
  </si>
  <si>
    <t>"5"</t>
  </si>
  <si>
    <t>"0"</t>
  </si>
  <si>
    <t>ЧОУ СОШ Венеция</t>
  </si>
  <si>
    <t>ЧОУ СОШ Северная Венеция</t>
  </si>
  <si>
    <t>% участия</t>
  </si>
  <si>
    <t>ГБОУ</t>
  </si>
  <si>
    <t>средний % выполнения</t>
  </si>
  <si>
    <t>Северная Венеция</t>
  </si>
  <si>
    <t>Регулятивные УУД</t>
  </si>
  <si>
    <t>Познавательные УУД</t>
  </si>
  <si>
    <t>Средний % выполнения работы</t>
  </si>
  <si>
    <t>Задание 1</t>
  </si>
  <si>
    <t>Задание 2</t>
  </si>
  <si>
    <t>Задание 3</t>
  </si>
  <si>
    <t>Задание 4</t>
  </si>
  <si>
    <t>Задание 5</t>
  </si>
  <si>
    <t>Кол-во учащихся</t>
  </si>
  <si>
    <t>Кол-во, выполнявших работу</t>
  </si>
  <si>
    <t>Всего</t>
  </si>
  <si>
    <t>Анализ результатов</t>
  </si>
  <si>
    <t>Общие результаты</t>
  </si>
  <si>
    <t>Студиум</t>
  </si>
  <si>
    <t>Венеция</t>
  </si>
  <si>
    <t>Задания</t>
  </si>
  <si>
    <t>Класс</t>
  </si>
  <si>
    <t>1 класс</t>
  </si>
  <si>
    <t>Группы УУД/Цель диагностики</t>
  </si>
  <si>
    <t>Диагностика готовности к формированию УУД</t>
  </si>
  <si>
    <t>Регулятивные</t>
  </si>
  <si>
    <t>Контроль (сличение результата с эталоном)</t>
  </si>
  <si>
    <t>Познавательные</t>
  </si>
  <si>
    <t>Поиск и выделение необходимой информации</t>
  </si>
  <si>
    <t xml:space="preserve">Моделирование с выделением существенных характеристик объекта </t>
  </si>
  <si>
    <t>Анализ объектов (выделение существенных и несущественных признаков) и синтез (составление целого из частей) Задание 4</t>
  </si>
  <si>
    <t>Группировка объектов</t>
  </si>
  <si>
    <t>Коммуникативные</t>
  </si>
  <si>
    <t>Кодификатор</t>
  </si>
  <si>
    <t>-</t>
  </si>
  <si>
    <t>5 заданий (5 баллов)</t>
  </si>
  <si>
    <t>Баллы</t>
  </si>
  <si>
    <t>Баллы %</t>
  </si>
  <si>
    <t>сумма</t>
  </si>
  <si>
    <t>коэффициент выполнения</t>
  </si>
  <si>
    <t>Адмиралтейский</t>
  </si>
  <si>
    <t>Василеостровский</t>
  </si>
  <si>
    <t>Выборгский</t>
  </si>
  <si>
    <t>Калининский</t>
  </si>
  <si>
    <t>Кировский</t>
  </si>
  <si>
    <t>Колпинский</t>
  </si>
  <si>
    <t>Красногвардейский</t>
  </si>
  <si>
    <t>Красносельский</t>
  </si>
  <si>
    <t>Кронштадтский</t>
  </si>
  <si>
    <t>Курортный</t>
  </si>
  <si>
    <t>Невский</t>
  </si>
  <si>
    <t>ОО Городского подчинения</t>
  </si>
  <si>
    <t>Петроградский</t>
  </si>
  <si>
    <t>Петродворцовый</t>
  </si>
  <si>
    <t>Приморский</t>
  </si>
  <si>
    <t>Пушкинский</t>
  </si>
  <si>
    <t>Фрунзенский</t>
  </si>
  <si>
    <t>Центральный</t>
  </si>
  <si>
    <t>Санкт-Петербург</t>
  </si>
  <si>
    <t>Распределение по балам</t>
  </si>
  <si>
    <t>% выполнения по всем заданиям</t>
  </si>
  <si>
    <t>max балл</t>
  </si>
  <si>
    <t>набранные баллы</t>
  </si>
  <si>
    <t>% выполнения</t>
  </si>
  <si>
    <t>Наименование ОУ/Баллы</t>
  </si>
  <si>
    <t>Рейтинг</t>
  </si>
  <si>
    <t>ОГЛАВЛЕНИЕ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</si>
</sst>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x14ac:knownFonts="1">
    <font>
      <sz val="11"/>
      <color theme="1"/>
      <name val="Calibri"/>
      <family val="2"/>
      <charset val="204"/>
      <scheme val="minor"/>
    </font>
    <font>
      <sz val="11"/>
      <color theme="1"/>
      <name val="Calibri"/>
      <family val="2"/>
      <charset val="204"/>
      <scheme val="minor"/>
    </font>
    <font>
      <i/>
      <sz val="11"/>
      <color rgb="FF7F7F7F"/>
      <name val="Calibri"/>
      <family val="2"/>
      <charset val="204"/>
      <scheme val="minor"/>
    </font>
    <font>
      <b/>
      <sz val="11"/>
      <color theme="1"/>
      <name val="Calibri"/>
      <family val="2"/>
      <charset val="204"/>
      <scheme val="minor"/>
    </font>
    <font>
      <b/>
      <sz val="11"/>
      <color rgb="FF000000"/>
      <name val="Calibri"/>
      <family val="2"/>
      <charset val="204"/>
    </font>
    <font>
      <b/>
      <i/>
      <sz val="11"/>
      <color rgb="FF000000"/>
      <name val="Calibri"/>
      <family val="2"/>
      <charset val="204"/>
    </font>
    <font>
      <sz val="11"/>
      <color rgb="FF000000"/>
      <name val="Calibri"/>
      <family val="2"/>
      <charset val="204"/>
    </font>
    <font>
      <b/>
      <sz val="11"/>
      <color indexed="8"/>
      <name val="Calibri"/>
      <family val="2"/>
      <charset val="204"/>
    </font>
    <font>
      <b/>
      <i/>
      <sz val="11"/>
      <color indexed="8"/>
      <name val="Calibri"/>
      <family val="2"/>
      <charset val="204"/>
    </font>
    <font>
      <sz val="11"/>
      <color indexed="8"/>
      <name val="Calibri"/>
      <family val="2"/>
      <charset val="204"/>
    </font>
    <font>
      <sz val="11"/>
      <color rgb="FFFF0000"/>
      <name val="Calibri"/>
      <family val="2"/>
      <charset val="204"/>
      <scheme val="minor"/>
    </font>
    <font>
      <sz val="11"/>
      <color theme="1"/>
      <name val="Calibri"/>
      <family val="2"/>
      <charset val="204"/>
    </font>
    <font>
      <b/>
      <sz val="11"/>
      <color rgb="FFFF0000"/>
      <name val="Calibri"/>
      <family val="2"/>
      <charset val="204"/>
      <scheme val="minor"/>
    </font>
    <font>
      <b/>
      <i/>
      <sz val="10"/>
      <color rgb="FF000000"/>
      <name val="Calibri"/>
      <family val="2"/>
      <charset val="204"/>
    </font>
    <font>
      <b/>
      <i/>
      <sz val="10"/>
      <color theme="1"/>
      <name val="Calibri"/>
      <family val="2"/>
      <charset val="204"/>
      <scheme val="minor"/>
    </font>
    <font>
      <u/>
      <sz val="11"/>
      <color theme="10"/>
      <name val="Calibri"/>
      <family val="2"/>
      <charset val="204"/>
      <scheme val="minor"/>
    </font>
    <font>
      <b/>
      <sz val="10"/>
      <color theme="1"/>
      <name val="Calibri"/>
      <family val="2"/>
      <charset val="204"/>
      <scheme val="minor"/>
    </font>
    <font>
      <b/>
      <i/>
      <sz val="11"/>
      <color theme="1"/>
      <name val="Times New Roman"/>
      <family val="1"/>
      <charset val="204"/>
    </font>
    <font>
      <b/>
      <i/>
      <sz val="10"/>
      <color theme="1"/>
      <name val="Times New Roman"/>
      <family val="1"/>
      <charset val="204"/>
    </font>
    <font>
      <i/>
      <sz val="10"/>
      <color theme="1"/>
      <name val="Times New Roman"/>
      <family val="1"/>
      <charset val="204"/>
    </font>
    <font>
      <b/>
      <sz val="11"/>
      <color theme="1"/>
      <name val="Times New Roman"/>
      <family val="1"/>
      <charset val="204"/>
    </font>
    <font>
      <sz val="11"/>
      <color theme="1"/>
      <name val="Times New Roman"/>
      <family val="1"/>
      <charset val="204"/>
    </font>
  </fonts>
  <fills count="32">
    <fill>
      <patternFill patternType="none"/>
    </fill>
    <fill>
      <patternFill patternType="gray125"/>
    </fill>
    <fill>
      <patternFill patternType="solid">
        <fgColor rgb="FFCCFF99"/>
        <bgColor indexed="64"/>
      </patternFill>
    </fill>
    <fill>
      <patternFill patternType="solid">
        <fgColor rgb="FFDDEBF7"/>
        <bgColor rgb="FF000000"/>
      </patternFill>
    </fill>
    <fill>
      <patternFill patternType="solid">
        <fgColor theme="9" tint="0.39997558519241921"/>
        <bgColor indexed="64"/>
      </patternFill>
    </fill>
    <fill>
      <patternFill patternType="solid">
        <fgColor rgb="FFBDD7EE"/>
        <bgColor rgb="FF000000"/>
      </patternFill>
    </fill>
    <fill>
      <patternFill patternType="solid">
        <fgColor theme="9" tint="0.79998168889431442"/>
        <bgColor indexed="64"/>
      </patternFill>
    </fill>
    <fill>
      <patternFill patternType="solid">
        <fgColor theme="0"/>
        <bgColor indexed="64"/>
      </patternFill>
    </fill>
    <fill>
      <patternFill patternType="solid">
        <fgColor rgb="FFE7F6FF"/>
        <bgColor indexed="64"/>
      </patternFill>
    </fill>
    <fill>
      <patternFill patternType="solid">
        <fgColor theme="9" tint="0.59999389629810485"/>
        <bgColor indexed="64"/>
      </patternFill>
    </fill>
    <fill>
      <patternFill patternType="solid">
        <fgColor rgb="FFE7F6FF"/>
        <bgColor rgb="FFDDEBF7"/>
      </patternFill>
    </fill>
    <fill>
      <patternFill patternType="solid">
        <fgColor rgb="FFC5E0B4"/>
        <bgColor rgb="FFBDD7EE"/>
      </patternFill>
    </fill>
    <fill>
      <patternFill patternType="solid">
        <fgColor indexed="43"/>
        <bgColor indexed="64"/>
      </patternFill>
    </fill>
    <fill>
      <patternFill patternType="solid">
        <fgColor indexed="27"/>
        <bgColor indexed="8"/>
      </patternFill>
    </fill>
    <fill>
      <patternFill patternType="solid">
        <fgColor indexed="57"/>
        <bgColor indexed="64"/>
      </patternFill>
    </fill>
    <fill>
      <patternFill patternType="solid">
        <fgColor indexed="44"/>
        <bgColor indexed="8"/>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theme="0"/>
        <bgColor rgb="FF000000"/>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9" tint="0.79998168889431442"/>
        <bgColor rgb="FF000000"/>
      </patternFill>
    </fill>
    <fill>
      <patternFill patternType="solid">
        <fgColor rgb="FFFFFF00"/>
        <bgColor indexed="64"/>
      </patternFill>
    </fill>
    <fill>
      <patternFill patternType="solid">
        <fgColor rgb="FFFF0000"/>
        <bgColor indexed="64"/>
      </patternFill>
    </fill>
    <fill>
      <patternFill patternType="solid">
        <fgColor rgb="FFA9D08E"/>
        <bgColor indexed="64"/>
      </patternFill>
    </fill>
    <fill>
      <patternFill patternType="solid">
        <fgColor rgb="FFFFFFCC"/>
        <bgColor indexed="64"/>
      </patternFill>
    </fill>
    <fill>
      <patternFill patternType="solid">
        <fgColor rgb="FFDAEEF3"/>
        <bgColor indexed="64"/>
      </patternFill>
    </fill>
    <fill>
      <patternFill patternType="solid">
        <fgColor rgb="FFFDE9D9"/>
        <bgColor indexed="64"/>
      </patternFill>
    </fill>
    <fill>
      <patternFill patternType="solid">
        <fgColor rgb="FFEAF1DD"/>
        <bgColor indexed="64"/>
      </patternFill>
    </fill>
    <fill>
      <patternFill patternType="solid">
        <fgColor rgb="FFFFF2CC"/>
        <bgColor rgb="FF000000"/>
      </patternFill>
    </fill>
    <fill>
      <patternFill patternType="solid">
        <fgColor rgb="FF9BC2E6"/>
        <bgColor rgb="FF000000"/>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 fillId="0" borderId="0"/>
    <xf numFmtId="0" fontId="15" fillId="0" borderId="0" applyNumberFormat="0" applyFill="0" applyBorder="0" applyAlignment="0" applyProtection="0"/>
  </cellStyleXfs>
  <cellXfs count="190">
    <xf numFmtId="0" fontId="0" fillId="0" borderId="0" xfId="0"/>
    <xf numFmtId="0" fontId="4" fillId="3" borderId="1" xfId="3" applyFont="1" applyFill="1" applyBorder="1" applyAlignment="1">
      <alignment horizontal="center" vertical="center" wrapText="1"/>
    </xf>
    <xf numFmtId="0" fontId="5" fillId="5" borderId="1" xfId="3" applyFont="1" applyFill="1" applyBorder="1" applyAlignment="1" applyProtection="1">
      <alignment horizontal="center" vertical="center"/>
      <protection locked="0"/>
    </xf>
    <xf numFmtId="0" fontId="0" fillId="6" borderId="1" xfId="3" applyFont="1" applyFill="1" applyBorder="1" applyAlignment="1" applyProtection="1">
      <alignment vertical="center" wrapText="1"/>
      <protection hidden="1"/>
    </xf>
    <xf numFmtId="0" fontId="0" fillId="0" borderId="1" xfId="0" applyBorder="1" applyAlignment="1">
      <alignment horizontal="left" indent="1"/>
    </xf>
    <xf numFmtId="0" fontId="0" fillId="6" borderId="1" xfId="0" applyFill="1" applyBorder="1" applyAlignment="1" applyProtection="1">
      <alignment vertical="center"/>
      <protection hidden="1"/>
    </xf>
    <xf numFmtId="49" fontId="0" fillId="7" borderId="1" xfId="3" applyNumberFormat="1" applyFont="1" applyFill="1" applyBorder="1" applyAlignment="1" applyProtection="1">
      <alignment horizontal="center" vertical="center" wrapText="1"/>
      <protection locked="0"/>
    </xf>
    <xf numFmtId="0" fontId="1" fillId="7" borderId="1" xfId="3" applyFill="1" applyBorder="1" applyAlignment="1" applyProtection="1">
      <alignment vertical="center" wrapText="1"/>
      <protection locked="0"/>
    </xf>
    <xf numFmtId="0" fontId="1" fillId="6" borderId="1" xfId="3" applyFill="1" applyBorder="1" applyAlignment="1">
      <alignment vertical="center" wrapText="1"/>
    </xf>
    <xf numFmtId="0" fontId="6" fillId="8" borderId="1" xfId="3" applyFont="1" applyFill="1" applyBorder="1" applyAlignment="1" applyProtection="1">
      <alignment vertical="center" wrapText="1"/>
      <protection locked="0"/>
    </xf>
    <xf numFmtId="0" fontId="0" fillId="9" borderId="1" xfId="0" applyFill="1" applyBorder="1"/>
    <xf numFmtId="0" fontId="1" fillId="6" borderId="1" xfId="3" applyFill="1" applyBorder="1" applyAlignment="1" applyProtection="1">
      <alignment vertical="center" wrapText="1"/>
      <protection hidden="1"/>
    </xf>
    <xf numFmtId="0" fontId="1" fillId="7" borderId="1" xfId="3" applyFill="1" applyBorder="1" applyAlignment="1" applyProtection="1">
      <alignment horizontal="center" vertical="center" wrapText="1"/>
      <protection locked="0"/>
    </xf>
    <xf numFmtId="0" fontId="0" fillId="7" borderId="1" xfId="3" applyFont="1" applyFill="1" applyBorder="1" applyAlignment="1" applyProtection="1">
      <alignment horizontal="center" vertical="center" wrapText="1"/>
      <protection locked="0"/>
    </xf>
    <xf numFmtId="0" fontId="0" fillId="0" borderId="0" xfId="0" applyAlignment="1">
      <alignment horizontal="center"/>
    </xf>
    <xf numFmtId="0" fontId="0" fillId="9" borderId="1" xfId="0" applyFill="1" applyBorder="1" applyAlignment="1">
      <alignment vertical="center"/>
    </xf>
    <xf numFmtId="0" fontId="1" fillId="7" borderId="1" xfId="3" applyFill="1" applyBorder="1" applyAlignment="1" applyProtection="1">
      <alignment horizontal="right" vertical="center" wrapText="1"/>
      <protection locked="0"/>
    </xf>
    <xf numFmtId="0" fontId="0" fillId="10" borderId="1" xfId="0" applyFont="1" applyFill="1" applyBorder="1" applyAlignment="1" applyProtection="1">
      <alignment vertical="center" wrapText="1"/>
      <protection locked="0"/>
    </xf>
    <xf numFmtId="0" fontId="0" fillId="11" borderId="1" xfId="0" applyFill="1" applyBorder="1"/>
    <xf numFmtId="0" fontId="1" fillId="6" borderId="4" xfId="3" applyFill="1" applyBorder="1" applyAlignment="1">
      <alignment vertical="center" wrapText="1"/>
    </xf>
    <xf numFmtId="0" fontId="6" fillId="8" borderId="3" xfId="3" applyFont="1" applyFill="1" applyBorder="1" applyAlignment="1" applyProtection="1">
      <alignment vertical="center" wrapText="1"/>
      <protection locked="0"/>
    </xf>
    <xf numFmtId="0" fontId="0" fillId="9" borderId="3" xfId="0" applyFill="1" applyBorder="1"/>
    <xf numFmtId="0" fontId="7" fillId="13" borderId="1" xfId="3" applyFont="1" applyFill="1" applyBorder="1" applyAlignment="1">
      <alignment horizontal="center" vertical="center" wrapText="1"/>
    </xf>
    <xf numFmtId="0" fontId="8" fillId="15" borderId="1" xfId="3" applyFont="1" applyFill="1" applyBorder="1" applyAlignment="1" applyProtection="1">
      <alignment horizontal="center" vertical="center"/>
      <protection locked="0"/>
    </xf>
    <xf numFmtId="0" fontId="1" fillId="16" borderId="1" xfId="3" applyFont="1" applyFill="1" applyBorder="1" applyAlignment="1" applyProtection="1">
      <alignment vertical="center" wrapText="1"/>
      <protection hidden="1"/>
    </xf>
    <xf numFmtId="0" fontId="1" fillId="16" borderId="1" xfId="3" applyFill="1" applyBorder="1" applyAlignment="1" applyProtection="1">
      <alignment vertical="center" wrapText="1"/>
      <protection hidden="1"/>
    </xf>
    <xf numFmtId="0" fontId="0" fillId="16" borderId="1" xfId="0" applyFill="1" applyBorder="1" applyAlignment="1" applyProtection="1">
      <alignment vertical="center"/>
      <protection hidden="1"/>
    </xf>
    <xf numFmtId="49" fontId="1" fillId="17" borderId="1" xfId="3" applyNumberFormat="1" applyFont="1" applyFill="1" applyBorder="1" applyAlignment="1" applyProtection="1">
      <alignment horizontal="center" vertical="center" wrapText="1"/>
      <protection locked="0"/>
    </xf>
    <xf numFmtId="0" fontId="1" fillId="17" borderId="1" xfId="3" applyFill="1" applyBorder="1" applyAlignment="1" applyProtection="1">
      <alignment vertical="center" wrapText="1"/>
      <protection locked="0"/>
    </xf>
    <xf numFmtId="0" fontId="1" fillId="16" borderId="1" xfId="3" applyFill="1" applyBorder="1" applyAlignment="1">
      <alignment vertical="center" wrapText="1"/>
    </xf>
    <xf numFmtId="0" fontId="9" fillId="18" borderId="1" xfId="3" applyFont="1" applyFill="1" applyBorder="1" applyAlignment="1" applyProtection="1">
      <alignment vertical="center" wrapText="1"/>
      <protection locked="0"/>
    </xf>
    <xf numFmtId="0" fontId="0" fillId="12" borderId="1" xfId="0" applyFill="1" applyBorder="1"/>
    <xf numFmtId="0" fontId="1" fillId="17" borderId="1" xfId="3" applyFill="1" applyBorder="1" applyAlignment="1" applyProtection="1">
      <alignment horizontal="center" vertical="center" wrapText="1"/>
      <protection locked="0"/>
    </xf>
    <xf numFmtId="0" fontId="1" fillId="6" borderId="1" xfId="3" applyFont="1" applyFill="1" applyBorder="1" applyAlignment="1" applyProtection="1">
      <alignment vertical="center" wrapText="1"/>
      <protection hidden="1"/>
    </xf>
    <xf numFmtId="49" fontId="1" fillId="7" borderId="1" xfId="3" applyNumberFormat="1" applyFont="1" applyFill="1" applyBorder="1" applyAlignment="1" applyProtection="1">
      <alignment horizontal="center" vertical="center" wrapText="1"/>
      <protection locked="0"/>
    </xf>
    <xf numFmtId="0" fontId="1" fillId="7" borderId="1" xfId="3" applyFont="1" applyFill="1" applyBorder="1" applyAlignment="1" applyProtection="1">
      <alignment horizontal="center" vertical="center" wrapText="1"/>
      <protection locked="0"/>
    </xf>
    <xf numFmtId="49" fontId="0" fillId="0" borderId="1" xfId="3" applyNumberFormat="1" applyFont="1" applyFill="1" applyBorder="1" applyAlignment="1" applyProtection="1">
      <alignment horizontal="center" vertical="center" wrapText="1"/>
      <protection locked="0"/>
    </xf>
    <xf numFmtId="0" fontId="1" fillId="0" borderId="1" xfId="3" applyFill="1" applyBorder="1" applyAlignment="1" applyProtection="1">
      <alignment vertical="center" wrapText="1"/>
      <protection locked="0"/>
    </xf>
    <xf numFmtId="0" fontId="1" fillId="0" borderId="1" xfId="3" applyFill="1" applyBorder="1" applyAlignment="1">
      <alignment vertical="center" wrapText="1"/>
    </xf>
    <xf numFmtId="0" fontId="6" fillId="0" borderId="1" xfId="3" applyFont="1" applyFill="1" applyBorder="1" applyAlignment="1" applyProtection="1">
      <alignment vertical="center" wrapText="1"/>
      <protection locked="0"/>
    </xf>
    <xf numFmtId="0" fontId="0" fillId="0" borderId="1" xfId="0" applyFill="1" applyBorder="1"/>
    <xf numFmtId="0" fontId="1" fillId="0" borderId="1" xfId="3" applyFill="1" applyBorder="1" applyAlignment="1" applyProtection="1">
      <alignment horizontal="center" vertical="center" wrapText="1"/>
      <protection locked="0"/>
    </xf>
    <xf numFmtId="0" fontId="0" fillId="0" borderId="1" xfId="3" applyFont="1" applyFill="1" applyBorder="1" applyAlignment="1" applyProtection="1">
      <alignment horizontal="center" vertical="center" wrapText="1"/>
      <protection locked="0"/>
    </xf>
    <xf numFmtId="0" fontId="0" fillId="16" borderId="1" xfId="3" applyFont="1" applyFill="1" applyBorder="1" applyAlignment="1" applyProtection="1">
      <alignment vertical="center" wrapText="1"/>
      <protection hidden="1"/>
    </xf>
    <xf numFmtId="0" fontId="9" fillId="16" borderId="1" xfId="3" applyFont="1" applyFill="1" applyBorder="1" applyAlignment="1" applyProtection="1">
      <alignment vertical="center" wrapText="1"/>
      <protection hidden="1"/>
    </xf>
    <xf numFmtId="49" fontId="0" fillId="17" borderId="1" xfId="3" applyNumberFormat="1" applyFont="1" applyFill="1" applyBorder="1" applyAlignment="1" applyProtection="1">
      <alignment horizontal="center" vertical="center" wrapText="1"/>
      <protection locked="0"/>
    </xf>
    <xf numFmtId="0" fontId="9" fillId="17" borderId="1" xfId="3" applyFont="1" applyFill="1" applyBorder="1" applyAlignment="1" applyProtection="1">
      <alignment horizontal="center" vertical="center" wrapText="1"/>
      <protection locked="0"/>
    </xf>
    <xf numFmtId="0" fontId="0" fillId="10" borderId="1" xfId="2" applyFont="1" applyFill="1" applyBorder="1" applyAlignment="1" applyProtection="1">
      <alignment vertical="center" wrapText="1"/>
      <protection locked="0"/>
    </xf>
    <xf numFmtId="164" fontId="0" fillId="0" borderId="0" xfId="1" applyNumberFormat="1" applyFont="1"/>
    <xf numFmtId="164" fontId="0" fillId="0" borderId="0" xfId="0" applyNumberFormat="1"/>
    <xf numFmtId="0" fontId="3" fillId="0" borderId="0" xfId="0" applyFont="1"/>
    <xf numFmtId="164" fontId="3" fillId="0" borderId="0" xfId="1" applyNumberFormat="1" applyFont="1"/>
    <xf numFmtId="0" fontId="0" fillId="0" borderId="1" xfId="0" applyBorder="1"/>
    <xf numFmtId="164" fontId="0" fillId="0" borderId="1" xfId="1" applyNumberFormat="1" applyFont="1" applyBorder="1"/>
    <xf numFmtId="0" fontId="11" fillId="0" borderId="1" xfId="0" applyFont="1" applyFill="1" applyBorder="1"/>
    <xf numFmtId="164" fontId="11" fillId="0" borderId="1" xfId="1" applyNumberFormat="1" applyFont="1" applyFill="1" applyBorder="1"/>
    <xf numFmtId="0" fontId="10" fillId="0" borderId="0" xfId="0" applyFont="1"/>
    <xf numFmtId="0" fontId="10" fillId="0" borderId="1" xfId="0" applyFont="1" applyBorder="1"/>
    <xf numFmtId="0" fontId="0" fillId="7" borderId="0" xfId="0" applyFill="1"/>
    <xf numFmtId="0" fontId="1" fillId="7" borderId="1" xfId="3" applyFill="1" applyBorder="1" applyAlignment="1" applyProtection="1">
      <alignment vertical="center" wrapText="1"/>
      <protection hidden="1"/>
    </xf>
    <xf numFmtId="164" fontId="3" fillId="7" borderId="1" xfId="1" applyNumberFormat="1" applyFont="1" applyFill="1" applyBorder="1"/>
    <xf numFmtId="0" fontId="0" fillId="7" borderId="1" xfId="3" applyFont="1" applyFill="1" applyBorder="1" applyAlignment="1" applyProtection="1">
      <alignment vertical="center" wrapText="1"/>
      <protection hidden="1"/>
    </xf>
    <xf numFmtId="164" fontId="3" fillId="7" borderId="1" xfId="0" applyNumberFormat="1" applyFont="1" applyFill="1" applyBorder="1"/>
    <xf numFmtId="0" fontId="10" fillId="7" borderId="1" xfId="0" applyFont="1" applyFill="1" applyBorder="1"/>
    <xf numFmtId="164" fontId="12" fillId="7" borderId="1" xfId="1" applyNumberFormat="1" applyFont="1" applyFill="1" applyBorder="1"/>
    <xf numFmtId="0" fontId="0" fillId="7" borderId="1" xfId="0" applyFill="1" applyBorder="1"/>
    <xf numFmtId="0" fontId="0" fillId="7" borderId="4" xfId="0" applyFill="1" applyBorder="1" applyAlignment="1" applyProtection="1">
      <alignment vertical="center"/>
      <protection hidden="1"/>
    </xf>
    <xf numFmtId="0" fontId="0" fillId="7" borderId="4" xfId="0" applyFill="1" applyBorder="1"/>
    <xf numFmtId="0" fontId="1" fillId="7" borderId="8" xfId="3" applyFill="1" applyBorder="1" applyAlignment="1" applyProtection="1">
      <alignment vertical="center" wrapText="1"/>
      <protection locked="0"/>
    </xf>
    <xf numFmtId="164" fontId="0" fillId="7" borderId="9" xfId="1" applyNumberFormat="1" applyFont="1" applyFill="1" applyBorder="1"/>
    <xf numFmtId="0" fontId="0" fillId="7" borderId="10" xfId="0" applyFill="1" applyBorder="1"/>
    <xf numFmtId="0" fontId="10" fillId="7" borderId="11" xfId="0" applyFont="1" applyFill="1" applyBorder="1"/>
    <xf numFmtId="164" fontId="0" fillId="7" borderId="12" xfId="1" applyNumberFormat="1" applyFont="1" applyFill="1" applyBorder="1"/>
    <xf numFmtId="0" fontId="1" fillId="7" borderId="3" xfId="3" applyFill="1" applyBorder="1" applyAlignment="1" applyProtection="1">
      <alignment vertical="center" wrapText="1"/>
      <protection hidden="1"/>
    </xf>
    <xf numFmtId="0" fontId="0" fillId="7" borderId="13" xfId="0" applyFill="1" applyBorder="1" applyAlignment="1" applyProtection="1">
      <alignment vertical="center"/>
      <protection hidden="1"/>
    </xf>
    <xf numFmtId="0" fontId="1" fillId="7" borderId="14" xfId="3" applyFill="1" applyBorder="1" applyAlignment="1" applyProtection="1">
      <alignment vertical="center" wrapText="1"/>
      <protection locked="0"/>
    </xf>
    <xf numFmtId="0" fontId="1" fillId="7" borderId="3" xfId="3" applyFill="1" applyBorder="1" applyAlignment="1" applyProtection="1">
      <alignment vertical="center" wrapText="1"/>
      <protection locked="0"/>
    </xf>
    <xf numFmtId="164" fontId="0" fillId="7" borderId="15" xfId="1" applyNumberFormat="1" applyFont="1" applyFill="1" applyBorder="1"/>
    <xf numFmtId="164" fontId="3" fillId="7" borderId="3" xfId="1" applyNumberFormat="1" applyFont="1" applyFill="1" applyBorder="1"/>
    <xf numFmtId="164" fontId="3" fillId="7" borderId="23" xfId="1" applyNumberFormat="1" applyFont="1" applyFill="1" applyBorder="1"/>
    <xf numFmtId="164" fontId="3" fillId="7" borderId="24" xfId="1" applyNumberFormat="1" applyFont="1" applyFill="1" applyBorder="1"/>
    <xf numFmtId="164" fontId="3" fillId="7" borderId="24" xfId="0" applyNumberFormat="1" applyFont="1" applyFill="1" applyBorder="1"/>
    <xf numFmtId="164" fontId="3" fillId="7" borderId="22" xfId="1" applyNumberFormat="1" applyFont="1" applyFill="1" applyBorder="1"/>
    <xf numFmtId="0" fontId="0" fillId="6" borderId="11" xfId="0" applyFill="1" applyBorder="1" applyAlignment="1">
      <alignment vertical="center"/>
    </xf>
    <xf numFmtId="164" fontId="0" fillId="6" borderId="14" xfId="1" applyNumberFormat="1" applyFont="1" applyFill="1" applyBorder="1"/>
    <xf numFmtId="164" fontId="0" fillId="6" borderId="3" xfId="1" applyNumberFormat="1" applyFont="1" applyFill="1" applyBorder="1"/>
    <xf numFmtId="164" fontId="0" fillId="6" borderId="8" xfId="1" applyNumberFormat="1" applyFont="1" applyFill="1" applyBorder="1"/>
    <xf numFmtId="164" fontId="0" fillId="6" borderId="1" xfId="1" applyNumberFormat="1" applyFont="1" applyFill="1" applyBorder="1"/>
    <xf numFmtId="164" fontId="0" fillId="6" borderId="8" xfId="0" applyNumberFormat="1" applyFill="1" applyBorder="1"/>
    <xf numFmtId="164" fontId="0" fillId="6" borderId="1" xfId="0" applyNumberFormat="1" applyFill="1" applyBorder="1"/>
    <xf numFmtId="164" fontId="3" fillId="6" borderId="10" xfId="1" applyNumberFormat="1" applyFont="1" applyFill="1" applyBorder="1"/>
    <xf numFmtId="164" fontId="3" fillId="6" borderId="11" xfId="1" applyNumberFormat="1" applyFont="1" applyFill="1" applyBorder="1"/>
    <xf numFmtId="0" fontId="0" fillId="6" borderId="18" xfId="0" applyFill="1" applyBorder="1" applyAlignment="1">
      <alignment vertical="center"/>
    </xf>
    <xf numFmtId="164" fontId="0" fillId="6" borderId="13" xfId="1" applyNumberFormat="1" applyFont="1" applyFill="1" applyBorder="1"/>
    <xf numFmtId="164" fontId="0" fillId="6" borderId="4" xfId="1" applyNumberFormat="1" applyFont="1" applyFill="1" applyBorder="1"/>
    <xf numFmtId="164" fontId="0" fillId="6" borderId="4" xfId="0" applyNumberFormat="1" applyFill="1" applyBorder="1"/>
    <xf numFmtId="164" fontId="3" fillId="6" borderId="18" xfId="1" applyNumberFormat="1" applyFont="1" applyFill="1" applyBorder="1"/>
    <xf numFmtId="0" fontId="13" fillId="20" borderId="25" xfId="3" applyFont="1" applyFill="1" applyBorder="1" applyAlignment="1" applyProtection="1">
      <alignment horizontal="center" vertical="center" wrapText="1"/>
      <protection locked="0"/>
    </xf>
    <xf numFmtId="0" fontId="0" fillId="21" borderId="19" xfId="0" applyFill="1" applyBorder="1" applyAlignment="1">
      <alignment vertical="center"/>
    </xf>
    <xf numFmtId="164" fontId="0" fillId="21" borderId="28" xfId="1" applyNumberFormat="1" applyFont="1" applyFill="1" applyBorder="1"/>
    <xf numFmtId="164" fontId="0" fillId="21" borderId="29" xfId="1" applyNumberFormat="1" applyFont="1" applyFill="1" applyBorder="1"/>
    <xf numFmtId="164" fontId="0" fillId="21" borderId="29" xfId="0" applyNumberFormat="1" applyFill="1" applyBorder="1"/>
    <xf numFmtId="164" fontId="3" fillId="21" borderId="20" xfId="1" applyNumberFormat="1" applyFont="1" applyFill="1" applyBorder="1"/>
    <xf numFmtId="0" fontId="5" fillId="19" borderId="26" xfId="3"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164" fontId="0" fillId="0" borderId="3" xfId="1" applyNumberFormat="1" applyFont="1" applyBorder="1"/>
    <xf numFmtId="0" fontId="13" fillId="19" borderId="30" xfId="3" applyFont="1" applyFill="1" applyBorder="1" applyAlignment="1" applyProtection="1">
      <alignment horizontal="center" vertical="center" wrapText="1"/>
      <protection locked="0"/>
    </xf>
    <xf numFmtId="0" fontId="17" fillId="26" borderId="32" xfId="0" applyFont="1" applyFill="1" applyBorder="1" applyAlignment="1">
      <alignment horizontal="center" vertical="center" wrapText="1"/>
    </xf>
    <xf numFmtId="0" fontId="17" fillId="26" borderId="33" xfId="0" applyFont="1" applyFill="1" applyBorder="1" applyAlignment="1">
      <alignment horizontal="center" vertical="center" wrapText="1"/>
    </xf>
    <xf numFmtId="0" fontId="0" fillId="0" borderId="0" xfId="0" applyAlignment="1">
      <alignment vertical="center" wrapText="1"/>
    </xf>
    <xf numFmtId="0" fontId="18" fillId="26" borderId="34" xfId="0" applyFont="1" applyFill="1" applyBorder="1" applyAlignment="1">
      <alignment horizontal="center" vertical="center" wrapText="1"/>
    </xf>
    <xf numFmtId="0" fontId="19" fillId="26" borderId="35" xfId="0" applyFont="1" applyFill="1" applyBorder="1" applyAlignment="1">
      <alignment horizontal="center" vertical="center" wrapText="1"/>
    </xf>
    <xf numFmtId="0" fontId="21" fillId="27" borderId="37" xfId="0" applyFont="1" applyFill="1" applyBorder="1" applyAlignment="1">
      <alignment vertical="center" wrapText="1"/>
    </xf>
    <xf numFmtId="0" fontId="21" fillId="27" borderId="35" xfId="0" applyFont="1" applyFill="1" applyBorder="1" applyAlignment="1">
      <alignment vertical="center" wrapText="1"/>
    </xf>
    <xf numFmtId="0" fontId="21" fillId="28" borderId="37" xfId="0" applyFont="1" applyFill="1" applyBorder="1" applyAlignment="1">
      <alignment vertical="center" wrapText="1"/>
    </xf>
    <xf numFmtId="0" fontId="21" fillId="28" borderId="35" xfId="0" applyFont="1" applyFill="1" applyBorder="1" applyAlignment="1">
      <alignment vertical="center" wrapText="1"/>
    </xf>
    <xf numFmtId="0" fontId="20" fillId="26" borderId="34" xfId="0" applyFont="1" applyFill="1" applyBorder="1" applyAlignment="1">
      <alignment horizontal="center" vertical="center" wrapText="1"/>
    </xf>
    <xf numFmtId="0" fontId="20" fillId="26" borderId="35" xfId="0" applyFont="1" applyFill="1" applyBorder="1" applyAlignment="1">
      <alignment horizontal="center" vertical="center" wrapText="1"/>
    </xf>
    <xf numFmtId="0" fontId="0" fillId="0" borderId="0" xfId="0" applyAlignment="1">
      <alignment horizontal="left" vertical="top" wrapText="1"/>
    </xf>
    <xf numFmtId="0" fontId="15" fillId="23" borderId="0" xfId="4" quotePrefix="1" applyFill="1" applyAlignment="1">
      <alignment horizontal="center" vertical="center"/>
    </xf>
    <xf numFmtId="0" fontId="15" fillId="24" borderId="0" xfId="4" quotePrefix="1" applyFill="1" applyAlignment="1">
      <alignment horizontal="center" vertical="center"/>
    </xf>
    <xf numFmtId="0" fontId="15" fillId="25" borderId="0" xfId="4" quotePrefix="1" applyFill="1" applyAlignment="1">
      <alignment horizontal="center" vertical="center"/>
    </xf>
    <xf numFmtId="0" fontId="15" fillId="0" borderId="0" xfId="4" quotePrefix="1" applyAlignment="1">
      <alignment horizontal="center" vertical="center"/>
    </xf>
    <xf numFmtId="0" fontId="0" fillId="0" borderId="0" xfId="0" applyAlignment="1">
      <alignment horizontal="center" vertical="center"/>
    </xf>
    <xf numFmtId="0" fontId="11" fillId="0" borderId="0" xfId="0" applyFont="1" applyFill="1" applyBorder="1" applyAlignment="1">
      <alignment vertical="center"/>
    </xf>
    <xf numFmtId="0" fontId="4" fillId="5" borderId="1" xfId="0" applyFont="1" applyFill="1" applyBorder="1" applyAlignment="1">
      <alignment horizontal="center" vertical="center" wrapText="1"/>
    </xf>
    <xf numFmtId="0" fontId="4" fillId="30" borderId="1" xfId="0" applyFont="1" applyFill="1" applyBorder="1" applyAlignment="1">
      <alignment horizontal="center" vertical="center"/>
    </xf>
    <xf numFmtId="0" fontId="4" fillId="0" borderId="1" xfId="0" applyFont="1" applyFill="1" applyBorder="1" applyAlignment="1">
      <alignment vertical="center"/>
    </xf>
    <xf numFmtId="0" fontId="11" fillId="0" borderId="1" xfId="0" applyFont="1" applyFill="1" applyBorder="1" applyAlignment="1">
      <alignment horizontal="center" vertical="center"/>
    </xf>
    <xf numFmtId="165" fontId="11" fillId="0" borderId="1" xfId="0" applyNumberFormat="1" applyFont="1" applyFill="1" applyBorder="1" applyAlignment="1">
      <alignment horizontal="center" vertical="center"/>
    </xf>
    <xf numFmtId="0" fontId="4" fillId="31" borderId="1" xfId="0" applyFont="1" applyFill="1" applyBorder="1" applyAlignment="1">
      <alignment vertical="center"/>
    </xf>
    <xf numFmtId="0" fontId="4"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11" fillId="31" borderId="1" xfId="0" applyFont="1" applyFill="1" applyBorder="1" applyAlignment="1">
      <alignment horizontal="center" vertical="center"/>
    </xf>
    <xf numFmtId="0" fontId="4" fillId="30" borderId="1" xfId="0" applyFont="1" applyFill="1" applyBorder="1" applyAlignment="1">
      <alignment vertical="center" wrapText="1"/>
    </xf>
    <xf numFmtId="165" fontId="4" fillId="31" borderId="1" xfId="0" applyNumberFormat="1" applyFont="1" applyFill="1" applyBorder="1" applyAlignment="1">
      <alignment horizontal="center" vertical="center"/>
    </xf>
    <xf numFmtId="10" fontId="11" fillId="0" borderId="0" xfId="1" applyNumberFormat="1" applyFont="1" applyFill="1" applyBorder="1" applyAlignment="1">
      <alignment vertical="center"/>
    </xf>
    <xf numFmtId="0" fontId="20" fillId="27" borderId="38" xfId="0" applyFont="1" applyFill="1" applyBorder="1" applyAlignment="1">
      <alignment horizontal="center" vertical="center" wrapText="1"/>
    </xf>
    <xf numFmtId="0" fontId="20" fillId="27" borderId="36" xfId="0" applyFont="1" applyFill="1" applyBorder="1" applyAlignment="1">
      <alignment horizontal="center" vertical="center" wrapText="1"/>
    </xf>
    <xf numFmtId="0" fontId="20" fillId="27" borderId="34" xfId="0" applyFont="1" applyFill="1" applyBorder="1" applyAlignment="1">
      <alignment horizontal="center" vertical="center" wrapText="1"/>
    </xf>
    <xf numFmtId="0" fontId="20" fillId="28" borderId="38" xfId="0" applyFont="1" applyFill="1" applyBorder="1" applyAlignment="1">
      <alignment horizontal="center" vertical="center" wrapText="1"/>
    </xf>
    <xf numFmtId="0" fontId="20" fillId="28" borderId="36" xfId="0" applyFont="1" applyFill="1" applyBorder="1" applyAlignment="1">
      <alignment horizontal="center" vertical="center" wrapText="1"/>
    </xf>
    <xf numFmtId="0" fontId="20" fillId="28" borderId="34" xfId="0" applyFont="1" applyFill="1" applyBorder="1" applyAlignment="1">
      <alignment horizontal="center" vertical="center" wrapText="1"/>
    </xf>
    <xf numFmtId="0" fontId="0" fillId="0" borderId="39" xfId="0" applyBorder="1" applyAlignment="1">
      <alignment vertical="center" wrapText="1"/>
    </xf>
    <xf numFmtId="0" fontId="20" fillId="29" borderId="38" xfId="0" applyFont="1" applyFill="1" applyBorder="1" applyAlignment="1">
      <alignment horizontal="center" vertical="center" wrapText="1"/>
    </xf>
    <xf numFmtId="0" fontId="20" fillId="29" borderId="34" xfId="0" applyFont="1" applyFill="1" applyBorder="1" applyAlignment="1">
      <alignment horizontal="center" vertical="center" wrapText="1"/>
    </xf>
    <xf numFmtId="0" fontId="21" fillId="29" borderId="38" xfId="0" applyFont="1" applyFill="1" applyBorder="1" applyAlignment="1">
      <alignment vertical="center" wrapText="1"/>
    </xf>
    <xf numFmtId="0" fontId="21" fillId="29" borderId="34" xfId="0" applyFont="1" applyFill="1" applyBorder="1" applyAlignment="1">
      <alignment vertical="center" wrapText="1"/>
    </xf>
    <xf numFmtId="0" fontId="16" fillId="7" borderId="31" xfId="3" applyFont="1" applyFill="1" applyBorder="1" applyAlignment="1">
      <alignment horizontal="center" vertical="center" wrapText="1"/>
    </xf>
    <xf numFmtId="0" fontId="16" fillId="7" borderId="16" xfId="3" applyFont="1" applyFill="1" applyBorder="1" applyAlignment="1">
      <alignment horizontal="center" vertical="center" wrapText="1"/>
    </xf>
    <xf numFmtId="0" fontId="3" fillId="0" borderId="1" xfId="0" applyFont="1" applyBorder="1" applyAlignment="1">
      <alignment horizontal="center" vertical="center"/>
    </xf>
    <xf numFmtId="0" fontId="3" fillId="7" borderId="1" xfId="3" applyFont="1" applyFill="1" applyBorder="1" applyAlignment="1">
      <alignment horizontal="center" vertical="center" wrapText="1"/>
    </xf>
    <xf numFmtId="0" fontId="3" fillId="7" borderId="2" xfId="3" applyFont="1" applyFill="1" applyBorder="1" applyAlignment="1">
      <alignment horizontal="center" vertical="center" wrapText="1"/>
    </xf>
    <xf numFmtId="0" fontId="3" fillId="7" borderId="3" xfId="3" applyFont="1" applyFill="1" applyBorder="1" applyAlignment="1">
      <alignment horizontal="center" vertical="center" wrapText="1"/>
    </xf>
    <xf numFmtId="0" fontId="16" fillId="7" borderId="6" xfId="3" applyFont="1" applyFill="1" applyBorder="1" applyAlignment="1">
      <alignment horizontal="center" vertical="center" wrapText="1"/>
    </xf>
    <xf numFmtId="0" fontId="16" fillId="7" borderId="11" xfId="3" applyFont="1" applyFill="1" applyBorder="1" applyAlignment="1">
      <alignment horizontal="center" vertical="center" wrapText="1"/>
    </xf>
    <xf numFmtId="0" fontId="16" fillId="7" borderId="7" xfId="3" applyFont="1" applyFill="1" applyBorder="1" applyAlignment="1">
      <alignment horizontal="center" vertical="center" wrapText="1"/>
    </xf>
    <xf numFmtId="0" fontId="16" fillId="7" borderId="12" xfId="3" applyFont="1" applyFill="1" applyBorder="1" applyAlignment="1">
      <alignment horizontal="center" vertical="center" wrapText="1"/>
    </xf>
    <xf numFmtId="0" fontId="14" fillId="7" borderId="21" xfId="0" applyFont="1" applyFill="1" applyBorder="1" applyAlignment="1">
      <alignment horizontal="center" vertical="center" wrapText="1"/>
    </xf>
    <xf numFmtId="0" fontId="14" fillId="7" borderId="22" xfId="0" applyFont="1" applyFill="1" applyBorder="1" applyAlignment="1">
      <alignment horizontal="center" vertical="center" wrapText="1"/>
    </xf>
    <xf numFmtId="0" fontId="16" fillId="7" borderId="17" xfId="3" applyFont="1" applyFill="1" applyBorder="1" applyAlignment="1">
      <alignment horizontal="center" vertical="center" wrapText="1"/>
    </xf>
    <xf numFmtId="0" fontId="16" fillId="7" borderId="18" xfId="3" applyFont="1" applyFill="1" applyBorder="1" applyAlignment="1">
      <alignment horizontal="center" vertical="center" wrapText="1"/>
    </xf>
    <xf numFmtId="0" fontId="16" fillId="7" borderId="5" xfId="3" applyFont="1" applyFill="1" applyBorder="1" applyAlignment="1">
      <alignment horizontal="center" vertical="center" wrapText="1"/>
    </xf>
    <xf numFmtId="0" fontId="16" fillId="7" borderId="10" xfId="3" applyFont="1" applyFill="1" applyBorder="1" applyAlignment="1">
      <alignment horizontal="center" vertical="center" wrapText="1"/>
    </xf>
    <xf numFmtId="0" fontId="5" fillId="22" borderId="27" xfId="3" applyFont="1" applyFill="1" applyBorder="1" applyAlignment="1" applyProtection="1">
      <alignment horizontal="center" vertical="center"/>
      <protection locked="0"/>
    </xf>
    <xf numFmtId="0" fontId="5" fillId="22" borderId="25" xfId="3" applyFont="1" applyFill="1" applyBorder="1" applyAlignment="1" applyProtection="1">
      <alignment horizontal="center" vertical="center"/>
      <protection locked="0"/>
    </xf>
    <xf numFmtId="0" fontId="3" fillId="2" borderId="2"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0" fillId="2" borderId="1" xfId="0" applyFill="1" applyBorder="1" applyAlignment="1">
      <alignment vertical="center" wrapText="1"/>
    </xf>
    <xf numFmtId="0" fontId="3" fillId="4" borderId="1" xfId="0" applyFont="1" applyFill="1" applyBorder="1" applyAlignment="1">
      <alignment horizontal="center" vertical="center" wrapText="1"/>
    </xf>
    <xf numFmtId="0" fontId="0" fillId="2" borderId="1" xfId="0" applyFill="1" applyBorder="1" applyAlignment="1"/>
    <xf numFmtId="0" fontId="0" fillId="2" borderId="1" xfId="0" applyFill="1" applyBorder="1" applyAlignment="1">
      <alignment horizontal="center"/>
    </xf>
    <xf numFmtId="0" fontId="4" fillId="31" borderId="1" xfId="0" applyFont="1" applyFill="1" applyBorder="1" applyAlignment="1">
      <alignment horizontal="center" vertical="center"/>
    </xf>
    <xf numFmtId="0" fontId="4" fillId="30" borderId="1" xfId="0" applyFont="1" applyFill="1" applyBorder="1" applyAlignment="1">
      <alignment horizontal="center" vertical="center"/>
    </xf>
    <xf numFmtId="0" fontId="4" fillId="0" borderId="28" xfId="0" applyFont="1" applyFill="1" applyBorder="1" applyAlignment="1">
      <alignment horizontal="center" vertical="center"/>
    </xf>
    <xf numFmtId="0" fontId="4" fillId="30" borderId="1" xfId="0" applyFont="1" applyFill="1" applyBorder="1" applyAlignment="1">
      <alignment horizontal="center" vertical="center" wrapText="1"/>
    </xf>
    <xf numFmtId="0" fontId="4" fillId="31" borderId="13" xfId="0" applyFont="1" applyFill="1" applyBorder="1" applyAlignment="1">
      <alignment horizontal="center" vertical="center"/>
    </xf>
    <xf numFmtId="0" fontId="4" fillId="31" borderId="28" xfId="0" applyFont="1" applyFill="1" applyBorder="1" applyAlignment="1">
      <alignment horizontal="center" vertical="center"/>
    </xf>
    <xf numFmtId="0" fontId="4" fillId="31" borderId="16" xfId="0" applyFont="1" applyFill="1" applyBorder="1" applyAlignment="1">
      <alignment horizontal="center" vertical="center"/>
    </xf>
    <xf numFmtId="0" fontId="7" fillId="12" borderId="2" xfId="3" applyFont="1" applyFill="1" applyBorder="1" applyAlignment="1">
      <alignment horizontal="center" vertical="center" wrapText="1"/>
    </xf>
    <xf numFmtId="0" fontId="7" fillId="12" borderId="3" xfId="3" applyFont="1" applyFill="1" applyBorder="1" applyAlignment="1">
      <alignment horizontal="center" vertical="center" wrapText="1"/>
    </xf>
    <xf numFmtId="0" fontId="7" fillId="12" borderId="1" xfId="3" applyFont="1" applyFill="1" applyBorder="1" applyAlignment="1">
      <alignment horizontal="center" vertical="center" wrapText="1"/>
    </xf>
    <xf numFmtId="0" fontId="0" fillId="12" borderId="1" xfId="0" applyFill="1" applyBorder="1" applyAlignment="1">
      <alignment vertical="center" wrapText="1"/>
    </xf>
    <xf numFmtId="0" fontId="7" fillId="14" borderId="1" xfId="0" applyFont="1" applyFill="1" applyBorder="1" applyAlignment="1">
      <alignment horizontal="center" vertical="center" wrapText="1"/>
    </xf>
    <xf numFmtId="0" fontId="0" fillId="12" borderId="1" xfId="0" applyFill="1" applyBorder="1" applyAlignment="1"/>
    <xf numFmtId="0" fontId="0" fillId="12" borderId="1" xfId="0" applyFill="1" applyBorder="1" applyAlignment="1">
      <alignment horizontal="center"/>
    </xf>
    <xf numFmtId="0" fontId="0" fillId="2" borderId="1" xfId="0" applyFill="1" applyBorder="1" applyAlignment="1">
      <alignment vertical="center"/>
    </xf>
    <xf numFmtId="0" fontId="3" fillId="0" borderId="0" xfId="0" applyFont="1" applyAlignment="1">
      <alignment horizontal="left" vertical="center"/>
    </xf>
  </cellXfs>
  <cellStyles count="5">
    <cellStyle name="Гиперссылка" xfId="4" builtinId="8"/>
    <cellStyle name="Обычный" xfId="0" builtinId="0"/>
    <cellStyle name="Обычный 2" xfId="3"/>
    <cellStyle name="Пояснение" xfId="2" builtinId="53"/>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63" Type="http://schemas.openxmlformats.org/officeDocument/2006/relationships/externalLink" Target="externalLinks/externalLink22.xml"/><Relationship Id="rId68" Type="http://schemas.openxmlformats.org/officeDocument/2006/relationships/externalLink" Target="externalLinks/externalLink27.xml"/><Relationship Id="rId84" Type="http://schemas.openxmlformats.org/officeDocument/2006/relationships/externalLink" Target="externalLinks/externalLink43.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12.xml"/><Relationship Id="rId58" Type="http://schemas.openxmlformats.org/officeDocument/2006/relationships/externalLink" Target="externalLinks/externalLink17.xml"/><Relationship Id="rId74" Type="http://schemas.openxmlformats.org/officeDocument/2006/relationships/externalLink" Target="externalLinks/externalLink33.xml"/><Relationship Id="rId79" Type="http://schemas.openxmlformats.org/officeDocument/2006/relationships/externalLink" Target="externalLinks/externalLink38.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externalLink" Target="externalLinks/externalLink7.xml"/><Relationship Id="rId56" Type="http://schemas.openxmlformats.org/officeDocument/2006/relationships/externalLink" Target="externalLinks/externalLink15.xml"/><Relationship Id="rId64" Type="http://schemas.openxmlformats.org/officeDocument/2006/relationships/externalLink" Target="externalLinks/externalLink23.xml"/><Relationship Id="rId69" Type="http://schemas.openxmlformats.org/officeDocument/2006/relationships/externalLink" Target="externalLinks/externalLink28.xml"/><Relationship Id="rId77" Type="http://schemas.openxmlformats.org/officeDocument/2006/relationships/externalLink" Target="externalLinks/externalLink36.xml"/><Relationship Id="rId8" Type="http://schemas.openxmlformats.org/officeDocument/2006/relationships/worksheet" Target="worksheets/sheet8.xml"/><Relationship Id="rId51" Type="http://schemas.openxmlformats.org/officeDocument/2006/relationships/externalLink" Target="externalLinks/externalLink10.xml"/><Relationship Id="rId72" Type="http://schemas.openxmlformats.org/officeDocument/2006/relationships/externalLink" Target="externalLinks/externalLink31.xml"/><Relationship Id="rId80" Type="http://schemas.openxmlformats.org/officeDocument/2006/relationships/externalLink" Target="externalLinks/externalLink39.xml"/><Relationship Id="rId85" Type="http://schemas.openxmlformats.org/officeDocument/2006/relationships/externalLink" Target="externalLinks/externalLink4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59" Type="http://schemas.openxmlformats.org/officeDocument/2006/relationships/externalLink" Target="externalLinks/externalLink18.xml"/><Relationship Id="rId67" Type="http://schemas.openxmlformats.org/officeDocument/2006/relationships/externalLink" Target="externalLinks/externalLink2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3.xml"/><Relationship Id="rId62" Type="http://schemas.openxmlformats.org/officeDocument/2006/relationships/externalLink" Target="externalLinks/externalLink21.xml"/><Relationship Id="rId70" Type="http://schemas.openxmlformats.org/officeDocument/2006/relationships/externalLink" Target="externalLinks/externalLink29.xml"/><Relationship Id="rId75" Type="http://schemas.openxmlformats.org/officeDocument/2006/relationships/externalLink" Target="externalLinks/externalLink34.xml"/><Relationship Id="rId83" Type="http://schemas.openxmlformats.org/officeDocument/2006/relationships/externalLink" Target="externalLinks/externalLink42.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8.xml"/><Relationship Id="rId57" Type="http://schemas.openxmlformats.org/officeDocument/2006/relationships/externalLink" Target="externalLinks/externalLink1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externalLink" Target="externalLinks/externalLink11.xml"/><Relationship Id="rId60" Type="http://schemas.openxmlformats.org/officeDocument/2006/relationships/externalLink" Target="externalLinks/externalLink19.xml"/><Relationship Id="rId65" Type="http://schemas.openxmlformats.org/officeDocument/2006/relationships/externalLink" Target="externalLinks/externalLink24.xml"/><Relationship Id="rId73" Type="http://schemas.openxmlformats.org/officeDocument/2006/relationships/externalLink" Target="externalLinks/externalLink32.xml"/><Relationship Id="rId78" Type="http://schemas.openxmlformats.org/officeDocument/2006/relationships/externalLink" Target="externalLinks/externalLink37.xml"/><Relationship Id="rId81" Type="http://schemas.openxmlformats.org/officeDocument/2006/relationships/externalLink" Target="externalLinks/externalLink40.xml"/><Relationship Id="rId86" Type="http://schemas.openxmlformats.org/officeDocument/2006/relationships/externalLink" Target="externalLinks/externalLink4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9.xml"/><Relationship Id="rId55" Type="http://schemas.openxmlformats.org/officeDocument/2006/relationships/externalLink" Target="externalLinks/externalLink14.xml"/><Relationship Id="rId76" Type="http://schemas.openxmlformats.org/officeDocument/2006/relationships/externalLink" Target="externalLinks/externalLink35.xml"/><Relationship Id="rId7" Type="http://schemas.openxmlformats.org/officeDocument/2006/relationships/worksheet" Target="worksheets/sheet7.xml"/><Relationship Id="rId71" Type="http://schemas.openxmlformats.org/officeDocument/2006/relationships/externalLink" Target="externalLinks/externalLink30.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externalLink" Target="externalLinks/externalLink4.xml"/><Relationship Id="rId66" Type="http://schemas.openxmlformats.org/officeDocument/2006/relationships/externalLink" Target="externalLinks/externalLink25.xml"/><Relationship Id="rId87" Type="http://schemas.openxmlformats.org/officeDocument/2006/relationships/theme" Target="theme/theme1.xml"/><Relationship Id="rId61" Type="http://schemas.openxmlformats.org/officeDocument/2006/relationships/externalLink" Target="externalLinks/externalLink20.xml"/><Relationship Id="rId82" Type="http://schemas.openxmlformats.org/officeDocument/2006/relationships/externalLink" Target="externalLinks/externalLink41.xml"/><Relationship Id="rId19" Type="http://schemas.openxmlformats.org/officeDocument/2006/relationships/worksheet" Target="worksheets/sheet1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Процент по баллам</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barChart>
        <c:barDir val="bar"/>
        <c:grouping val="stacked"/>
        <c:varyColors val="0"/>
        <c:ser>
          <c:idx val="0"/>
          <c:order val="0"/>
          <c:tx>
            <c:strRef>
              <c:f>'Анализ результатов'!$B$42</c:f>
              <c:strCache>
                <c:ptCount val="1"/>
                <c:pt idx="0">
                  <c:v>"0"</c:v>
                </c:pt>
              </c:strCache>
            </c:strRef>
          </c:tx>
          <c:spPr>
            <a:solidFill>
              <a:schemeClr val="accent1"/>
            </a:solidFill>
            <a:ln>
              <a:noFill/>
            </a:ln>
            <a:effectLst/>
          </c:spPr>
          <c:invertIfNegative val="0"/>
          <c:cat>
            <c:strRef>
              <c:f>'Анализ результатов'!$A$43:$A$79</c:f>
              <c:strCache>
                <c:ptCount val="37"/>
                <c:pt idx="0">
                  <c:v>ГБОУ СОШ №1</c:v>
                </c:pt>
                <c:pt idx="1">
                  <c:v>ГБОУ СОШ №594</c:v>
                </c:pt>
                <c:pt idx="2">
                  <c:v>ГБОУ СОШ №355</c:v>
                </c:pt>
                <c:pt idx="3">
                  <c:v>ГБОУ СОШ №370</c:v>
                </c:pt>
                <c:pt idx="4">
                  <c:v>ГБОУ СОШ №643</c:v>
                </c:pt>
                <c:pt idx="5">
                  <c:v>ГБОУ СОШ №496</c:v>
                </c:pt>
                <c:pt idx="6">
                  <c:v>ГБОУ СОШ №354</c:v>
                </c:pt>
                <c:pt idx="7">
                  <c:v>ГБОУ СОШ №543</c:v>
                </c:pt>
                <c:pt idx="8">
                  <c:v>ГБОУ СОШ №353</c:v>
                </c:pt>
                <c:pt idx="9">
                  <c:v>ГБОУ СОШ №489</c:v>
                </c:pt>
                <c:pt idx="10">
                  <c:v>ГБОУ СОШ №495</c:v>
                </c:pt>
                <c:pt idx="11">
                  <c:v>ГБОУ СОШ №684</c:v>
                </c:pt>
                <c:pt idx="12">
                  <c:v>ГБОУ ФМЛ №366</c:v>
                </c:pt>
                <c:pt idx="13">
                  <c:v>ГБОУ СОШ №484</c:v>
                </c:pt>
                <c:pt idx="14">
                  <c:v>ГБОУ СОШ №485</c:v>
                </c:pt>
                <c:pt idx="15">
                  <c:v>ГБОУ СОШ №351</c:v>
                </c:pt>
                <c:pt idx="16">
                  <c:v>ГБОУ СОШ №536</c:v>
                </c:pt>
                <c:pt idx="17">
                  <c:v>ГБОУ СОШ №510</c:v>
                </c:pt>
                <c:pt idx="18">
                  <c:v>ГБОУ СОШ №376</c:v>
                </c:pt>
                <c:pt idx="19">
                  <c:v>Район</c:v>
                </c:pt>
                <c:pt idx="20">
                  <c:v>ГБОУ СОШ №519</c:v>
                </c:pt>
                <c:pt idx="21">
                  <c:v>ГБОУ СОШ №537</c:v>
                </c:pt>
                <c:pt idx="22">
                  <c:v>ГБОУ гимназия №524</c:v>
                </c:pt>
                <c:pt idx="23">
                  <c:v>ГБОУ прогимназия №698</c:v>
                </c:pt>
                <c:pt idx="24">
                  <c:v>ГБОУ СОШ №544</c:v>
                </c:pt>
                <c:pt idx="25">
                  <c:v>ГБОУ СОШ №362</c:v>
                </c:pt>
                <c:pt idx="26">
                  <c:v>ГБОУ СОШ №358 </c:v>
                </c:pt>
                <c:pt idx="27">
                  <c:v>ГБОУ СОШ №508</c:v>
                </c:pt>
                <c:pt idx="28">
                  <c:v>ГБОУ гимназия №526</c:v>
                </c:pt>
                <c:pt idx="29">
                  <c:v>ГБОУ СОШ №372</c:v>
                </c:pt>
                <c:pt idx="30">
                  <c:v>ГБОУ СОШ №507</c:v>
                </c:pt>
                <c:pt idx="31">
                  <c:v>ГБОУ лицей №373</c:v>
                </c:pt>
                <c:pt idx="32">
                  <c:v>ЧОУ СОШ Северная Венеция</c:v>
                </c:pt>
                <c:pt idx="33">
                  <c:v>ГБОУ СОШ №356</c:v>
                </c:pt>
                <c:pt idx="34">
                  <c:v>ГБОУ СОШ №371</c:v>
                </c:pt>
                <c:pt idx="35">
                  <c:v>ГБОУ СОШ №525</c:v>
                </c:pt>
                <c:pt idx="36">
                  <c:v>Школа «Студиум»</c:v>
                </c:pt>
              </c:strCache>
            </c:strRef>
          </c:cat>
          <c:val>
            <c:numRef>
              <c:f>'Анализ результатов'!$B$43:$B$79</c:f>
              <c:numCache>
                <c:formatCode>0.0%</c:formatCode>
                <c:ptCount val="37"/>
                <c:pt idx="0">
                  <c:v>0</c:v>
                </c:pt>
                <c:pt idx="1">
                  <c:v>3.4482758620689655E-2</c:v>
                </c:pt>
                <c:pt idx="2">
                  <c:v>0</c:v>
                </c:pt>
                <c:pt idx="3">
                  <c:v>0.13333333333333333</c:v>
                </c:pt>
                <c:pt idx="4">
                  <c:v>3.3898305084745763E-2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4.4658193060803843E-3</c:v>
                </c:pt>
                <c:pt idx="20">
                  <c:v>0</c:v>
                </c:pt>
                <c:pt idx="21">
                  <c:v>0</c:v>
                </c:pt>
                <c:pt idx="22">
                  <c:v>0</c:v>
                </c:pt>
                <c:pt idx="23">
                  <c:v>0</c:v>
                </c:pt>
                <c:pt idx="24">
                  <c:v>5.6497175141242938E-3</c:v>
                </c:pt>
                <c:pt idx="25">
                  <c:v>0</c:v>
                </c:pt>
                <c:pt idx="26">
                  <c:v>0</c:v>
                </c:pt>
                <c:pt idx="27">
                  <c:v>1.1363636363636364E-2</c:v>
                </c:pt>
                <c:pt idx="28">
                  <c:v>0</c:v>
                </c:pt>
                <c:pt idx="29">
                  <c:v>1.1627906976744186E-2</c:v>
                </c:pt>
                <c:pt idx="30">
                  <c:v>0</c:v>
                </c:pt>
                <c:pt idx="31">
                  <c:v>0</c:v>
                </c:pt>
                <c:pt idx="32">
                  <c:v>0</c:v>
                </c:pt>
                <c:pt idx="33">
                  <c:v>1.0101010101010102E-2</c:v>
                </c:pt>
                <c:pt idx="34">
                  <c:v>0</c:v>
                </c:pt>
                <c:pt idx="35">
                  <c:v>0</c:v>
                </c:pt>
                <c:pt idx="36">
                  <c:v>0</c:v>
                </c:pt>
              </c:numCache>
            </c:numRef>
          </c:val>
        </c:ser>
        <c:ser>
          <c:idx val="1"/>
          <c:order val="1"/>
          <c:tx>
            <c:strRef>
              <c:f>'Анализ результатов'!$C$42</c:f>
              <c:strCache>
                <c:ptCount val="1"/>
                <c:pt idx="0">
                  <c:v>"1"</c:v>
                </c:pt>
              </c:strCache>
            </c:strRef>
          </c:tx>
          <c:spPr>
            <a:solidFill>
              <a:schemeClr val="accent2"/>
            </a:solidFill>
            <a:ln>
              <a:noFill/>
            </a:ln>
            <a:effectLst/>
          </c:spPr>
          <c:invertIfNegative val="0"/>
          <c:cat>
            <c:strRef>
              <c:f>'Анализ результатов'!$A$43:$A$79</c:f>
              <c:strCache>
                <c:ptCount val="37"/>
                <c:pt idx="0">
                  <c:v>ГБОУ СОШ №1</c:v>
                </c:pt>
                <c:pt idx="1">
                  <c:v>ГБОУ СОШ №594</c:v>
                </c:pt>
                <c:pt idx="2">
                  <c:v>ГБОУ СОШ №355</c:v>
                </c:pt>
                <c:pt idx="3">
                  <c:v>ГБОУ СОШ №370</c:v>
                </c:pt>
                <c:pt idx="4">
                  <c:v>ГБОУ СОШ №643</c:v>
                </c:pt>
                <c:pt idx="5">
                  <c:v>ГБОУ СОШ №496</c:v>
                </c:pt>
                <c:pt idx="6">
                  <c:v>ГБОУ СОШ №354</c:v>
                </c:pt>
                <c:pt idx="7">
                  <c:v>ГБОУ СОШ №543</c:v>
                </c:pt>
                <c:pt idx="8">
                  <c:v>ГБОУ СОШ №353</c:v>
                </c:pt>
                <c:pt idx="9">
                  <c:v>ГБОУ СОШ №489</c:v>
                </c:pt>
                <c:pt idx="10">
                  <c:v>ГБОУ СОШ №495</c:v>
                </c:pt>
                <c:pt idx="11">
                  <c:v>ГБОУ СОШ №684</c:v>
                </c:pt>
                <c:pt idx="12">
                  <c:v>ГБОУ ФМЛ №366</c:v>
                </c:pt>
                <c:pt idx="13">
                  <c:v>ГБОУ СОШ №484</c:v>
                </c:pt>
                <c:pt idx="14">
                  <c:v>ГБОУ СОШ №485</c:v>
                </c:pt>
                <c:pt idx="15">
                  <c:v>ГБОУ СОШ №351</c:v>
                </c:pt>
                <c:pt idx="16">
                  <c:v>ГБОУ СОШ №536</c:v>
                </c:pt>
                <c:pt idx="17">
                  <c:v>ГБОУ СОШ №510</c:v>
                </c:pt>
                <c:pt idx="18">
                  <c:v>ГБОУ СОШ №376</c:v>
                </c:pt>
                <c:pt idx="19">
                  <c:v>Район</c:v>
                </c:pt>
                <c:pt idx="20">
                  <c:v>ГБОУ СОШ №519</c:v>
                </c:pt>
                <c:pt idx="21">
                  <c:v>ГБОУ СОШ №537</c:v>
                </c:pt>
                <c:pt idx="22">
                  <c:v>ГБОУ гимназия №524</c:v>
                </c:pt>
                <c:pt idx="23">
                  <c:v>ГБОУ прогимназия №698</c:v>
                </c:pt>
                <c:pt idx="24">
                  <c:v>ГБОУ СОШ №544</c:v>
                </c:pt>
                <c:pt idx="25">
                  <c:v>ГБОУ СОШ №362</c:v>
                </c:pt>
                <c:pt idx="26">
                  <c:v>ГБОУ СОШ №358 </c:v>
                </c:pt>
                <c:pt idx="27">
                  <c:v>ГБОУ СОШ №508</c:v>
                </c:pt>
                <c:pt idx="28">
                  <c:v>ГБОУ гимназия №526</c:v>
                </c:pt>
                <c:pt idx="29">
                  <c:v>ГБОУ СОШ №372</c:v>
                </c:pt>
                <c:pt idx="30">
                  <c:v>ГБОУ СОШ №507</c:v>
                </c:pt>
                <c:pt idx="31">
                  <c:v>ГБОУ лицей №373</c:v>
                </c:pt>
                <c:pt idx="32">
                  <c:v>ЧОУ СОШ Северная Венеция</c:v>
                </c:pt>
                <c:pt idx="33">
                  <c:v>ГБОУ СОШ №356</c:v>
                </c:pt>
                <c:pt idx="34">
                  <c:v>ГБОУ СОШ №371</c:v>
                </c:pt>
                <c:pt idx="35">
                  <c:v>ГБОУ СОШ №525</c:v>
                </c:pt>
                <c:pt idx="36">
                  <c:v>Школа «Студиум»</c:v>
                </c:pt>
              </c:strCache>
            </c:strRef>
          </c:cat>
          <c:val>
            <c:numRef>
              <c:f>'Анализ результатов'!$C$43:$C$79</c:f>
              <c:numCache>
                <c:formatCode>0.0%</c:formatCode>
                <c:ptCount val="37"/>
                <c:pt idx="0">
                  <c:v>3.5714285714285712E-2</c:v>
                </c:pt>
                <c:pt idx="1">
                  <c:v>3.4482758620689655E-2</c:v>
                </c:pt>
                <c:pt idx="2">
                  <c:v>7.1428571428571425E-2</c:v>
                </c:pt>
                <c:pt idx="3">
                  <c:v>0.13333333333333333</c:v>
                </c:pt>
                <c:pt idx="4">
                  <c:v>0</c:v>
                </c:pt>
                <c:pt idx="5">
                  <c:v>4.1666666666666664E-2</c:v>
                </c:pt>
                <c:pt idx="6">
                  <c:v>0</c:v>
                </c:pt>
                <c:pt idx="7">
                  <c:v>4.3956043956043959E-2</c:v>
                </c:pt>
                <c:pt idx="8">
                  <c:v>0</c:v>
                </c:pt>
                <c:pt idx="9">
                  <c:v>0</c:v>
                </c:pt>
                <c:pt idx="10">
                  <c:v>1.9607843137254902E-2</c:v>
                </c:pt>
                <c:pt idx="11">
                  <c:v>4.0540540540540543E-2</c:v>
                </c:pt>
                <c:pt idx="12">
                  <c:v>3.1578947368421054E-2</c:v>
                </c:pt>
                <c:pt idx="13">
                  <c:v>0.04</c:v>
                </c:pt>
                <c:pt idx="14">
                  <c:v>7.2727272727272724E-2</c:v>
                </c:pt>
                <c:pt idx="15">
                  <c:v>9.1743119266055051E-3</c:v>
                </c:pt>
                <c:pt idx="16">
                  <c:v>0</c:v>
                </c:pt>
                <c:pt idx="17">
                  <c:v>0</c:v>
                </c:pt>
                <c:pt idx="18">
                  <c:v>0</c:v>
                </c:pt>
                <c:pt idx="19">
                  <c:v>1.6489178976296804E-2</c:v>
                </c:pt>
                <c:pt idx="20">
                  <c:v>1.0101010101010102E-2</c:v>
                </c:pt>
                <c:pt idx="21">
                  <c:v>2.5316455696202531E-2</c:v>
                </c:pt>
                <c:pt idx="22">
                  <c:v>0</c:v>
                </c:pt>
                <c:pt idx="23">
                  <c:v>0</c:v>
                </c:pt>
                <c:pt idx="24">
                  <c:v>5.6497175141242938E-3</c:v>
                </c:pt>
                <c:pt idx="25">
                  <c:v>2.3622047244094488E-2</c:v>
                </c:pt>
                <c:pt idx="26">
                  <c:v>8.771929824561403E-3</c:v>
                </c:pt>
                <c:pt idx="27">
                  <c:v>2.2727272727272728E-2</c:v>
                </c:pt>
                <c:pt idx="28">
                  <c:v>0</c:v>
                </c:pt>
                <c:pt idx="29">
                  <c:v>1.1627906976744186E-2</c:v>
                </c:pt>
                <c:pt idx="30">
                  <c:v>0</c:v>
                </c:pt>
                <c:pt idx="31">
                  <c:v>0</c:v>
                </c:pt>
                <c:pt idx="32">
                  <c:v>0</c:v>
                </c:pt>
                <c:pt idx="33">
                  <c:v>1.0101010101010102E-2</c:v>
                </c:pt>
                <c:pt idx="34">
                  <c:v>1.8867924528301886E-2</c:v>
                </c:pt>
                <c:pt idx="35">
                  <c:v>0</c:v>
                </c:pt>
                <c:pt idx="36">
                  <c:v>0</c:v>
                </c:pt>
              </c:numCache>
            </c:numRef>
          </c:val>
        </c:ser>
        <c:ser>
          <c:idx val="2"/>
          <c:order val="2"/>
          <c:tx>
            <c:strRef>
              <c:f>'Анализ результатов'!$D$42</c:f>
              <c:strCache>
                <c:ptCount val="1"/>
                <c:pt idx="0">
                  <c:v>"2"</c:v>
                </c:pt>
              </c:strCache>
            </c:strRef>
          </c:tx>
          <c:spPr>
            <a:solidFill>
              <a:schemeClr val="accent3"/>
            </a:solidFill>
            <a:ln>
              <a:noFill/>
            </a:ln>
            <a:effectLst/>
          </c:spPr>
          <c:invertIfNegative val="0"/>
          <c:cat>
            <c:strRef>
              <c:f>'Анализ результатов'!$A$43:$A$79</c:f>
              <c:strCache>
                <c:ptCount val="37"/>
                <c:pt idx="0">
                  <c:v>ГБОУ СОШ №1</c:v>
                </c:pt>
                <c:pt idx="1">
                  <c:v>ГБОУ СОШ №594</c:v>
                </c:pt>
                <c:pt idx="2">
                  <c:v>ГБОУ СОШ №355</c:v>
                </c:pt>
                <c:pt idx="3">
                  <c:v>ГБОУ СОШ №370</c:v>
                </c:pt>
                <c:pt idx="4">
                  <c:v>ГБОУ СОШ №643</c:v>
                </c:pt>
                <c:pt idx="5">
                  <c:v>ГБОУ СОШ №496</c:v>
                </c:pt>
                <c:pt idx="6">
                  <c:v>ГБОУ СОШ №354</c:v>
                </c:pt>
                <c:pt idx="7">
                  <c:v>ГБОУ СОШ №543</c:v>
                </c:pt>
                <c:pt idx="8">
                  <c:v>ГБОУ СОШ №353</c:v>
                </c:pt>
                <c:pt idx="9">
                  <c:v>ГБОУ СОШ №489</c:v>
                </c:pt>
                <c:pt idx="10">
                  <c:v>ГБОУ СОШ №495</c:v>
                </c:pt>
                <c:pt idx="11">
                  <c:v>ГБОУ СОШ №684</c:v>
                </c:pt>
                <c:pt idx="12">
                  <c:v>ГБОУ ФМЛ №366</c:v>
                </c:pt>
                <c:pt idx="13">
                  <c:v>ГБОУ СОШ №484</c:v>
                </c:pt>
                <c:pt idx="14">
                  <c:v>ГБОУ СОШ №485</c:v>
                </c:pt>
                <c:pt idx="15">
                  <c:v>ГБОУ СОШ №351</c:v>
                </c:pt>
                <c:pt idx="16">
                  <c:v>ГБОУ СОШ №536</c:v>
                </c:pt>
                <c:pt idx="17">
                  <c:v>ГБОУ СОШ №510</c:v>
                </c:pt>
                <c:pt idx="18">
                  <c:v>ГБОУ СОШ №376</c:v>
                </c:pt>
                <c:pt idx="19">
                  <c:v>Район</c:v>
                </c:pt>
                <c:pt idx="20">
                  <c:v>ГБОУ СОШ №519</c:v>
                </c:pt>
                <c:pt idx="21">
                  <c:v>ГБОУ СОШ №537</c:v>
                </c:pt>
                <c:pt idx="22">
                  <c:v>ГБОУ гимназия №524</c:v>
                </c:pt>
                <c:pt idx="23">
                  <c:v>ГБОУ прогимназия №698</c:v>
                </c:pt>
                <c:pt idx="24">
                  <c:v>ГБОУ СОШ №544</c:v>
                </c:pt>
                <c:pt idx="25">
                  <c:v>ГБОУ СОШ №362</c:v>
                </c:pt>
                <c:pt idx="26">
                  <c:v>ГБОУ СОШ №358 </c:v>
                </c:pt>
                <c:pt idx="27">
                  <c:v>ГБОУ СОШ №508</c:v>
                </c:pt>
                <c:pt idx="28">
                  <c:v>ГБОУ гимназия №526</c:v>
                </c:pt>
                <c:pt idx="29">
                  <c:v>ГБОУ СОШ №372</c:v>
                </c:pt>
                <c:pt idx="30">
                  <c:v>ГБОУ СОШ №507</c:v>
                </c:pt>
                <c:pt idx="31">
                  <c:v>ГБОУ лицей №373</c:v>
                </c:pt>
                <c:pt idx="32">
                  <c:v>ЧОУ СОШ Северная Венеция</c:v>
                </c:pt>
                <c:pt idx="33">
                  <c:v>ГБОУ СОШ №356</c:v>
                </c:pt>
                <c:pt idx="34">
                  <c:v>ГБОУ СОШ №371</c:v>
                </c:pt>
                <c:pt idx="35">
                  <c:v>ГБОУ СОШ №525</c:v>
                </c:pt>
                <c:pt idx="36">
                  <c:v>Школа «Студиум»</c:v>
                </c:pt>
              </c:strCache>
            </c:strRef>
          </c:cat>
          <c:val>
            <c:numRef>
              <c:f>'Анализ результатов'!$D$43:$D$79</c:f>
              <c:numCache>
                <c:formatCode>0.0%</c:formatCode>
                <c:ptCount val="37"/>
                <c:pt idx="0">
                  <c:v>7.1428571428571425E-2</c:v>
                </c:pt>
                <c:pt idx="1">
                  <c:v>0.10344827586206896</c:v>
                </c:pt>
                <c:pt idx="2">
                  <c:v>0.2857142857142857</c:v>
                </c:pt>
                <c:pt idx="3">
                  <c:v>0.17777777777777778</c:v>
                </c:pt>
                <c:pt idx="4">
                  <c:v>0.16949152542372881</c:v>
                </c:pt>
                <c:pt idx="5">
                  <c:v>4.1666666666666664E-2</c:v>
                </c:pt>
                <c:pt idx="6">
                  <c:v>0.12903225806451613</c:v>
                </c:pt>
                <c:pt idx="7">
                  <c:v>0.14285714285714285</c:v>
                </c:pt>
                <c:pt idx="8">
                  <c:v>4.1666666666666664E-2</c:v>
                </c:pt>
                <c:pt idx="9">
                  <c:v>5.128205128205128E-2</c:v>
                </c:pt>
                <c:pt idx="10">
                  <c:v>5.8823529411764705E-2</c:v>
                </c:pt>
                <c:pt idx="11">
                  <c:v>4.0540540540540543E-2</c:v>
                </c:pt>
                <c:pt idx="12">
                  <c:v>9.4736842105263161E-2</c:v>
                </c:pt>
                <c:pt idx="13">
                  <c:v>0.12</c:v>
                </c:pt>
                <c:pt idx="14">
                  <c:v>0.12727272727272726</c:v>
                </c:pt>
                <c:pt idx="15">
                  <c:v>6.4220183486238536E-2</c:v>
                </c:pt>
                <c:pt idx="16">
                  <c:v>3.3333333333333333E-2</c:v>
                </c:pt>
                <c:pt idx="17">
                  <c:v>0</c:v>
                </c:pt>
                <c:pt idx="18">
                  <c:v>3.2051282051282048E-2</c:v>
                </c:pt>
                <c:pt idx="19">
                  <c:v>5.9086224665063553E-2</c:v>
                </c:pt>
                <c:pt idx="20">
                  <c:v>1.0101010101010102E-2</c:v>
                </c:pt>
                <c:pt idx="21">
                  <c:v>3.7974683544303799E-2</c:v>
                </c:pt>
                <c:pt idx="22">
                  <c:v>3.0120481927710843E-2</c:v>
                </c:pt>
                <c:pt idx="23">
                  <c:v>3.5714285714285712E-2</c:v>
                </c:pt>
                <c:pt idx="24">
                  <c:v>5.6497175141242938E-2</c:v>
                </c:pt>
                <c:pt idx="25">
                  <c:v>2.3622047244094488E-2</c:v>
                </c:pt>
                <c:pt idx="26">
                  <c:v>5.2631578947368418E-2</c:v>
                </c:pt>
                <c:pt idx="27">
                  <c:v>1.1363636363636364E-2</c:v>
                </c:pt>
                <c:pt idx="28">
                  <c:v>5.5045871559633031E-2</c:v>
                </c:pt>
                <c:pt idx="29">
                  <c:v>9.3023255813953487E-2</c:v>
                </c:pt>
                <c:pt idx="30">
                  <c:v>2.3255813953488372E-2</c:v>
                </c:pt>
                <c:pt idx="31">
                  <c:v>6.4102564102564097E-2</c:v>
                </c:pt>
                <c:pt idx="32">
                  <c:v>0</c:v>
                </c:pt>
                <c:pt idx="33">
                  <c:v>2.0202020202020204E-2</c:v>
                </c:pt>
                <c:pt idx="34">
                  <c:v>2.8301886792452831E-2</c:v>
                </c:pt>
                <c:pt idx="35">
                  <c:v>0</c:v>
                </c:pt>
                <c:pt idx="36">
                  <c:v>0</c:v>
                </c:pt>
              </c:numCache>
            </c:numRef>
          </c:val>
        </c:ser>
        <c:ser>
          <c:idx val="3"/>
          <c:order val="3"/>
          <c:tx>
            <c:strRef>
              <c:f>'Анализ результатов'!$E$42</c:f>
              <c:strCache>
                <c:ptCount val="1"/>
                <c:pt idx="0">
                  <c:v>"3"</c:v>
                </c:pt>
              </c:strCache>
            </c:strRef>
          </c:tx>
          <c:spPr>
            <a:solidFill>
              <a:schemeClr val="accent4"/>
            </a:solidFill>
            <a:ln>
              <a:noFill/>
            </a:ln>
            <a:effectLst/>
          </c:spPr>
          <c:invertIfNegative val="0"/>
          <c:cat>
            <c:strRef>
              <c:f>'Анализ результатов'!$A$43:$A$79</c:f>
              <c:strCache>
                <c:ptCount val="37"/>
                <c:pt idx="0">
                  <c:v>ГБОУ СОШ №1</c:v>
                </c:pt>
                <c:pt idx="1">
                  <c:v>ГБОУ СОШ №594</c:v>
                </c:pt>
                <c:pt idx="2">
                  <c:v>ГБОУ СОШ №355</c:v>
                </c:pt>
                <c:pt idx="3">
                  <c:v>ГБОУ СОШ №370</c:v>
                </c:pt>
                <c:pt idx="4">
                  <c:v>ГБОУ СОШ №643</c:v>
                </c:pt>
                <c:pt idx="5">
                  <c:v>ГБОУ СОШ №496</c:v>
                </c:pt>
                <c:pt idx="6">
                  <c:v>ГБОУ СОШ №354</c:v>
                </c:pt>
                <c:pt idx="7">
                  <c:v>ГБОУ СОШ №543</c:v>
                </c:pt>
                <c:pt idx="8">
                  <c:v>ГБОУ СОШ №353</c:v>
                </c:pt>
                <c:pt idx="9">
                  <c:v>ГБОУ СОШ №489</c:v>
                </c:pt>
                <c:pt idx="10">
                  <c:v>ГБОУ СОШ №495</c:v>
                </c:pt>
                <c:pt idx="11">
                  <c:v>ГБОУ СОШ №684</c:v>
                </c:pt>
                <c:pt idx="12">
                  <c:v>ГБОУ ФМЛ №366</c:v>
                </c:pt>
                <c:pt idx="13">
                  <c:v>ГБОУ СОШ №484</c:v>
                </c:pt>
                <c:pt idx="14">
                  <c:v>ГБОУ СОШ №485</c:v>
                </c:pt>
                <c:pt idx="15">
                  <c:v>ГБОУ СОШ №351</c:v>
                </c:pt>
                <c:pt idx="16">
                  <c:v>ГБОУ СОШ №536</c:v>
                </c:pt>
                <c:pt idx="17">
                  <c:v>ГБОУ СОШ №510</c:v>
                </c:pt>
                <c:pt idx="18">
                  <c:v>ГБОУ СОШ №376</c:v>
                </c:pt>
                <c:pt idx="19">
                  <c:v>Район</c:v>
                </c:pt>
                <c:pt idx="20">
                  <c:v>ГБОУ СОШ №519</c:v>
                </c:pt>
                <c:pt idx="21">
                  <c:v>ГБОУ СОШ №537</c:v>
                </c:pt>
                <c:pt idx="22">
                  <c:v>ГБОУ гимназия №524</c:v>
                </c:pt>
                <c:pt idx="23">
                  <c:v>ГБОУ прогимназия №698</c:v>
                </c:pt>
                <c:pt idx="24">
                  <c:v>ГБОУ СОШ №544</c:v>
                </c:pt>
                <c:pt idx="25">
                  <c:v>ГБОУ СОШ №362</c:v>
                </c:pt>
                <c:pt idx="26">
                  <c:v>ГБОУ СОШ №358 </c:v>
                </c:pt>
                <c:pt idx="27">
                  <c:v>ГБОУ СОШ №508</c:v>
                </c:pt>
                <c:pt idx="28">
                  <c:v>ГБОУ гимназия №526</c:v>
                </c:pt>
                <c:pt idx="29">
                  <c:v>ГБОУ СОШ №372</c:v>
                </c:pt>
                <c:pt idx="30">
                  <c:v>ГБОУ СОШ №507</c:v>
                </c:pt>
                <c:pt idx="31">
                  <c:v>ГБОУ лицей №373</c:v>
                </c:pt>
                <c:pt idx="32">
                  <c:v>ЧОУ СОШ Северная Венеция</c:v>
                </c:pt>
                <c:pt idx="33">
                  <c:v>ГБОУ СОШ №356</c:v>
                </c:pt>
                <c:pt idx="34">
                  <c:v>ГБОУ СОШ №371</c:v>
                </c:pt>
                <c:pt idx="35">
                  <c:v>ГБОУ СОШ №525</c:v>
                </c:pt>
                <c:pt idx="36">
                  <c:v>Школа «Студиум»</c:v>
                </c:pt>
              </c:strCache>
            </c:strRef>
          </c:cat>
          <c:val>
            <c:numRef>
              <c:f>'Анализ результатов'!$E$43:$E$79</c:f>
              <c:numCache>
                <c:formatCode>0.0%</c:formatCode>
                <c:ptCount val="37"/>
                <c:pt idx="0">
                  <c:v>7.1428571428571425E-2</c:v>
                </c:pt>
                <c:pt idx="1">
                  <c:v>0.13793103448275862</c:v>
                </c:pt>
                <c:pt idx="2">
                  <c:v>0.25</c:v>
                </c:pt>
                <c:pt idx="3">
                  <c:v>0.31111111111111112</c:v>
                </c:pt>
                <c:pt idx="4">
                  <c:v>0.22033898305084745</c:v>
                </c:pt>
                <c:pt idx="5">
                  <c:v>0.1388888888888889</c:v>
                </c:pt>
                <c:pt idx="6">
                  <c:v>0.22580645161290322</c:v>
                </c:pt>
                <c:pt idx="7">
                  <c:v>0.26373626373626374</c:v>
                </c:pt>
                <c:pt idx="8">
                  <c:v>0.375</c:v>
                </c:pt>
                <c:pt idx="9">
                  <c:v>0.15384615384615385</c:v>
                </c:pt>
                <c:pt idx="10">
                  <c:v>0.25490196078431371</c:v>
                </c:pt>
                <c:pt idx="11">
                  <c:v>0.16216216216216217</c:v>
                </c:pt>
                <c:pt idx="12">
                  <c:v>0.15789473684210525</c:v>
                </c:pt>
                <c:pt idx="13">
                  <c:v>0.14000000000000001</c:v>
                </c:pt>
                <c:pt idx="14">
                  <c:v>0.10909090909090909</c:v>
                </c:pt>
                <c:pt idx="15">
                  <c:v>0.11926605504587157</c:v>
                </c:pt>
                <c:pt idx="16">
                  <c:v>0.11666666666666667</c:v>
                </c:pt>
                <c:pt idx="17">
                  <c:v>0.22448979591836735</c:v>
                </c:pt>
                <c:pt idx="18">
                  <c:v>0.16666666666666666</c:v>
                </c:pt>
                <c:pt idx="19">
                  <c:v>0.12607351425626934</c:v>
                </c:pt>
                <c:pt idx="20">
                  <c:v>0.12121212121212122</c:v>
                </c:pt>
                <c:pt idx="21">
                  <c:v>3.7974683544303799E-2</c:v>
                </c:pt>
                <c:pt idx="22">
                  <c:v>0.10843373493975904</c:v>
                </c:pt>
                <c:pt idx="23">
                  <c:v>0.125</c:v>
                </c:pt>
                <c:pt idx="24">
                  <c:v>0.10169491525423729</c:v>
                </c:pt>
                <c:pt idx="25">
                  <c:v>0.12598425196850394</c:v>
                </c:pt>
                <c:pt idx="26">
                  <c:v>6.1403508771929821E-2</c:v>
                </c:pt>
                <c:pt idx="27">
                  <c:v>0.10227272727272728</c:v>
                </c:pt>
                <c:pt idx="28">
                  <c:v>6.4220183486238536E-2</c:v>
                </c:pt>
                <c:pt idx="29">
                  <c:v>9.3023255813953487E-2</c:v>
                </c:pt>
                <c:pt idx="30">
                  <c:v>6.2015503875968991E-2</c:v>
                </c:pt>
                <c:pt idx="31">
                  <c:v>8.9743589743589744E-2</c:v>
                </c:pt>
                <c:pt idx="32">
                  <c:v>0.33333333333333331</c:v>
                </c:pt>
                <c:pt idx="33">
                  <c:v>4.0404040404040407E-2</c:v>
                </c:pt>
                <c:pt idx="34">
                  <c:v>4.716981132075472E-2</c:v>
                </c:pt>
                <c:pt idx="35">
                  <c:v>0.04</c:v>
                </c:pt>
                <c:pt idx="36">
                  <c:v>0</c:v>
                </c:pt>
              </c:numCache>
            </c:numRef>
          </c:val>
        </c:ser>
        <c:ser>
          <c:idx val="4"/>
          <c:order val="4"/>
          <c:tx>
            <c:strRef>
              <c:f>'Анализ результатов'!$F$42</c:f>
              <c:strCache>
                <c:ptCount val="1"/>
                <c:pt idx="0">
                  <c:v>"4"</c:v>
                </c:pt>
              </c:strCache>
            </c:strRef>
          </c:tx>
          <c:spPr>
            <a:solidFill>
              <a:schemeClr val="accent5"/>
            </a:solidFill>
            <a:ln>
              <a:noFill/>
            </a:ln>
            <a:effectLst/>
          </c:spPr>
          <c:invertIfNegative val="0"/>
          <c:cat>
            <c:strRef>
              <c:f>'Анализ результатов'!$A$43:$A$79</c:f>
              <c:strCache>
                <c:ptCount val="37"/>
                <c:pt idx="0">
                  <c:v>ГБОУ СОШ №1</c:v>
                </c:pt>
                <c:pt idx="1">
                  <c:v>ГБОУ СОШ №594</c:v>
                </c:pt>
                <c:pt idx="2">
                  <c:v>ГБОУ СОШ №355</c:v>
                </c:pt>
                <c:pt idx="3">
                  <c:v>ГБОУ СОШ №370</c:v>
                </c:pt>
                <c:pt idx="4">
                  <c:v>ГБОУ СОШ №643</c:v>
                </c:pt>
                <c:pt idx="5">
                  <c:v>ГБОУ СОШ №496</c:v>
                </c:pt>
                <c:pt idx="6">
                  <c:v>ГБОУ СОШ №354</c:v>
                </c:pt>
                <c:pt idx="7">
                  <c:v>ГБОУ СОШ №543</c:v>
                </c:pt>
                <c:pt idx="8">
                  <c:v>ГБОУ СОШ №353</c:v>
                </c:pt>
                <c:pt idx="9">
                  <c:v>ГБОУ СОШ №489</c:v>
                </c:pt>
                <c:pt idx="10">
                  <c:v>ГБОУ СОШ №495</c:v>
                </c:pt>
                <c:pt idx="11">
                  <c:v>ГБОУ СОШ №684</c:v>
                </c:pt>
                <c:pt idx="12">
                  <c:v>ГБОУ ФМЛ №366</c:v>
                </c:pt>
                <c:pt idx="13">
                  <c:v>ГБОУ СОШ №484</c:v>
                </c:pt>
                <c:pt idx="14">
                  <c:v>ГБОУ СОШ №485</c:v>
                </c:pt>
                <c:pt idx="15">
                  <c:v>ГБОУ СОШ №351</c:v>
                </c:pt>
                <c:pt idx="16">
                  <c:v>ГБОУ СОШ №536</c:v>
                </c:pt>
                <c:pt idx="17">
                  <c:v>ГБОУ СОШ №510</c:v>
                </c:pt>
                <c:pt idx="18">
                  <c:v>ГБОУ СОШ №376</c:v>
                </c:pt>
                <c:pt idx="19">
                  <c:v>Район</c:v>
                </c:pt>
                <c:pt idx="20">
                  <c:v>ГБОУ СОШ №519</c:v>
                </c:pt>
                <c:pt idx="21">
                  <c:v>ГБОУ СОШ №537</c:v>
                </c:pt>
                <c:pt idx="22">
                  <c:v>ГБОУ гимназия №524</c:v>
                </c:pt>
                <c:pt idx="23">
                  <c:v>ГБОУ прогимназия №698</c:v>
                </c:pt>
                <c:pt idx="24">
                  <c:v>ГБОУ СОШ №544</c:v>
                </c:pt>
                <c:pt idx="25">
                  <c:v>ГБОУ СОШ №362</c:v>
                </c:pt>
                <c:pt idx="26">
                  <c:v>ГБОУ СОШ №358 </c:v>
                </c:pt>
                <c:pt idx="27">
                  <c:v>ГБОУ СОШ №508</c:v>
                </c:pt>
                <c:pt idx="28">
                  <c:v>ГБОУ гимназия №526</c:v>
                </c:pt>
                <c:pt idx="29">
                  <c:v>ГБОУ СОШ №372</c:v>
                </c:pt>
                <c:pt idx="30">
                  <c:v>ГБОУ СОШ №507</c:v>
                </c:pt>
                <c:pt idx="31">
                  <c:v>ГБОУ лицей №373</c:v>
                </c:pt>
                <c:pt idx="32">
                  <c:v>ЧОУ СОШ Северная Венеция</c:v>
                </c:pt>
                <c:pt idx="33">
                  <c:v>ГБОУ СОШ №356</c:v>
                </c:pt>
                <c:pt idx="34">
                  <c:v>ГБОУ СОШ №371</c:v>
                </c:pt>
                <c:pt idx="35">
                  <c:v>ГБОУ СОШ №525</c:v>
                </c:pt>
                <c:pt idx="36">
                  <c:v>Школа «Студиум»</c:v>
                </c:pt>
              </c:strCache>
            </c:strRef>
          </c:cat>
          <c:val>
            <c:numRef>
              <c:f>'Анализ результатов'!$F$43:$F$79</c:f>
              <c:numCache>
                <c:formatCode>0.0%</c:formatCode>
                <c:ptCount val="37"/>
                <c:pt idx="0">
                  <c:v>0.7857142857142857</c:v>
                </c:pt>
                <c:pt idx="1">
                  <c:v>0.58620689655172409</c:v>
                </c:pt>
                <c:pt idx="2">
                  <c:v>0.2857142857142857</c:v>
                </c:pt>
                <c:pt idx="3">
                  <c:v>0.13333333333333333</c:v>
                </c:pt>
                <c:pt idx="4">
                  <c:v>0.40677966101694918</c:v>
                </c:pt>
                <c:pt idx="5">
                  <c:v>0.52777777777777779</c:v>
                </c:pt>
                <c:pt idx="6">
                  <c:v>0.37096774193548387</c:v>
                </c:pt>
                <c:pt idx="7">
                  <c:v>0.26373626373626374</c:v>
                </c:pt>
                <c:pt idx="8">
                  <c:v>0.29166666666666669</c:v>
                </c:pt>
                <c:pt idx="9">
                  <c:v>0.47008547008547008</c:v>
                </c:pt>
                <c:pt idx="10">
                  <c:v>0.33333333333333331</c:v>
                </c:pt>
                <c:pt idx="11">
                  <c:v>0.41891891891891891</c:v>
                </c:pt>
                <c:pt idx="12">
                  <c:v>0.32631578947368423</c:v>
                </c:pt>
                <c:pt idx="13">
                  <c:v>0.3</c:v>
                </c:pt>
                <c:pt idx="14">
                  <c:v>0.27272727272727271</c:v>
                </c:pt>
                <c:pt idx="15">
                  <c:v>0.38532110091743121</c:v>
                </c:pt>
                <c:pt idx="16">
                  <c:v>0.41666666666666669</c:v>
                </c:pt>
                <c:pt idx="17">
                  <c:v>0.32653061224489793</c:v>
                </c:pt>
                <c:pt idx="18">
                  <c:v>0.33974358974358976</c:v>
                </c:pt>
                <c:pt idx="19">
                  <c:v>0.32978357952593612</c:v>
                </c:pt>
                <c:pt idx="20">
                  <c:v>0.39393939393939392</c:v>
                </c:pt>
                <c:pt idx="21">
                  <c:v>0.4050632911392405</c:v>
                </c:pt>
                <c:pt idx="22">
                  <c:v>0.3493975903614458</c:v>
                </c:pt>
                <c:pt idx="23">
                  <c:v>0.32142857142857145</c:v>
                </c:pt>
                <c:pt idx="24">
                  <c:v>0.31073446327683618</c:v>
                </c:pt>
                <c:pt idx="25">
                  <c:v>0.29921259842519687</c:v>
                </c:pt>
                <c:pt idx="26">
                  <c:v>0.32456140350877194</c:v>
                </c:pt>
                <c:pt idx="27">
                  <c:v>0.29545454545454547</c:v>
                </c:pt>
                <c:pt idx="28">
                  <c:v>0.29357798165137616</c:v>
                </c:pt>
                <c:pt idx="29">
                  <c:v>0.19767441860465115</c:v>
                </c:pt>
                <c:pt idx="30">
                  <c:v>0.2868217054263566</c:v>
                </c:pt>
                <c:pt idx="31">
                  <c:v>0.20512820512820512</c:v>
                </c:pt>
                <c:pt idx="32">
                  <c:v>0</c:v>
                </c:pt>
                <c:pt idx="33">
                  <c:v>0.23232323232323232</c:v>
                </c:pt>
                <c:pt idx="34">
                  <c:v>0.16981132075471697</c:v>
                </c:pt>
                <c:pt idx="35">
                  <c:v>0.18666666666666668</c:v>
                </c:pt>
                <c:pt idx="36">
                  <c:v>0.1</c:v>
                </c:pt>
              </c:numCache>
            </c:numRef>
          </c:val>
        </c:ser>
        <c:ser>
          <c:idx val="5"/>
          <c:order val="5"/>
          <c:tx>
            <c:strRef>
              <c:f>'Анализ результатов'!$G$42</c:f>
              <c:strCache>
                <c:ptCount val="1"/>
                <c:pt idx="0">
                  <c:v>"5"</c:v>
                </c:pt>
              </c:strCache>
            </c:strRef>
          </c:tx>
          <c:spPr>
            <a:solidFill>
              <a:schemeClr val="accent6"/>
            </a:solidFill>
            <a:ln>
              <a:noFill/>
            </a:ln>
            <a:effectLst/>
          </c:spPr>
          <c:invertIfNegative val="0"/>
          <c:cat>
            <c:strRef>
              <c:f>'Анализ результатов'!$A$43:$A$79</c:f>
              <c:strCache>
                <c:ptCount val="37"/>
                <c:pt idx="0">
                  <c:v>ГБОУ СОШ №1</c:v>
                </c:pt>
                <c:pt idx="1">
                  <c:v>ГБОУ СОШ №594</c:v>
                </c:pt>
                <c:pt idx="2">
                  <c:v>ГБОУ СОШ №355</c:v>
                </c:pt>
                <c:pt idx="3">
                  <c:v>ГБОУ СОШ №370</c:v>
                </c:pt>
                <c:pt idx="4">
                  <c:v>ГБОУ СОШ №643</c:v>
                </c:pt>
                <c:pt idx="5">
                  <c:v>ГБОУ СОШ №496</c:v>
                </c:pt>
                <c:pt idx="6">
                  <c:v>ГБОУ СОШ №354</c:v>
                </c:pt>
                <c:pt idx="7">
                  <c:v>ГБОУ СОШ №543</c:v>
                </c:pt>
                <c:pt idx="8">
                  <c:v>ГБОУ СОШ №353</c:v>
                </c:pt>
                <c:pt idx="9">
                  <c:v>ГБОУ СОШ №489</c:v>
                </c:pt>
                <c:pt idx="10">
                  <c:v>ГБОУ СОШ №495</c:v>
                </c:pt>
                <c:pt idx="11">
                  <c:v>ГБОУ СОШ №684</c:v>
                </c:pt>
                <c:pt idx="12">
                  <c:v>ГБОУ ФМЛ №366</c:v>
                </c:pt>
                <c:pt idx="13">
                  <c:v>ГБОУ СОШ №484</c:v>
                </c:pt>
                <c:pt idx="14">
                  <c:v>ГБОУ СОШ №485</c:v>
                </c:pt>
                <c:pt idx="15">
                  <c:v>ГБОУ СОШ №351</c:v>
                </c:pt>
                <c:pt idx="16">
                  <c:v>ГБОУ СОШ №536</c:v>
                </c:pt>
                <c:pt idx="17">
                  <c:v>ГБОУ СОШ №510</c:v>
                </c:pt>
                <c:pt idx="18">
                  <c:v>ГБОУ СОШ №376</c:v>
                </c:pt>
                <c:pt idx="19">
                  <c:v>Район</c:v>
                </c:pt>
                <c:pt idx="20">
                  <c:v>ГБОУ СОШ №519</c:v>
                </c:pt>
                <c:pt idx="21">
                  <c:v>ГБОУ СОШ №537</c:v>
                </c:pt>
                <c:pt idx="22">
                  <c:v>ГБОУ гимназия №524</c:v>
                </c:pt>
                <c:pt idx="23">
                  <c:v>ГБОУ прогимназия №698</c:v>
                </c:pt>
                <c:pt idx="24">
                  <c:v>ГБОУ СОШ №544</c:v>
                </c:pt>
                <c:pt idx="25">
                  <c:v>ГБОУ СОШ №362</c:v>
                </c:pt>
                <c:pt idx="26">
                  <c:v>ГБОУ СОШ №358 </c:v>
                </c:pt>
                <c:pt idx="27">
                  <c:v>ГБОУ СОШ №508</c:v>
                </c:pt>
                <c:pt idx="28">
                  <c:v>ГБОУ гимназия №526</c:v>
                </c:pt>
                <c:pt idx="29">
                  <c:v>ГБОУ СОШ №372</c:v>
                </c:pt>
                <c:pt idx="30">
                  <c:v>ГБОУ СОШ №507</c:v>
                </c:pt>
                <c:pt idx="31">
                  <c:v>ГБОУ лицей №373</c:v>
                </c:pt>
                <c:pt idx="32">
                  <c:v>ЧОУ СОШ Северная Венеция</c:v>
                </c:pt>
                <c:pt idx="33">
                  <c:v>ГБОУ СОШ №356</c:v>
                </c:pt>
                <c:pt idx="34">
                  <c:v>ГБОУ СОШ №371</c:v>
                </c:pt>
                <c:pt idx="35">
                  <c:v>ГБОУ СОШ №525</c:v>
                </c:pt>
                <c:pt idx="36">
                  <c:v>Школа «Студиум»</c:v>
                </c:pt>
              </c:strCache>
            </c:strRef>
          </c:cat>
          <c:val>
            <c:numRef>
              <c:f>'Анализ результатов'!$G$43:$G$79</c:f>
              <c:numCache>
                <c:formatCode>0.0%</c:formatCode>
                <c:ptCount val="37"/>
                <c:pt idx="0">
                  <c:v>3.5714285714285712E-2</c:v>
                </c:pt>
                <c:pt idx="1">
                  <c:v>0.10344827586206896</c:v>
                </c:pt>
                <c:pt idx="2">
                  <c:v>0.10714285714285714</c:v>
                </c:pt>
                <c:pt idx="3">
                  <c:v>0.1111111111111111</c:v>
                </c:pt>
                <c:pt idx="4">
                  <c:v>0.16949152542372881</c:v>
                </c:pt>
                <c:pt idx="5">
                  <c:v>0.25</c:v>
                </c:pt>
                <c:pt idx="6">
                  <c:v>0.27419354838709675</c:v>
                </c:pt>
                <c:pt idx="7">
                  <c:v>0.2857142857142857</c:v>
                </c:pt>
                <c:pt idx="8">
                  <c:v>0.29166666666666669</c:v>
                </c:pt>
                <c:pt idx="9">
                  <c:v>0.3247863247863248</c:v>
                </c:pt>
                <c:pt idx="10">
                  <c:v>0.33333333333333331</c:v>
                </c:pt>
                <c:pt idx="11">
                  <c:v>0.33783783783783783</c:v>
                </c:pt>
                <c:pt idx="12">
                  <c:v>0.38947368421052631</c:v>
                </c:pt>
                <c:pt idx="13">
                  <c:v>0.4</c:v>
                </c:pt>
                <c:pt idx="14">
                  <c:v>0.41818181818181815</c:v>
                </c:pt>
                <c:pt idx="15">
                  <c:v>0.42201834862385323</c:v>
                </c:pt>
                <c:pt idx="16">
                  <c:v>0.43333333333333335</c:v>
                </c:pt>
                <c:pt idx="17">
                  <c:v>0.44897959183673469</c:v>
                </c:pt>
                <c:pt idx="18">
                  <c:v>0.46153846153846156</c:v>
                </c:pt>
                <c:pt idx="19">
                  <c:v>0.46410168327035384</c:v>
                </c:pt>
                <c:pt idx="20">
                  <c:v>0.46464646464646464</c:v>
                </c:pt>
                <c:pt idx="21">
                  <c:v>0.49367088607594939</c:v>
                </c:pt>
                <c:pt idx="22">
                  <c:v>0.51204819277108438</c:v>
                </c:pt>
                <c:pt idx="23">
                  <c:v>0.5178571428571429</c:v>
                </c:pt>
                <c:pt idx="24">
                  <c:v>0.51977401129943501</c:v>
                </c:pt>
                <c:pt idx="25">
                  <c:v>0.52755905511811019</c:v>
                </c:pt>
                <c:pt idx="26">
                  <c:v>0.55263157894736847</c:v>
                </c:pt>
                <c:pt idx="27">
                  <c:v>0.55681818181818177</c:v>
                </c:pt>
                <c:pt idx="28">
                  <c:v>0.58715596330275233</c:v>
                </c:pt>
                <c:pt idx="29">
                  <c:v>0.59302325581395354</c:v>
                </c:pt>
                <c:pt idx="30">
                  <c:v>0.62790697674418605</c:v>
                </c:pt>
                <c:pt idx="31">
                  <c:v>0.64102564102564108</c:v>
                </c:pt>
                <c:pt idx="32">
                  <c:v>0.66666666666666663</c:v>
                </c:pt>
                <c:pt idx="33">
                  <c:v>0.68686868686868685</c:v>
                </c:pt>
                <c:pt idx="34">
                  <c:v>0.73584905660377353</c:v>
                </c:pt>
                <c:pt idx="35">
                  <c:v>0.77333333333333332</c:v>
                </c:pt>
                <c:pt idx="36">
                  <c:v>0.9</c:v>
                </c:pt>
              </c:numCache>
            </c:numRef>
          </c:val>
        </c:ser>
        <c:dLbls>
          <c:showLegendKey val="0"/>
          <c:showVal val="0"/>
          <c:showCatName val="0"/>
          <c:showSerName val="0"/>
          <c:showPercent val="0"/>
          <c:showBubbleSize val="0"/>
        </c:dLbls>
        <c:gapWidth val="150"/>
        <c:overlap val="100"/>
        <c:axId val="294231824"/>
        <c:axId val="294232384"/>
      </c:barChart>
      <c:catAx>
        <c:axId val="2942318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294232384"/>
        <c:crosses val="autoZero"/>
        <c:auto val="1"/>
        <c:lblAlgn val="ctr"/>
        <c:lblOffset val="100"/>
        <c:noMultiLvlLbl val="0"/>
      </c:catAx>
      <c:valAx>
        <c:axId val="294232384"/>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294231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Средний показатель по УУД</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lineChart>
        <c:grouping val="standard"/>
        <c:varyColors val="0"/>
        <c:ser>
          <c:idx val="0"/>
          <c:order val="0"/>
          <c:tx>
            <c:strRef>
              <c:f>'Анализ результатов'!$F$1:$F$2</c:f>
              <c:strCache>
                <c:ptCount val="2"/>
                <c:pt idx="0">
                  <c:v>Регулятивные УУД</c:v>
                </c:pt>
                <c:pt idx="1">
                  <c:v>Задание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'Анализ результатов'!$A$3:$A$39</c:f>
              <c:strCache>
                <c:ptCount val="37"/>
                <c:pt idx="0">
                  <c:v>ГБОУ СОШ №1</c:v>
                </c:pt>
                <c:pt idx="1">
                  <c:v>ГБОУ СОШ №351</c:v>
                </c:pt>
                <c:pt idx="2">
                  <c:v>ГБОУ СОШ №353</c:v>
                </c:pt>
                <c:pt idx="3">
                  <c:v>ГБОУ СОШ №354</c:v>
                </c:pt>
                <c:pt idx="4">
                  <c:v>ГБОУ СОШ №355</c:v>
                </c:pt>
                <c:pt idx="5">
                  <c:v>ГБОУ СОШ №356</c:v>
                </c:pt>
                <c:pt idx="6">
                  <c:v>ГБОУ СОШ №358 </c:v>
                </c:pt>
                <c:pt idx="7">
                  <c:v>ГБОУ СОШ №362</c:v>
                </c:pt>
                <c:pt idx="8">
                  <c:v>ГБОУ ФМЛ №366</c:v>
                </c:pt>
                <c:pt idx="9">
                  <c:v>ГБОУ СОШ №370</c:v>
                </c:pt>
                <c:pt idx="10">
                  <c:v>ГБОУ СОШ №371</c:v>
                </c:pt>
                <c:pt idx="11">
                  <c:v>ГБОУ СОШ №372</c:v>
                </c:pt>
                <c:pt idx="12">
                  <c:v>ГБОУ лицей №373</c:v>
                </c:pt>
                <c:pt idx="13">
                  <c:v>ГБОУ СОШ №376</c:v>
                </c:pt>
                <c:pt idx="14">
                  <c:v>ГБОУ СОШ №484</c:v>
                </c:pt>
                <c:pt idx="15">
                  <c:v>ГБОУ СОШ №485</c:v>
                </c:pt>
                <c:pt idx="16">
                  <c:v>ГБОУ СОШ №489</c:v>
                </c:pt>
                <c:pt idx="17">
                  <c:v>ГБОУ СОШ №495</c:v>
                </c:pt>
                <c:pt idx="18">
                  <c:v>ГБОУ СОШ №496</c:v>
                </c:pt>
                <c:pt idx="19">
                  <c:v>ГБОУ СОШ №507</c:v>
                </c:pt>
                <c:pt idx="20">
                  <c:v>ГБОУ СОШ №508</c:v>
                </c:pt>
                <c:pt idx="21">
                  <c:v>ГБОУ СОШ №510</c:v>
                </c:pt>
                <c:pt idx="22">
                  <c:v>ГБОУ СОШ №519</c:v>
                </c:pt>
                <c:pt idx="23">
                  <c:v>ГБОУ гимназия №524</c:v>
                </c:pt>
                <c:pt idx="24">
                  <c:v>ГБОУ СОШ №525</c:v>
                </c:pt>
                <c:pt idx="25">
                  <c:v>ГБОУ гимназия №526</c:v>
                </c:pt>
                <c:pt idx="26">
                  <c:v>ГБОУ СОШ №536</c:v>
                </c:pt>
                <c:pt idx="27">
                  <c:v>ГБОУ СОШ №537</c:v>
                </c:pt>
                <c:pt idx="28">
                  <c:v>ГБОУ СОШ №543</c:v>
                </c:pt>
                <c:pt idx="29">
                  <c:v>ГБОУ СОШ №544</c:v>
                </c:pt>
                <c:pt idx="30">
                  <c:v>ГБОУ СОШ №594</c:v>
                </c:pt>
                <c:pt idx="31">
                  <c:v>ГБОУ СОШ №643</c:v>
                </c:pt>
                <c:pt idx="32">
                  <c:v>ГБОУ СОШ №684</c:v>
                </c:pt>
                <c:pt idx="33">
                  <c:v>ГБОУ прогимназия №698</c:v>
                </c:pt>
                <c:pt idx="34">
                  <c:v>Школа «Студиум»</c:v>
                </c:pt>
                <c:pt idx="35">
                  <c:v>ЧОУ СОШ Северная Венеция</c:v>
                </c:pt>
                <c:pt idx="36">
                  <c:v>Район</c:v>
                </c:pt>
              </c:strCache>
            </c:strRef>
          </c:cat>
          <c:val>
            <c:numRef>
              <c:f>'Анализ результатов'!$F$3:$F$39</c:f>
              <c:numCache>
                <c:formatCode>0.0%</c:formatCode>
                <c:ptCount val="37"/>
                <c:pt idx="0">
                  <c:v>0.9285714285714286</c:v>
                </c:pt>
                <c:pt idx="1">
                  <c:v>0.84403669724770647</c:v>
                </c:pt>
                <c:pt idx="2">
                  <c:v>1</c:v>
                </c:pt>
                <c:pt idx="3">
                  <c:v>0.80645161290322576</c:v>
                </c:pt>
                <c:pt idx="4">
                  <c:v>0.6071428571428571</c:v>
                </c:pt>
                <c:pt idx="5">
                  <c:v>0.88888888888888884</c:v>
                </c:pt>
                <c:pt idx="6">
                  <c:v>0.88596491228070173</c:v>
                </c:pt>
                <c:pt idx="7">
                  <c:v>0.8582677165354331</c:v>
                </c:pt>
                <c:pt idx="8">
                  <c:v>0.83157894736842108</c:v>
                </c:pt>
                <c:pt idx="9">
                  <c:v>0.66666666666666663</c:v>
                </c:pt>
                <c:pt idx="10">
                  <c:v>0.89622641509433965</c:v>
                </c:pt>
                <c:pt idx="11">
                  <c:v>0.94186046511627908</c:v>
                </c:pt>
                <c:pt idx="12">
                  <c:v>0.91025641025641024</c:v>
                </c:pt>
                <c:pt idx="13">
                  <c:v>0.87179487179487181</c:v>
                </c:pt>
                <c:pt idx="14">
                  <c:v>0.88</c:v>
                </c:pt>
                <c:pt idx="15">
                  <c:v>0.69090909090909092</c:v>
                </c:pt>
                <c:pt idx="16">
                  <c:v>0.92307692307692313</c:v>
                </c:pt>
                <c:pt idx="17">
                  <c:v>0.80392156862745101</c:v>
                </c:pt>
                <c:pt idx="18">
                  <c:v>0.80555555555555558</c:v>
                </c:pt>
                <c:pt idx="19">
                  <c:v>0.98449612403100772</c:v>
                </c:pt>
                <c:pt idx="20">
                  <c:v>0.80681818181818177</c:v>
                </c:pt>
                <c:pt idx="21">
                  <c:v>0.91836734693877553</c:v>
                </c:pt>
                <c:pt idx="22">
                  <c:v>0.90909090909090906</c:v>
                </c:pt>
                <c:pt idx="23">
                  <c:v>0.74096385542168675</c:v>
                </c:pt>
                <c:pt idx="24">
                  <c:v>0.89333333333333331</c:v>
                </c:pt>
                <c:pt idx="25">
                  <c:v>0.8990825688073395</c:v>
                </c:pt>
                <c:pt idx="26">
                  <c:v>0.9</c:v>
                </c:pt>
                <c:pt idx="27">
                  <c:v>0.84810126582278478</c:v>
                </c:pt>
                <c:pt idx="28">
                  <c:v>0.5714285714285714</c:v>
                </c:pt>
                <c:pt idx="29">
                  <c:v>0.88700564971751417</c:v>
                </c:pt>
                <c:pt idx="30">
                  <c:v>0.93103448275862066</c:v>
                </c:pt>
                <c:pt idx="31">
                  <c:v>0.74576271186440679</c:v>
                </c:pt>
                <c:pt idx="32">
                  <c:v>0.94594594594594594</c:v>
                </c:pt>
                <c:pt idx="33">
                  <c:v>0.8928571428571429</c:v>
                </c:pt>
                <c:pt idx="34">
                  <c:v>1</c:v>
                </c:pt>
                <c:pt idx="35">
                  <c:v>1</c:v>
                </c:pt>
                <c:pt idx="36">
                  <c:v>0.85277382645803701</c:v>
                </c:pt>
              </c:numCache>
            </c:numRef>
          </c:val>
          <c:smooth val="0"/>
        </c:ser>
        <c:ser>
          <c:idx val="1"/>
          <c:order val="1"/>
          <c:tx>
            <c:strRef>
              <c:f>'Анализ результатов'!$G$1:$G$2</c:f>
              <c:strCache>
                <c:ptCount val="2"/>
                <c:pt idx="0">
                  <c:v>Познавательные УУД</c:v>
                </c:pt>
                <c:pt idx="1">
                  <c:v>Задание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'Анализ результатов'!$A$3:$A$39</c:f>
              <c:strCache>
                <c:ptCount val="37"/>
                <c:pt idx="0">
                  <c:v>ГБОУ СОШ №1</c:v>
                </c:pt>
                <c:pt idx="1">
                  <c:v>ГБОУ СОШ №351</c:v>
                </c:pt>
                <c:pt idx="2">
                  <c:v>ГБОУ СОШ №353</c:v>
                </c:pt>
                <c:pt idx="3">
                  <c:v>ГБОУ СОШ №354</c:v>
                </c:pt>
                <c:pt idx="4">
                  <c:v>ГБОУ СОШ №355</c:v>
                </c:pt>
                <c:pt idx="5">
                  <c:v>ГБОУ СОШ №356</c:v>
                </c:pt>
                <c:pt idx="6">
                  <c:v>ГБОУ СОШ №358 </c:v>
                </c:pt>
                <c:pt idx="7">
                  <c:v>ГБОУ СОШ №362</c:v>
                </c:pt>
                <c:pt idx="8">
                  <c:v>ГБОУ ФМЛ №366</c:v>
                </c:pt>
                <c:pt idx="9">
                  <c:v>ГБОУ СОШ №370</c:v>
                </c:pt>
                <c:pt idx="10">
                  <c:v>ГБОУ СОШ №371</c:v>
                </c:pt>
                <c:pt idx="11">
                  <c:v>ГБОУ СОШ №372</c:v>
                </c:pt>
                <c:pt idx="12">
                  <c:v>ГБОУ лицей №373</c:v>
                </c:pt>
                <c:pt idx="13">
                  <c:v>ГБОУ СОШ №376</c:v>
                </c:pt>
                <c:pt idx="14">
                  <c:v>ГБОУ СОШ №484</c:v>
                </c:pt>
                <c:pt idx="15">
                  <c:v>ГБОУ СОШ №485</c:v>
                </c:pt>
                <c:pt idx="16">
                  <c:v>ГБОУ СОШ №489</c:v>
                </c:pt>
                <c:pt idx="17">
                  <c:v>ГБОУ СОШ №495</c:v>
                </c:pt>
                <c:pt idx="18">
                  <c:v>ГБОУ СОШ №496</c:v>
                </c:pt>
                <c:pt idx="19">
                  <c:v>ГБОУ СОШ №507</c:v>
                </c:pt>
                <c:pt idx="20">
                  <c:v>ГБОУ СОШ №508</c:v>
                </c:pt>
                <c:pt idx="21">
                  <c:v>ГБОУ СОШ №510</c:v>
                </c:pt>
                <c:pt idx="22">
                  <c:v>ГБОУ СОШ №519</c:v>
                </c:pt>
                <c:pt idx="23">
                  <c:v>ГБОУ гимназия №524</c:v>
                </c:pt>
                <c:pt idx="24">
                  <c:v>ГБОУ СОШ №525</c:v>
                </c:pt>
                <c:pt idx="25">
                  <c:v>ГБОУ гимназия №526</c:v>
                </c:pt>
                <c:pt idx="26">
                  <c:v>ГБОУ СОШ №536</c:v>
                </c:pt>
                <c:pt idx="27">
                  <c:v>ГБОУ СОШ №537</c:v>
                </c:pt>
                <c:pt idx="28">
                  <c:v>ГБОУ СОШ №543</c:v>
                </c:pt>
                <c:pt idx="29">
                  <c:v>ГБОУ СОШ №544</c:v>
                </c:pt>
                <c:pt idx="30">
                  <c:v>ГБОУ СОШ №594</c:v>
                </c:pt>
                <c:pt idx="31">
                  <c:v>ГБОУ СОШ №643</c:v>
                </c:pt>
                <c:pt idx="32">
                  <c:v>ГБОУ СОШ №684</c:v>
                </c:pt>
                <c:pt idx="33">
                  <c:v>ГБОУ прогимназия №698</c:v>
                </c:pt>
                <c:pt idx="34">
                  <c:v>Школа «Студиум»</c:v>
                </c:pt>
                <c:pt idx="35">
                  <c:v>ЧОУ СОШ Северная Венеция</c:v>
                </c:pt>
                <c:pt idx="36">
                  <c:v>Район</c:v>
                </c:pt>
              </c:strCache>
            </c:strRef>
          </c:cat>
          <c:val>
            <c:numRef>
              <c:f>'Анализ результатов'!$G$3:$G$39</c:f>
              <c:numCache>
                <c:formatCode>0.0%</c:formatCode>
                <c:ptCount val="37"/>
                <c:pt idx="0">
                  <c:v>0.9285714285714286</c:v>
                </c:pt>
                <c:pt idx="1">
                  <c:v>0.86238532110091748</c:v>
                </c:pt>
                <c:pt idx="2">
                  <c:v>0.66666666666666663</c:v>
                </c:pt>
                <c:pt idx="3">
                  <c:v>0.77419354838709675</c:v>
                </c:pt>
                <c:pt idx="4">
                  <c:v>0.5178571428571429</c:v>
                </c:pt>
                <c:pt idx="5">
                  <c:v>0.83838383838383834</c:v>
                </c:pt>
                <c:pt idx="6">
                  <c:v>0.90350877192982459</c:v>
                </c:pt>
                <c:pt idx="7">
                  <c:v>0.85039370078740162</c:v>
                </c:pt>
                <c:pt idx="8">
                  <c:v>0.82105263157894737</c:v>
                </c:pt>
                <c:pt idx="9">
                  <c:v>0.51111111111111107</c:v>
                </c:pt>
                <c:pt idx="10">
                  <c:v>0.91509433962264153</c:v>
                </c:pt>
                <c:pt idx="11">
                  <c:v>0.81395348837209303</c:v>
                </c:pt>
                <c:pt idx="12">
                  <c:v>0.87179487179487181</c:v>
                </c:pt>
                <c:pt idx="13">
                  <c:v>0.84615384615384615</c:v>
                </c:pt>
                <c:pt idx="14">
                  <c:v>0.7</c:v>
                </c:pt>
                <c:pt idx="15">
                  <c:v>0.81818181818181823</c:v>
                </c:pt>
                <c:pt idx="16">
                  <c:v>0.82051282051282048</c:v>
                </c:pt>
                <c:pt idx="17">
                  <c:v>0.82352941176470584</c:v>
                </c:pt>
                <c:pt idx="18">
                  <c:v>0.94444444444444442</c:v>
                </c:pt>
                <c:pt idx="19">
                  <c:v>0.93798449612403101</c:v>
                </c:pt>
                <c:pt idx="20">
                  <c:v>0.875</c:v>
                </c:pt>
                <c:pt idx="21">
                  <c:v>0.8571428571428571</c:v>
                </c:pt>
                <c:pt idx="22">
                  <c:v>0.86868686868686873</c:v>
                </c:pt>
                <c:pt idx="23">
                  <c:v>0.90361445783132532</c:v>
                </c:pt>
                <c:pt idx="24">
                  <c:v>0.98666666666666669</c:v>
                </c:pt>
                <c:pt idx="25">
                  <c:v>0.8990825688073395</c:v>
                </c:pt>
                <c:pt idx="26">
                  <c:v>0.8666666666666667</c:v>
                </c:pt>
                <c:pt idx="27">
                  <c:v>0.89873417721518989</c:v>
                </c:pt>
                <c:pt idx="28">
                  <c:v>0.67032967032967028</c:v>
                </c:pt>
                <c:pt idx="29">
                  <c:v>0.87005649717514122</c:v>
                </c:pt>
                <c:pt idx="30">
                  <c:v>0.75862068965517238</c:v>
                </c:pt>
                <c:pt idx="31">
                  <c:v>0.59322033898305082</c:v>
                </c:pt>
                <c:pt idx="32">
                  <c:v>0.77027027027027029</c:v>
                </c:pt>
                <c:pt idx="33">
                  <c:v>0.9285714285714286</c:v>
                </c:pt>
                <c:pt idx="34">
                  <c:v>1</c:v>
                </c:pt>
                <c:pt idx="35">
                  <c:v>1</c:v>
                </c:pt>
                <c:pt idx="36">
                  <c:v>0.84246088193456614</c:v>
                </c:pt>
              </c:numCache>
            </c:numRef>
          </c:val>
          <c:smooth val="0"/>
        </c:ser>
        <c:ser>
          <c:idx val="2"/>
          <c:order val="2"/>
          <c:tx>
            <c:strRef>
              <c:f>'Анализ результатов'!$H$1:$H$2</c:f>
              <c:strCache>
                <c:ptCount val="2"/>
                <c:pt idx="0">
                  <c:v>Познавательные УУД</c:v>
                </c:pt>
                <c:pt idx="1">
                  <c:v>Задание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'Анализ результатов'!$A$3:$A$39</c:f>
              <c:strCache>
                <c:ptCount val="37"/>
                <c:pt idx="0">
                  <c:v>ГБОУ СОШ №1</c:v>
                </c:pt>
                <c:pt idx="1">
                  <c:v>ГБОУ СОШ №351</c:v>
                </c:pt>
                <c:pt idx="2">
                  <c:v>ГБОУ СОШ №353</c:v>
                </c:pt>
                <c:pt idx="3">
                  <c:v>ГБОУ СОШ №354</c:v>
                </c:pt>
                <c:pt idx="4">
                  <c:v>ГБОУ СОШ №355</c:v>
                </c:pt>
                <c:pt idx="5">
                  <c:v>ГБОУ СОШ №356</c:v>
                </c:pt>
                <c:pt idx="6">
                  <c:v>ГБОУ СОШ №358 </c:v>
                </c:pt>
                <c:pt idx="7">
                  <c:v>ГБОУ СОШ №362</c:v>
                </c:pt>
                <c:pt idx="8">
                  <c:v>ГБОУ ФМЛ №366</c:v>
                </c:pt>
                <c:pt idx="9">
                  <c:v>ГБОУ СОШ №370</c:v>
                </c:pt>
                <c:pt idx="10">
                  <c:v>ГБОУ СОШ №371</c:v>
                </c:pt>
                <c:pt idx="11">
                  <c:v>ГБОУ СОШ №372</c:v>
                </c:pt>
                <c:pt idx="12">
                  <c:v>ГБОУ лицей №373</c:v>
                </c:pt>
                <c:pt idx="13">
                  <c:v>ГБОУ СОШ №376</c:v>
                </c:pt>
                <c:pt idx="14">
                  <c:v>ГБОУ СОШ №484</c:v>
                </c:pt>
                <c:pt idx="15">
                  <c:v>ГБОУ СОШ №485</c:v>
                </c:pt>
                <c:pt idx="16">
                  <c:v>ГБОУ СОШ №489</c:v>
                </c:pt>
                <c:pt idx="17">
                  <c:v>ГБОУ СОШ №495</c:v>
                </c:pt>
                <c:pt idx="18">
                  <c:v>ГБОУ СОШ №496</c:v>
                </c:pt>
                <c:pt idx="19">
                  <c:v>ГБОУ СОШ №507</c:v>
                </c:pt>
                <c:pt idx="20">
                  <c:v>ГБОУ СОШ №508</c:v>
                </c:pt>
                <c:pt idx="21">
                  <c:v>ГБОУ СОШ №510</c:v>
                </c:pt>
                <c:pt idx="22">
                  <c:v>ГБОУ СОШ №519</c:v>
                </c:pt>
                <c:pt idx="23">
                  <c:v>ГБОУ гимназия №524</c:v>
                </c:pt>
                <c:pt idx="24">
                  <c:v>ГБОУ СОШ №525</c:v>
                </c:pt>
                <c:pt idx="25">
                  <c:v>ГБОУ гимназия №526</c:v>
                </c:pt>
                <c:pt idx="26">
                  <c:v>ГБОУ СОШ №536</c:v>
                </c:pt>
                <c:pt idx="27">
                  <c:v>ГБОУ СОШ №537</c:v>
                </c:pt>
                <c:pt idx="28">
                  <c:v>ГБОУ СОШ №543</c:v>
                </c:pt>
                <c:pt idx="29">
                  <c:v>ГБОУ СОШ №544</c:v>
                </c:pt>
                <c:pt idx="30">
                  <c:v>ГБОУ СОШ №594</c:v>
                </c:pt>
                <c:pt idx="31">
                  <c:v>ГБОУ СОШ №643</c:v>
                </c:pt>
                <c:pt idx="32">
                  <c:v>ГБОУ СОШ №684</c:v>
                </c:pt>
                <c:pt idx="33">
                  <c:v>ГБОУ прогимназия №698</c:v>
                </c:pt>
                <c:pt idx="34">
                  <c:v>Школа «Студиум»</c:v>
                </c:pt>
                <c:pt idx="35">
                  <c:v>ЧОУ СОШ Северная Венеция</c:v>
                </c:pt>
                <c:pt idx="36">
                  <c:v>Район</c:v>
                </c:pt>
              </c:strCache>
            </c:strRef>
          </c:cat>
          <c:val>
            <c:numRef>
              <c:f>'Анализ результатов'!$H$3:$H$39</c:f>
              <c:numCache>
                <c:formatCode>0.0%</c:formatCode>
                <c:ptCount val="37"/>
                <c:pt idx="0">
                  <c:v>3.5714285714285712E-2</c:v>
                </c:pt>
                <c:pt idx="1">
                  <c:v>0.5321100917431193</c:v>
                </c:pt>
                <c:pt idx="2">
                  <c:v>0.41666666666666669</c:v>
                </c:pt>
                <c:pt idx="3">
                  <c:v>0.41935483870967744</c:v>
                </c:pt>
                <c:pt idx="4">
                  <c:v>0.2857142857142857</c:v>
                </c:pt>
                <c:pt idx="5">
                  <c:v>0.86868686868686873</c:v>
                </c:pt>
                <c:pt idx="6">
                  <c:v>0.7192982456140351</c:v>
                </c:pt>
                <c:pt idx="7">
                  <c:v>0.82677165354330706</c:v>
                </c:pt>
                <c:pt idx="8">
                  <c:v>0.50526315789473686</c:v>
                </c:pt>
                <c:pt idx="9">
                  <c:v>0.35555555555555557</c:v>
                </c:pt>
                <c:pt idx="10">
                  <c:v>0.84905660377358494</c:v>
                </c:pt>
                <c:pt idx="11">
                  <c:v>0.73255813953488369</c:v>
                </c:pt>
                <c:pt idx="12">
                  <c:v>0.74358974358974361</c:v>
                </c:pt>
                <c:pt idx="13">
                  <c:v>0.72435897435897434</c:v>
                </c:pt>
                <c:pt idx="14">
                  <c:v>0.56000000000000005</c:v>
                </c:pt>
                <c:pt idx="15">
                  <c:v>0.6</c:v>
                </c:pt>
                <c:pt idx="16">
                  <c:v>0.48717948717948717</c:v>
                </c:pt>
                <c:pt idx="17">
                  <c:v>0.56862745098039214</c:v>
                </c:pt>
                <c:pt idx="18">
                  <c:v>0.55555555555555558</c:v>
                </c:pt>
                <c:pt idx="19">
                  <c:v>0.68217054263565891</c:v>
                </c:pt>
                <c:pt idx="20">
                  <c:v>0.76136363636363635</c:v>
                </c:pt>
                <c:pt idx="21">
                  <c:v>0.59183673469387754</c:v>
                </c:pt>
                <c:pt idx="22">
                  <c:v>0.70707070707070707</c:v>
                </c:pt>
                <c:pt idx="23">
                  <c:v>0.78915662650602414</c:v>
                </c:pt>
                <c:pt idx="24">
                  <c:v>0.89333333333333331</c:v>
                </c:pt>
                <c:pt idx="25">
                  <c:v>0.68807339449541283</c:v>
                </c:pt>
                <c:pt idx="26">
                  <c:v>0.6333333333333333</c:v>
                </c:pt>
                <c:pt idx="27">
                  <c:v>0.74683544303797467</c:v>
                </c:pt>
                <c:pt idx="28">
                  <c:v>0.62637362637362637</c:v>
                </c:pt>
                <c:pt idx="29">
                  <c:v>0.68926553672316382</c:v>
                </c:pt>
                <c:pt idx="30">
                  <c:v>0.13793103448275862</c:v>
                </c:pt>
                <c:pt idx="31">
                  <c:v>0.4576271186440678</c:v>
                </c:pt>
                <c:pt idx="32">
                  <c:v>0.54054054054054057</c:v>
                </c:pt>
                <c:pt idx="33">
                  <c:v>0.5892857142857143</c:v>
                </c:pt>
                <c:pt idx="34">
                  <c:v>0.9</c:v>
                </c:pt>
                <c:pt idx="35">
                  <c:v>0.66666666666666663</c:v>
                </c:pt>
                <c:pt idx="36">
                  <c:v>0.63726884779516357</c:v>
                </c:pt>
              </c:numCache>
            </c:numRef>
          </c:val>
          <c:smooth val="0"/>
        </c:ser>
        <c:ser>
          <c:idx val="3"/>
          <c:order val="3"/>
          <c:tx>
            <c:strRef>
              <c:f>'Анализ результатов'!$I$1:$I$2</c:f>
              <c:strCache>
                <c:ptCount val="2"/>
                <c:pt idx="0">
                  <c:v>Познавательные УУД</c:v>
                </c:pt>
                <c:pt idx="1">
                  <c:v>Задание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'Анализ результатов'!$A$3:$A$39</c:f>
              <c:strCache>
                <c:ptCount val="37"/>
                <c:pt idx="0">
                  <c:v>ГБОУ СОШ №1</c:v>
                </c:pt>
                <c:pt idx="1">
                  <c:v>ГБОУ СОШ №351</c:v>
                </c:pt>
                <c:pt idx="2">
                  <c:v>ГБОУ СОШ №353</c:v>
                </c:pt>
                <c:pt idx="3">
                  <c:v>ГБОУ СОШ №354</c:v>
                </c:pt>
                <c:pt idx="4">
                  <c:v>ГБОУ СОШ №355</c:v>
                </c:pt>
                <c:pt idx="5">
                  <c:v>ГБОУ СОШ №356</c:v>
                </c:pt>
                <c:pt idx="6">
                  <c:v>ГБОУ СОШ №358 </c:v>
                </c:pt>
                <c:pt idx="7">
                  <c:v>ГБОУ СОШ №362</c:v>
                </c:pt>
                <c:pt idx="8">
                  <c:v>ГБОУ ФМЛ №366</c:v>
                </c:pt>
                <c:pt idx="9">
                  <c:v>ГБОУ СОШ №370</c:v>
                </c:pt>
                <c:pt idx="10">
                  <c:v>ГБОУ СОШ №371</c:v>
                </c:pt>
                <c:pt idx="11">
                  <c:v>ГБОУ СОШ №372</c:v>
                </c:pt>
                <c:pt idx="12">
                  <c:v>ГБОУ лицей №373</c:v>
                </c:pt>
                <c:pt idx="13">
                  <c:v>ГБОУ СОШ №376</c:v>
                </c:pt>
                <c:pt idx="14">
                  <c:v>ГБОУ СОШ №484</c:v>
                </c:pt>
                <c:pt idx="15">
                  <c:v>ГБОУ СОШ №485</c:v>
                </c:pt>
                <c:pt idx="16">
                  <c:v>ГБОУ СОШ №489</c:v>
                </c:pt>
                <c:pt idx="17">
                  <c:v>ГБОУ СОШ №495</c:v>
                </c:pt>
                <c:pt idx="18">
                  <c:v>ГБОУ СОШ №496</c:v>
                </c:pt>
                <c:pt idx="19">
                  <c:v>ГБОУ СОШ №507</c:v>
                </c:pt>
                <c:pt idx="20">
                  <c:v>ГБОУ СОШ №508</c:v>
                </c:pt>
                <c:pt idx="21">
                  <c:v>ГБОУ СОШ №510</c:v>
                </c:pt>
                <c:pt idx="22">
                  <c:v>ГБОУ СОШ №519</c:v>
                </c:pt>
                <c:pt idx="23">
                  <c:v>ГБОУ гимназия №524</c:v>
                </c:pt>
                <c:pt idx="24">
                  <c:v>ГБОУ СОШ №525</c:v>
                </c:pt>
                <c:pt idx="25">
                  <c:v>ГБОУ гимназия №526</c:v>
                </c:pt>
                <c:pt idx="26">
                  <c:v>ГБОУ СОШ №536</c:v>
                </c:pt>
                <c:pt idx="27">
                  <c:v>ГБОУ СОШ №537</c:v>
                </c:pt>
                <c:pt idx="28">
                  <c:v>ГБОУ СОШ №543</c:v>
                </c:pt>
                <c:pt idx="29">
                  <c:v>ГБОУ СОШ №544</c:v>
                </c:pt>
                <c:pt idx="30">
                  <c:v>ГБОУ СОШ №594</c:v>
                </c:pt>
                <c:pt idx="31">
                  <c:v>ГБОУ СОШ №643</c:v>
                </c:pt>
                <c:pt idx="32">
                  <c:v>ГБОУ СОШ №684</c:v>
                </c:pt>
                <c:pt idx="33">
                  <c:v>ГБОУ прогимназия №698</c:v>
                </c:pt>
                <c:pt idx="34">
                  <c:v>Школа «Студиум»</c:v>
                </c:pt>
                <c:pt idx="35">
                  <c:v>ЧОУ СОШ Северная Венеция</c:v>
                </c:pt>
                <c:pt idx="36">
                  <c:v>Район</c:v>
                </c:pt>
              </c:strCache>
            </c:strRef>
          </c:cat>
          <c:val>
            <c:numRef>
              <c:f>'Анализ результатов'!$I$3:$I$39</c:f>
              <c:numCache>
                <c:formatCode>0.0%</c:formatCode>
                <c:ptCount val="37"/>
                <c:pt idx="0">
                  <c:v>0.9285714285714286</c:v>
                </c:pt>
                <c:pt idx="1">
                  <c:v>0.96330275229357798</c:v>
                </c:pt>
                <c:pt idx="2">
                  <c:v>0.83333333333333337</c:v>
                </c:pt>
                <c:pt idx="3">
                  <c:v>0.91935483870967738</c:v>
                </c:pt>
                <c:pt idx="4">
                  <c:v>0.8392857142857143</c:v>
                </c:pt>
                <c:pt idx="5">
                  <c:v>0.96969696969696972</c:v>
                </c:pt>
                <c:pt idx="6">
                  <c:v>0.93859649122807021</c:v>
                </c:pt>
                <c:pt idx="7">
                  <c:v>0.94488188976377951</c:v>
                </c:pt>
                <c:pt idx="8">
                  <c:v>0.91578947368421049</c:v>
                </c:pt>
                <c:pt idx="9">
                  <c:v>0.48888888888888887</c:v>
                </c:pt>
                <c:pt idx="10">
                  <c:v>0.96226415094339623</c:v>
                </c:pt>
                <c:pt idx="11">
                  <c:v>0.89534883720930236</c:v>
                </c:pt>
                <c:pt idx="12">
                  <c:v>0.96153846153846156</c:v>
                </c:pt>
                <c:pt idx="13">
                  <c:v>0.92307692307692313</c:v>
                </c:pt>
                <c:pt idx="14">
                  <c:v>0.9</c:v>
                </c:pt>
                <c:pt idx="15">
                  <c:v>0.90909090909090906</c:v>
                </c:pt>
                <c:pt idx="16">
                  <c:v>0.93162393162393164</c:v>
                </c:pt>
                <c:pt idx="17">
                  <c:v>0.96078431372549022</c:v>
                </c:pt>
                <c:pt idx="18">
                  <c:v>0.83333333333333337</c:v>
                </c:pt>
                <c:pt idx="19">
                  <c:v>0.96899224806201545</c:v>
                </c:pt>
                <c:pt idx="20">
                  <c:v>0.94318181818181823</c:v>
                </c:pt>
                <c:pt idx="21">
                  <c:v>0.93877551020408168</c:v>
                </c:pt>
                <c:pt idx="22">
                  <c:v>0.96969696969696972</c:v>
                </c:pt>
                <c:pt idx="23">
                  <c:v>0.96987951807228912</c:v>
                </c:pt>
                <c:pt idx="24">
                  <c:v>0.97333333333333338</c:v>
                </c:pt>
                <c:pt idx="25">
                  <c:v>0.94495412844036697</c:v>
                </c:pt>
                <c:pt idx="26">
                  <c:v>0.96666666666666667</c:v>
                </c:pt>
                <c:pt idx="27">
                  <c:v>0.94936708860759489</c:v>
                </c:pt>
                <c:pt idx="28">
                  <c:v>0.81318681318681318</c:v>
                </c:pt>
                <c:pt idx="29">
                  <c:v>0.90960451977401124</c:v>
                </c:pt>
                <c:pt idx="30">
                  <c:v>0.86206896551724133</c:v>
                </c:pt>
                <c:pt idx="31">
                  <c:v>0.84745762711864403</c:v>
                </c:pt>
                <c:pt idx="32">
                  <c:v>0.86486486486486491</c:v>
                </c:pt>
                <c:pt idx="33">
                  <c:v>0.9285714285714286</c:v>
                </c:pt>
                <c:pt idx="34">
                  <c:v>1</c:v>
                </c:pt>
                <c:pt idx="35">
                  <c:v>0.66666666666666663</c:v>
                </c:pt>
                <c:pt idx="36">
                  <c:v>0.91963015647226176</c:v>
                </c:pt>
              </c:numCache>
            </c:numRef>
          </c:val>
          <c:smooth val="0"/>
        </c:ser>
        <c:ser>
          <c:idx val="4"/>
          <c:order val="4"/>
          <c:tx>
            <c:strRef>
              <c:f>'Анализ результатов'!$J$1:$J$2</c:f>
              <c:strCache>
                <c:ptCount val="2"/>
                <c:pt idx="0">
                  <c:v>Познавательные УУД</c:v>
                </c:pt>
                <c:pt idx="1">
                  <c:v>Задание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'Анализ результатов'!$A$3:$A$39</c:f>
              <c:strCache>
                <c:ptCount val="37"/>
                <c:pt idx="0">
                  <c:v>ГБОУ СОШ №1</c:v>
                </c:pt>
                <c:pt idx="1">
                  <c:v>ГБОУ СОШ №351</c:v>
                </c:pt>
                <c:pt idx="2">
                  <c:v>ГБОУ СОШ №353</c:v>
                </c:pt>
                <c:pt idx="3">
                  <c:v>ГБОУ СОШ №354</c:v>
                </c:pt>
                <c:pt idx="4">
                  <c:v>ГБОУ СОШ №355</c:v>
                </c:pt>
                <c:pt idx="5">
                  <c:v>ГБОУ СОШ №356</c:v>
                </c:pt>
                <c:pt idx="6">
                  <c:v>ГБОУ СОШ №358 </c:v>
                </c:pt>
                <c:pt idx="7">
                  <c:v>ГБОУ СОШ №362</c:v>
                </c:pt>
                <c:pt idx="8">
                  <c:v>ГБОУ ФМЛ №366</c:v>
                </c:pt>
                <c:pt idx="9">
                  <c:v>ГБОУ СОШ №370</c:v>
                </c:pt>
                <c:pt idx="10">
                  <c:v>ГБОУ СОШ №371</c:v>
                </c:pt>
                <c:pt idx="11">
                  <c:v>ГБОУ СОШ №372</c:v>
                </c:pt>
                <c:pt idx="12">
                  <c:v>ГБОУ лицей №373</c:v>
                </c:pt>
                <c:pt idx="13">
                  <c:v>ГБОУ СОШ №376</c:v>
                </c:pt>
                <c:pt idx="14">
                  <c:v>ГБОУ СОШ №484</c:v>
                </c:pt>
                <c:pt idx="15">
                  <c:v>ГБОУ СОШ №485</c:v>
                </c:pt>
                <c:pt idx="16">
                  <c:v>ГБОУ СОШ №489</c:v>
                </c:pt>
                <c:pt idx="17">
                  <c:v>ГБОУ СОШ №495</c:v>
                </c:pt>
                <c:pt idx="18">
                  <c:v>ГБОУ СОШ №496</c:v>
                </c:pt>
                <c:pt idx="19">
                  <c:v>ГБОУ СОШ №507</c:v>
                </c:pt>
                <c:pt idx="20">
                  <c:v>ГБОУ СОШ №508</c:v>
                </c:pt>
                <c:pt idx="21">
                  <c:v>ГБОУ СОШ №510</c:v>
                </c:pt>
                <c:pt idx="22">
                  <c:v>ГБОУ СОШ №519</c:v>
                </c:pt>
                <c:pt idx="23">
                  <c:v>ГБОУ гимназия №524</c:v>
                </c:pt>
                <c:pt idx="24">
                  <c:v>ГБОУ СОШ №525</c:v>
                </c:pt>
                <c:pt idx="25">
                  <c:v>ГБОУ гимназия №526</c:v>
                </c:pt>
                <c:pt idx="26">
                  <c:v>ГБОУ СОШ №536</c:v>
                </c:pt>
                <c:pt idx="27">
                  <c:v>ГБОУ СОШ №537</c:v>
                </c:pt>
                <c:pt idx="28">
                  <c:v>ГБОУ СОШ №543</c:v>
                </c:pt>
                <c:pt idx="29">
                  <c:v>ГБОУ СОШ №544</c:v>
                </c:pt>
                <c:pt idx="30">
                  <c:v>ГБОУ СОШ №594</c:v>
                </c:pt>
                <c:pt idx="31">
                  <c:v>ГБОУ СОШ №643</c:v>
                </c:pt>
                <c:pt idx="32">
                  <c:v>ГБОУ СОШ №684</c:v>
                </c:pt>
                <c:pt idx="33">
                  <c:v>ГБОУ прогимназия №698</c:v>
                </c:pt>
                <c:pt idx="34">
                  <c:v>Школа «Студиум»</c:v>
                </c:pt>
                <c:pt idx="35">
                  <c:v>ЧОУ СОШ Северная Венеция</c:v>
                </c:pt>
                <c:pt idx="36">
                  <c:v>Район</c:v>
                </c:pt>
              </c:strCache>
            </c:strRef>
          </c:cat>
          <c:val>
            <c:numRef>
              <c:f>'Анализ результатов'!$J$3:$J$39</c:f>
              <c:numCache>
                <c:formatCode>0.0%</c:formatCode>
                <c:ptCount val="37"/>
                <c:pt idx="0">
                  <c:v>0.8928571428571429</c:v>
                </c:pt>
                <c:pt idx="1">
                  <c:v>0.94495412844036697</c:v>
                </c:pt>
                <c:pt idx="2">
                  <c:v>0.91666666666666663</c:v>
                </c:pt>
                <c:pt idx="3">
                  <c:v>0.87096774193548387</c:v>
                </c:pt>
                <c:pt idx="4">
                  <c:v>0.8214285714285714</c:v>
                </c:pt>
                <c:pt idx="5">
                  <c:v>0.96969696969696972</c:v>
                </c:pt>
                <c:pt idx="6">
                  <c:v>0.91228070175438591</c:v>
                </c:pt>
                <c:pt idx="7">
                  <c:v>0.80314960629921262</c:v>
                </c:pt>
                <c:pt idx="8">
                  <c:v>0.90526315789473688</c:v>
                </c:pt>
                <c:pt idx="9">
                  <c:v>0.48888888888888887</c:v>
                </c:pt>
                <c:pt idx="10">
                  <c:v>0.95283018867924529</c:v>
                </c:pt>
                <c:pt idx="11">
                  <c:v>0.84883720930232553</c:v>
                </c:pt>
                <c:pt idx="12">
                  <c:v>0.9358974358974359</c:v>
                </c:pt>
                <c:pt idx="13">
                  <c:v>0.86538461538461542</c:v>
                </c:pt>
                <c:pt idx="14">
                  <c:v>0.86</c:v>
                </c:pt>
                <c:pt idx="15">
                  <c:v>0.81818181818181823</c:v>
                </c:pt>
                <c:pt idx="16">
                  <c:v>0.90598290598290598</c:v>
                </c:pt>
                <c:pt idx="17">
                  <c:v>0.74509803921568629</c:v>
                </c:pt>
                <c:pt idx="18">
                  <c:v>0.76388888888888884</c:v>
                </c:pt>
                <c:pt idx="19">
                  <c:v>0.94573643410852715</c:v>
                </c:pt>
                <c:pt idx="20">
                  <c:v>0.93181818181818177</c:v>
                </c:pt>
                <c:pt idx="21">
                  <c:v>0.91836734693877553</c:v>
                </c:pt>
                <c:pt idx="22">
                  <c:v>0.83838383838383834</c:v>
                </c:pt>
                <c:pt idx="23">
                  <c:v>0.93975903614457834</c:v>
                </c:pt>
                <c:pt idx="24">
                  <c:v>0.98666666666666669</c:v>
                </c:pt>
                <c:pt idx="25">
                  <c:v>0.98165137614678899</c:v>
                </c:pt>
                <c:pt idx="26">
                  <c:v>0.8833333333333333</c:v>
                </c:pt>
                <c:pt idx="27">
                  <c:v>0.86075949367088611</c:v>
                </c:pt>
                <c:pt idx="28">
                  <c:v>0.92307692307692313</c:v>
                </c:pt>
                <c:pt idx="29">
                  <c:v>0.90960451977401124</c:v>
                </c:pt>
                <c:pt idx="30">
                  <c:v>0.82758620689655171</c:v>
                </c:pt>
                <c:pt idx="31">
                  <c:v>0.83050847457627119</c:v>
                </c:pt>
                <c:pt idx="32">
                  <c:v>0.85135135135135132</c:v>
                </c:pt>
                <c:pt idx="33">
                  <c:v>0.9821428571428571</c:v>
                </c:pt>
                <c:pt idx="34">
                  <c:v>1</c:v>
                </c:pt>
                <c:pt idx="35">
                  <c:v>1</c:v>
                </c:pt>
                <c:pt idx="36">
                  <c:v>0.88798008534850636</c:v>
                </c:pt>
              </c:numCache>
            </c:numRef>
          </c:val>
          <c:smooth val="0"/>
        </c:ser>
        <c:dLbls>
          <c:showLegendKey val="0"/>
          <c:showVal val="0"/>
          <c:showCatName val="0"/>
          <c:showSerName val="0"/>
          <c:showPercent val="0"/>
          <c:showBubbleSize val="0"/>
        </c:dLbls>
        <c:marker val="1"/>
        <c:smooth val="0"/>
        <c:axId val="294237424"/>
        <c:axId val="294237984"/>
      </c:lineChart>
      <c:catAx>
        <c:axId val="29423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294237984"/>
        <c:crosses val="autoZero"/>
        <c:auto val="1"/>
        <c:lblAlgn val="ctr"/>
        <c:lblOffset val="100"/>
        <c:noMultiLvlLbl val="0"/>
      </c:catAx>
      <c:valAx>
        <c:axId val="2942379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294237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Средний процент выполнения по заданиям</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lineChart>
        <c:grouping val="standard"/>
        <c:varyColors val="0"/>
        <c:ser>
          <c:idx val="0"/>
          <c:order val="0"/>
          <c:tx>
            <c:strRef>
              <c:f>'Анализ результатов'!$A$3</c:f>
              <c:strCache>
                <c:ptCount val="1"/>
                <c:pt idx="0">
                  <c:v>ГБОУ СОШ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результатов'!$F$3:$J$3</c:f>
              <c:numCache>
                <c:formatCode>0.0%</c:formatCode>
                <c:ptCount val="5"/>
                <c:pt idx="0">
                  <c:v>0.9285714285714286</c:v>
                </c:pt>
                <c:pt idx="1">
                  <c:v>0.9285714285714286</c:v>
                </c:pt>
                <c:pt idx="2">
                  <c:v>3.5714285714285712E-2</c:v>
                </c:pt>
                <c:pt idx="3">
                  <c:v>0.9285714285714286</c:v>
                </c:pt>
                <c:pt idx="4">
                  <c:v>0.8928571428571429</c:v>
                </c:pt>
              </c:numCache>
            </c:numRef>
          </c:val>
          <c:smooth val="0"/>
        </c:ser>
        <c:ser>
          <c:idx val="1"/>
          <c:order val="1"/>
          <c:tx>
            <c:strRef>
              <c:f>'Анализ результатов'!$A$4</c:f>
              <c:strCache>
                <c:ptCount val="1"/>
                <c:pt idx="0">
                  <c:v>ГБОУ СОШ №351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результатов'!$F$4:$J$4</c:f>
              <c:numCache>
                <c:formatCode>0.0%</c:formatCode>
                <c:ptCount val="5"/>
                <c:pt idx="0">
                  <c:v>0.84403669724770647</c:v>
                </c:pt>
                <c:pt idx="1">
                  <c:v>0.86238532110091748</c:v>
                </c:pt>
                <c:pt idx="2">
                  <c:v>0.5321100917431193</c:v>
                </c:pt>
                <c:pt idx="3">
                  <c:v>0.96330275229357798</c:v>
                </c:pt>
                <c:pt idx="4">
                  <c:v>0.94495412844036697</c:v>
                </c:pt>
              </c:numCache>
            </c:numRef>
          </c:val>
          <c:smooth val="0"/>
        </c:ser>
        <c:ser>
          <c:idx val="2"/>
          <c:order val="2"/>
          <c:tx>
            <c:strRef>
              <c:f>'Анализ результатов'!$A$5</c:f>
              <c:strCache>
                <c:ptCount val="1"/>
                <c:pt idx="0">
                  <c:v>ГБОУ СОШ №353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результатов'!$F$5:$J$5</c:f>
              <c:numCache>
                <c:formatCode>0.0%</c:formatCode>
                <c:ptCount val="5"/>
                <c:pt idx="0">
                  <c:v>1</c:v>
                </c:pt>
                <c:pt idx="1">
                  <c:v>0.66666666666666663</c:v>
                </c:pt>
                <c:pt idx="2">
                  <c:v>0.41666666666666669</c:v>
                </c:pt>
                <c:pt idx="3">
                  <c:v>0.83333333333333337</c:v>
                </c:pt>
                <c:pt idx="4">
                  <c:v>0.91666666666666663</c:v>
                </c:pt>
              </c:numCache>
            </c:numRef>
          </c:val>
          <c:smooth val="0"/>
        </c:ser>
        <c:ser>
          <c:idx val="3"/>
          <c:order val="3"/>
          <c:tx>
            <c:strRef>
              <c:f>'Анализ результатов'!$A$6</c:f>
              <c:strCache>
                <c:ptCount val="1"/>
                <c:pt idx="0">
                  <c:v>ГБОУ СОШ №354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результатов'!$F$6:$J$6</c:f>
              <c:numCache>
                <c:formatCode>0.0%</c:formatCode>
                <c:ptCount val="5"/>
                <c:pt idx="0">
                  <c:v>0.80645161290322576</c:v>
                </c:pt>
                <c:pt idx="1">
                  <c:v>0.77419354838709675</c:v>
                </c:pt>
                <c:pt idx="2">
                  <c:v>0.41935483870967744</c:v>
                </c:pt>
                <c:pt idx="3">
                  <c:v>0.91935483870967738</c:v>
                </c:pt>
                <c:pt idx="4">
                  <c:v>0.87096774193548387</c:v>
                </c:pt>
              </c:numCache>
            </c:numRef>
          </c:val>
          <c:smooth val="0"/>
        </c:ser>
        <c:ser>
          <c:idx val="4"/>
          <c:order val="4"/>
          <c:tx>
            <c:strRef>
              <c:f>'Анализ результатов'!$A$7</c:f>
              <c:strCache>
                <c:ptCount val="1"/>
                <c:pt idx="0">
                  <c:v>ГБОУ СОШ №355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результатов'!$F$7:$J$7</c:f>
              <c:numCache>
                <c:formatCode>0.0%</c:formatCode>
                <c:ptCount val="5"/>
                <c:pt idx="0">
                  <c:v>0.6071428571428571</c:v>
                </c:pt>
                <c:pt idx="1">
                  <c:v>0.5178571428571429</c:v>
                </c:pt>
                <c:pt idx="2">
                  <c:v>0.2857142857142857</c:v>
                </c:pt>
                <c:pt idx="3">
                  <c:v>0.8392857142857143</c:v>
                </c:pt>
                <c:pt idx="4">
                  <c:v>0.8214285714285714</c:v>
                </c:pt>
              </c:numCache>
            </c:numRef>
          </c:val>
          <c:smooth val="0"/>
        </c:ser>
        <c:ser>
          <c:idx val="5"/>
          <c:order val="5"/>
          <c:tx>
            <c:strRef>
              <c:f>'Анализ результатов'!$A$8</c:f>
              <c:strCache>
                <c:ptCount val="1"/>
                <c:pt idx="0">
                  <c:v>ГБОУ СОШ №356</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результатов'!$F$8:$J$8</c:f>
              <c:numCache>
                <c:formatCode>0.0%</c:formatCode>
                <c:ptCount val="5"/>
                <c:pt idx="0">
                  <c:v>0.88888888888888884</c:v>
                </c:pt>
                <c:pt idx="1">
                  <c:v>0.83838383838383834</c:v>
                </c:pt>
                <c:pt idx="2">
                  <c:v>0.86868686868686873</c:v>
                </c:pt>
                <c:pt idx="3">
                  <c:v>0.96969696969696972</c:v>
                </c:pt>
                <c:pt idx="4">
                  <c:v>0.96969696969696972</c:v>
                </c:pt>
              </c:numCache>
            </c:numRef>
          </c:val>
          <c:smooth val="0"/>
        </c:ser>
        <c:ser>
          <c:idx val="6"/>
          <c:order val="6"/>
          <c:tx>
            <c:strRef>
              <c:f>'Анализ результатов'!$A$9</c:f>
              <c:strCache>
                <c:ptCount val="1"/>
                <c:pt idx="0">
                  <c:v>ГБОУ СОШ №358 </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результатов'!$F$9:$J$9</c:f>
              <c:numCache>
                <c:formatCode>0.0%</c:formatCode>
                <c:ptCount val="5"/>
                <c:pt idx="0">
                  <c:v>0.88596491228070173</c:v>
                </c:pt>
                <c:pt idx="1">
                  <c:v>0.90350877192982459</c:v>
                </c:pt>
                <c:pt idx="2">
                  <c:v>0.7192982456140351</c:v>
                </c:pt>
                <c:pt idx="3">
                  <c:v>0.93859649122807021</c:v>
                </c:pt>
                <c:pt idx="4">
                  <c:v>0.91228070175438591</c:v>
                </c:pt>
              </c:numCache>
            </c:numRef>
          </c:val>
          <c:smooth val="0"/>
        </c:ser>
        <c:ser>
          <c:idx val="7"/>
          <c:order val="7"/>
          <c:tx>
            <c:strRef>
              <c:f>'Анализ результатов'!$A$10</c:f>
              <c:strCache>
                <c:ptCount val="1"/>
                <c:pt idx="0">
                  <c:v>ГБОУ СОШ №362</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результатов'!$F$10:$J$10</c:f>
              <c:numCache>
                <c:formatCode>0.0%</c:formatCode>
                <c:ptCount val="5"/>
                <c:pt idx="0">
                  <c:v>0.8582677165354331</c:v>
                </c:pt>
                <c:pt idx="1">
                  <c:v>0.85039370078740162</c:v>
                </c:pt>
                <c:pt idx="2">
                  <c:v>0.82677165354330706</c:v>
                </c:pt>
                <c:pt idx="3">
                  <c:v>0.94488188976377951</c:v>
                </c:pt>
                <c:pt idx="4">
                  <c:v>0.80314960629921262</c:v>
                </c:pt>
              </c:numCache>
            </c:numRef>
          </c:val>
          <c:smooth val="0"/>
        </c:ser>
        <c:ser>
          <c:idx val="8"/>
          <c:order val="8"/>
          <c:tx>
            <c:strRef>
              <c:f>'Анализ результатов'!$A$11</c:f>
              <c:strCache>
                <c:ptCount val="1"/>
                <c:pt idx="0">
                  <c:v>ГБОУ ФМЛ №366</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результатов'!$F$11:$J$11</c:f>
              <c:numCache>
                <c:formatCode>0.0%</c:formatCode>
                <c:ptCount val="5"/>
                <c:pt idx="0">
                  <c:v>0.83157894736842108</c:v>
                </c:pt>
                <c:pt idx="1">
                  <c:v>0.82105263157894737</c:v>
                </c:pt>
                <c:pt idx="2">
                  <c:v>0.50526315789473686</c:v>
                </c:pt>
                <c:pt idx="3">
                  <c:v>0.91578947368421049</c:v>
                </c:pt>
                <c:pt idx="4">
                  <c:v>0.90526315789473688</c:v>
                </c:pt>
              </c:numCache>
            </c:numRef>
          </c:val>
          <c:smooth val="0"/>
        </c:ser>
        <c:ser>
          <c:idx val="9"/>
          <c:order val="9"/>
          <c:tx>
            <c:strRef>
              <c:f>'Анализ результатов'!$A$12</c:f>
              <c:strCache>
                <c:ptCount val="1"/>
                <c:pt idx="0">
                  <c:v>ГБОУ СОШ №370</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результатов'!$F$12:$J$12</c:f>
              <c:numCache>
                <c:formatCode>0.0%</c:formatCode>
                <c:ptCount val="5"/>
                <c:pt idx="0">
                  <c:v>0.66666666666666663</c:v>
                </c:pt>
                <c:pt idx="1">
                  <c:v>0.51111111111111107</c:v>
                </c:pt>
                <c:pt idx="2">
                  <c:v>0.35555555555555557</c:v>
                </c:pt>
                <c:pt idx="3">
                  <c:v>0.48888888888888887</c:v>
                </c:pt>
                <c:pt idx="4">
                  <c:v>0.48888888888888887</c:v>
                </c:pt>
              </c:numCache>
            </c:numRef>
          </c:val>
          <c:smooth val="0"/>
        </c:ser>
        <c:ser>
          <c:idx val="10"/>
          <c:order val="10"/>
          <c:tx>
            <c:strRef>
              <c:f>'Анализ результатов'!$A$13</c:f>
              <c:strCache>
                <c:ptCount val="1"/>
                <c:pt idx="0">
                  <c:v>ГБОУ СОШ №371</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результатов'!$F$13:$J$13</c:f>
              <c:numCache>
                <c:formatCode>0.0%</c:formatCode>
                <c:ptCount val="5"/>
                <c:pt idx="0">
                  <c:v>0.89622641509433965</c:v>
                </c:pt>
                <c:pt idx="1">
                  <c:v>0.91509433962264153</c:v>
                </c:pt>
                <c:pt idx="2">
                  <c:v>0.84905660377358494</c:v>
                </c:pt>
                <c:pt idx="3">
                  <c:v>0.96226415094339623</c:v>
                </c:pt>
                <c:pt idx="4">
                  <c:v>0.95283018867924529</c:v>
                </c:pt>
              </c:numCache>
            </c:numRef>
          </c:val>
          <c:smooth val="0"/>
        </c:ser>
        <c:ser>
          <c:idx val="11"/>
          <c:order val="11"/>
          <c:tx>
            <c:strRef>
              <c:f>'Анализ результатов'!$A$14</c:f>
              <c:strCache>
                <c:ptCount val="1"/>
                <c:pt idx="0">
                  <c:v>ГБОУ СОШ №372</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результатов'!$F$14:$J$14</c:f>
              <c:numCache>
                <c:formatCode>0.0%</c:formatCode>
                <c:ptCount val="5"/>
                <c:pt idx="0">
                  <c:v>0.94186046511627908</c:v>
                </c:pt>
                <c:pt idx="1">
                  <c:v>0.81395348837209303</c:v>
                </c:pt>
                <c:pt idx="2">
                  <c:v>0.73255813953488369</c:v>
                </c:pt>
                <c:pt idx="3">
                  <c:v>0.89534883720930236</c:v>
                </c:pt>
                <c:pt idx="4">
                  <c:v>0.84883720930232553</c:v>
                </c:pt>
              </c:numCache>
            </c:numRef>
          </c:val>
          <c:smooth val="0"/>
        </c:ser>
        <c:ser>
          <c:idx val="12"/>
          <c:order val="12"/>
          <c:tx>
            <c:strRef>
              <c:f>'Анализ результатов'!$A$15</c:f>
              <c:strCache>
                <c:ptCount val="1"/>
                <c:pt idx="0">
                  <c:v>ГБОУ лицей №373</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результатов'!$F$15:$J$15</c:f>
              <c:numCache>
                <c:formatCode>0.0%</c:formatCode>
                <c:ptCount val="5"/>
                <c:pt idx="0">
                  <c:v>0.91025641025641024</c:v>
                </c:pt>
                <c:pt idx="1">
                  <c:v>0.87179487179487181</c:v>
                </c:pt>
                <c:pt idx="2">
                  <c:v>0.74358974358974361</c:v>
                </c:pt>
                <c:pt idx="3">
                  <c:v>0.96153846153846156</c:v>
                </c:pt>
                <c:pt idx="4">
                  <c:v>0.9358974358974359</c:v>
                </c:pt>
              </c:numCache>
            </c:numRef>
          </c:val>
          <c:smooth val="0"/>
        </c:ser>
        <c:ser>
          <c:idx val="13"/>
          <c:order val="13"/>
          <c:tx>
            <c:strRef>
              <c:f>'Анализ результатов'!$A$16</c:f>
              <c:strCache>
                <c:ptCount val="1"/>
                <c:pt idx="0">
                  <c:v>ГБОУ СОШ №376</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результатов'!$F$16:$J$16</c:f>
              <c:numCache>
                <c:formatCode>0.0%</c:formatCode>
                <c:ptCount val="5"/>
                <c:pt idx="0">
                  <c:v>0.87179487179487181</c:v>
                </c:pt>
                <c:pt idx="1">
                  <c:v>0.84615384615384615</c:v>
                </c:pt>
                <c:pt idx="2">
                  <c:v>0.72435897435897434</c:v>
                </c:pt>
                <c:pt idx="3">
                  <c:v>0.92307692307692313</c:v>
                </c:pt>
                <c:pt idx="4">
                  <c:v>0.86538461538461542</c:v>
                </c:pt>
              </c:numCache>
            </c:numRef>
          </c:val>
          <c:smooth val="0"/>
        </c:ser>
        <c:ser>
          <c:idx val="14"/>
          <c:order val="14"/>
          <c:tx>
            <c:strRef>
              <c:f>'Анализ результатов'!$A$17</c:f>
              <c:strCache>
                <c:ptCount val="1"/>
                <c:pt idx="0">
                  <c:v>ГБОУ СОШ №484</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результатов'!$F$17:$J$17</c:f>
              <c:numCache>
                <c:formatCode>0.0%</c:formatCode>
                <c:ptCount val="5"/>
                <c:pt idx="0">
                  <c:v>0.88</c:v>
                </c:pt>
                <c:pt idx="1">
                  <c:v>0.7</c:v>
                </c:pt>
                <c:pt idx="2">
                  <c:v>0.56000000000000005</c:v>
                </c:pt>
                <c:pt idx="3">
                  <c:v>0.9</c:v>
                </c:pt>
                <c:pt idx="4">
                  <c:v>0.86</c:v>
                </c:pt>
              </c:numCache>
            </c:numRef>
          </c:val>
          <c:smooth val="0"/>
        </c:ser>
        <c:ser>
          <c:idx val="15"/>
          <c:order val="15"/>
          <c:tx>
            <c:strRef>
              <c:f>'Анализ результатов'!$A$18</c:f>
              <c:strCache>
                <c:ptCount val="1"/>
                <c:pt idx="0">
                  <c:v>ГБОУ СОШ №485</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результатов'!$F$18:$J$18</c:f>
              <c:numCache>
                <c:formatCode>0.0%</c:formatCode>
                <c:ptCount val="5"/>
                <c:pt idx="0">
                  <c:v>0.69090909090909092</c:v>
                </c:pt>
                <c:pt idx="1">
                  <c:v>0.81818181818181823</c:v>
                </c:pt>
                <c:pt idx="2">
                  <c:v>0.6</c:v>
                </c:pt>
                <c:pt idx="3">
                  <c:v>0.90909090909090906</c:v>
                </c:pt>
                <c:pt idx="4">
                  <c:v>0.81818181818181823</c:v>
                </c:pt>
              </c:numCache>
            </c:numRef>
          </c:val>
          <c:smooth val="0"/>
        </c:ser>
        <c:ser>
          <c:idx val="16"/>
          <c:order val="16"/>
          <c:tx>
            <c:strRef>
              <c:f>'Анализ результатов'!$A$19</c:f>
              <c:strCache>
                <c:ptCount val="1"/>
                <c:pt idx="0">
                  <c:v>ГБОУ СОШ №489</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результатов'!$F$19:$J$19</c:f>
              <c:numCache>
                <c:formatCode>0.0%</c:formatCode>
                <c:ptCount val="5"/>
                <c:pt idx="0">
                  <c:v>0.92307692307692313</c:v>
                </c:pt>
                <c:pt idx="1">
                  <c:v>0.82051282051282048</c:v>
                </c:pt>
                <c:pt idx="2">
                  <c:v>0.48717948717948717</c:v>
                </c:pt>
                <c:pt idx="3">
                  <c:v>0.93162393162393164</c:v>
                </c:pt>
                <c:pt idx="4">
                  <c:v>0.90598290598290598</c:v>
                </c:pt>
              </c:numCache>
            </c:numRef>
          </c:val>
          <c:smooth val="0"/>
        </c:ser>
        <c:ser>
          <c:idx val="17"/>
          <c:order val="17"/>
          <c:tx>
            <c:strRef>
              <c:f>'Анализ результатов'!$A$20</c:f>
              <c:strCache>
                <c:ptCount val="1"/>
                <c:pt idx="0">
                  <c:v>ГБОУ СОШ №495</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результатов'!$F$20:$J$20</c:f>
              <c:numCache>
                <c:formatCode>0.0%</c:formatCode>
                <c:ptCount val="5"/>
                <c:pt idx="0">
                  <c:v>0.80392156862745101</c:v>
                </c:pt>
                <c:pt idx="1">
                  <c:v>0.82352941176470584</c:v>
                </c:pt>
                <c:pt idx="2">
                  <c:v>0.56862745098039214</c:v>
                </c:pt>
                <c:pt idx="3">
                  <c:v>0.96078431372549022</c:v>
                </c:pt>
                <c:pt idx="4">
                  <c:v>0.74509803921568629</c:v>
                </c:pt>
              </c:numCache>
            </c:numRef>
          </c:val>
          <c:smooth val="0"/>
        </c:ser>
        <c:ser>
          <c:idx val="18"/>
          <c:order val="18"/>
          <c:tx>
            <c:strRef>
              <c:f>'Анализ результатов'!$A$21</c:f>
              <c:strCache>
                <c:ptCount val="1"/>
                <c:pt idx="0">
                  <c:v>ГБОУ СОШ №496</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результатов'!$F$21:$J$21</c:f>
              <c:numCache>
                <c:formatCode>0.0%</c:formatCode>
                <c:ptCount val="5"/>
                <c:pt idx="0">
                  <c:v>0.80555555555555558</c:v>
                </c:pt>
                <c:pt idx="1">
                  <c:v>0.94444444444444442</c:v>
                </c:pt>
                <c:pt idx="2">
                  <c:v>0.55555555555555558</c:v>
                </c:pt>
                <c:pt idx="3">
                  <c:v>0.83333333333333337</c:v>
                </c:pt>
                <c:pt idx="4">
                  <c:v>0.76388888888888884</c:v>
                </c:pt>
              </c:numCache>
            </c:numRef>
          </c:val>
          <c:smooth val="0"/>
        </c:ser>
        <c:ser>
          <c:idx val="19"/>
          <c:order val="19"/>
          <c:tx>
            <c:strRef>
              <c:f>'Анализ результатов'!$A$22</c:f>
              <c:strCache>
                <c:ptCount val="1"/>
                <c:pt idx="0">
                  <c:v>ГБОУ СОШ №507</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результатов'!$F$22:$J$22</c:f>
              <c:numCache>
                <c:formatCode>0.0%</c:formatCode>
                <c:ptCount val="5"/>
                <c:pt idx="0">
                  <c:v>0.98449612403100772</c:v>
                </c:pt>
                <c:pt idx="1">
                  <c:v>0.93798449612403101</c:v>
                </c:pt>
                <c:pt idx="2">
                  <c:v>0.68217054263565891</c:v>
                </c:pt>
                <c:pt idx="3">
                  <c:v>0.96899224806201545</c:v>
                </c:pt>
                <c:pt idx="4">
                  <c:v>0.94573643410852715</c:v>
                </c:pt>
              </c:numCache>
            </c:numRef>
          </c:val>
          <c:smooth val="0"/>
        </c:ser>
        <c:ser>
          <c:idx val="20"/>
          <c:order val="20"/>
          <c:tx>
            <c:strRef>
              <c:f>'Анализ результатов'!$A$23</c:f>
              <c:strCache>
                <c:ptCount val="1"/>
                <c:pt idx="0">
                  <c:v>ГБОУ СОШ №508</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результатов'!$F$23:$J$23</c:f>
              <c:numCache>
                <c:formatCode>0.0%</c:formatCode>
                <c:ptCount val="5"/>
                <c:pt idx="0">
                  <c:v>0.80681818181818177</c:v>
                </c:pt>
                <c:pt idx="1">
                  <c:v>0.875</c:v>
                </c:pt>
                <c:pt idx="2">
                  <c:v>0.76136363636363635</c:v>
                </c:pt>
                <c:pt idx="3">
                  <c:v>0.94318181818181823</c:v>
                </c:pt>
                <c:pt idx="4">
                  <c:v>0.93181818181818177</c:v>
                </c:pt>
              </c:numCache>
            </c:numRef>
          </c:val>
          <c:smooth val="0"/>
        </c:ser>
        <c:ser>
          <c:idx val="21"/>
          <c:order val="21"/>
          <c:tx>
            <c:strRef>
              <c:f>'Анализ результатов'!$A$24</c:f>
              <c:strCache>
                <c:ptCount val="1"/>
                <c:pt idx="0">
                  <c:v>ГБОУ СОШ №510</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результатов'!$F$24:$J$24</c:f>
              <c:numCache>
                <c:formatCode>0.0%</c:formatCode>
                <c:ptCount val="5"/>
                <c:pt idx="0">
                  <c:v>0.91836734693877553</c:v>
                </c:pt>
                <c:pt idx="1">
                  <c:v>0.8571428571428571</c:v>
                </c:pt>
                <c:pt idx="2">
                  <c:v>0.59183673469387754</c:v>
                </c:pt>
                <c:pt idx="3">
                  <c:v>0.93877551020408168</c:v>
                </c:pt>
                <c:pt idx="4">
                  <c:v>0.91836734693877553</c:v>
                </c:pt>
              </c:numCache>
            </c:numRef>
          </c:val>
          <c:smooth val="0"/>
        </c:ser>
        <c:ser>
          <c:idx val="22"/>
          <c:order val="22"/>
          <c:tx>
            <c:strRef>
              <c:f>'Анализ результатов'!$A$25</c:f>
              <c:strCache>
                <c:ptCount val="1"/>
                <c:pt idx="0">
                  <c:v>ГБОУ СОШ №519</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результатов'!$F$25:$J$25</c:f>
              <c:numCache>
                <c:formatCode>0.0%</c:formatCode>
                <c:ptCount val="5"/>
                <c:pt idx="0">
                  <c:v>0.90909090909090906</c:v>
                </c:pt>
                <c:pt idx="1">
                  <c:v>0.86868686868686873</c:v>
                </c:pt>
                <c:pt idx="2">
                  <c:v>0.70707070707070707</c:v>
                </c:pt>
                <c:pt idx="3">
                  <c:v>0.96969696969696972</c:v>
                </c:pt>
                <c:pt idx="4">
                  <c:v>0.83838383838383834</c:v>
                </c:pt>
              </c:numCache>
            </c:numRef>
          </c:val>
          <c:smooth val="0"/>
        </c:ser>
        <c:ser>
          <c:idx val="23"/>
          <c:order val="23"/>
          <c:tx>
            <c:strRef>
              <c:f>'Анализ результатов'!$A$26</c:f>
              <c:strCache>
                <c:ptCount val="1"/>
                <c:pt idx="0">
                  <c:v>ГБОУ гимназия №524</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результатов'!$F$26:$J$26</c:f>
              <c:numCache>
                <c:formatCode>0.0%</c:formatCode>
                <c:ptCount val="5"/>
                <c:pt idx="0">
                  <c:v>0.74096385542168675</c:v>
                </c:pt>
                <c:pt idx="1">
                  <c:v>0.90361445783132532</c:v>
                </c:pt>
                <c:pt idx="2">
                  <c:v>0.78915662650602414</c:v>
                </c:pt>
                <c:pt idx="3">
                  <c:v>0.96987951807228912</c:v>
                </c:pt>
                <c:pt idx="4">
                  <c:v>0.93975903614457834</c:v>
                </c:pt>
              </c:numCache>
            </c:numRef>
          </c:val>
          <c:smooth val="0"/>
        </c:ser>
        <c:ser>
          <c:idx val="24"/>
          <c:order val="24"/>
          <c:tx>
            <c:strRef>
              <c:f>'Анализ результатов'!$A$27</c:f>
              <c:strCache>
                <c:ptCount val="1"/>
                <c:pt idx="0">
                  <c:v>ГБОУ СОШ №525</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результатов'!$F$27:$J$27</c:f>
              <c:numCache>
                <c:formatCode>0.0%</c:formatCode>
                <c:ptCount val="5"/>
                <c:pt idx="0">
                  <c:v>0.89333333333333331</c:v>
                </c:pt>
                <c:pt idx="1">
                  <c:v>0.98666666666666669</c:v>
                </c:pt>
                <c:pt idx="2">
                  <c:v>0.89333333333333331</c:v>
                </c:pt>
                <c:pt idx="3">
                  <c:v>0.97333333333333338</c:v>
                </c:pt>
                <c:pt idx="4">
                  <c:v>0.98666666666666669</c:v>
                </c:pt>
              </c:numCache>
            </c:numRef>
          </c:val>
          <c:smooth val="0"/>
        </c:ser>
        <c:ser>
          <c:idx val="25"/>
          <c:order val="25"/>
          <c:tx>
            <c:strRef>
              <c:f>'Анализ результатов'!$A$28</c:f>
              <c:strCache>
                <c:ptCount val="1"/>
                <c:pt idx="0">
                  <c:v>ГБОУ гимназия №526</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результатов'!$F$28:$J$28</c:f>
              <c:numCache>
                <c:formatCode>0.0%</c:formatCode>
                <c:ptCount val="5"/>
                <c:pt idx="0">
                  <c:v>0.8990825688073395</c:v>
                </c:pt>
                <c:pt idx="1">
                  <c:v>0.8990825688073395</c:v>
                </c:pt>
                <c:pt idx="2">
                  <c:v>0.68807339449541283</c:v>
                </c:pt>
                <c:pt idx="3">
                  <c:v>0.94495412844036697</c:v>
                </c:pt>
                <c:pt idx="4">
                  <c:v>0.98165137614678899</c:v>
                </c:pt>
              </c:numCache>
            </c:numRef>
          </c:val>
          <c:smooth val="0"/>
        </c:ser>
        <c:ser>
          <c:idx val="26"/>
          <c:order val="26"/>
          <c:tx>
            <c:strRef>
              <c:f>'Анализ результатов'!$A$29</c:f>
              <c:strCache>
                <c:ptCount val="1"/>
                <c:pt idx="0">
                  <c:v>ГБОУ СОШ №536</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результатов'!$F$29:$J$29</c:f>
              <c:numCache>
                <c:formatCode>0.0%</c:formatCode>
                <c:ptCount val="5"/>
                <c:pt idx="0">
                  <c:v>0.9</c:v>
                </c:pt>
                <c:pt idx="1">
                  <c:v>0.8666666666666667</c:v>
                </c:pt>
                <c:pt idx="2">
                  <c:v>0.6333333333333333</c:v>
                </c:pt>
                <c:pt idx="3">
                  <c:v>0.96666666666666667</c:v>
                </c:pt>
                <c:pt idx="4">
                  <c:v>0.8833333333333333</c:v>
                </c:pt>
              </c:numCache>
            </c:numRef>
          </c:val>
          <c:smooth val="0"/>
        </c:ser>
        <c:ser>
          <c:idx val="27"/>
          <c:order val="27"/>
          <c:tx>
            <c:strRef>
              <c:f>'Анализ результатов'!$A$30</c:f>
              <c:strCache>
                <c:ptCount val="1"/>
                <c:pt idx="0">
                  <c:v>ГБОУ СОШ №537</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результатов'!$F$30:$J$30</c:f>
              <c:numCache>
                <c:formatCode>0.0%</c:formatCode>
                <c:ptCount val="5"/>
                <c:pt idx="0">
                  <c:v>0.84810126582278478</c:v>
                </c:pt>
                <c:pt idx="1">
                  <c:v>0.89873417721518989</c:v>
                </c:pt>
                <c:pt idx="2">
                  <c:v>0.74683544303797467</c:v>
                </c:pt>
                <c:pt idx="3">
                  <c:v>0.94936708860759489</c:v>
                </c:pt>
                <c:pt idx="4">
                  <c:v>0.86075949367088611</c:v>
                </c:pt>
              </c:numCache>
            </c:numRef>
          </c:val>
          <c:smooth val="0"/>
        </c:ser>
        <c:ser>
          <c:idx val="28"/>
          <c:order val="28"/>
          <c:tx>
            <c:strRef>
              <c:f>'Анализ результатов'!$A$31</c:f>
              <c:strCache>
                <c:ptCount val="1"/>
                <c:pt idx="0">
                  <c:v>ГБОУ СОШ №543</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результатов'!$F$31:$J$31</c:f>
              <c:numCache>
                <c:formatCode>0.0%</c:formatCode>
                <c:ptCount val="5"/>
                <c:pt idx="0">
                  <c:v>0.5714285714285714</c:v>
                </c:pt>
                <c:pt idx="1">
                  <c:v>0.67032967032967028</c:v>
                </c:pt>
                <c:pt idx="2">
                  <c:v>0.62637362637362637</c:v>
                </c:pt>
                <c:pt idx="3">
                  <c:v>0.81318681318681318</c:v>
                </c:pt>
                <c:pt idx="4">
                  <c:v>0.92307692307692313</c:v>
                </c:pt>
              </c:numCache>
            </c:numRef>
          </c:val>
          <c:smooth val="0"/>
        </c:ser>
        <c:ser>
          <c:idx val="29"/>
          <c:order val="29"/>
          <c:tx>
            <c:strRef>
              <c:f>'Анализ результатов'!$A$32</c:f>
              <c:strCache>
                <c:ptCount val="1"/>
                <c:pt idx="0">
                  <c:v>ГБОУ СОШ №544</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результатов'!$F$32:$J$32</c:f>
              <c:numCache>
                <c:formatCode>0.0%</c:formatCode>
                <c:ptCount val="5"/>
                <c:pt idx="0">
                  <c:v>0.88700564971751417</c:v>
                </c:pt>
                <c:pt idx="1">
                  <c:v>0.87005649717514122</c:v>
                </c:pt>
                <c:pt idx="2">
                  <c:v>0.68926553672316382</c:v>
                </c:pt>
                <c:pt idx="3">
                  <c:v>0.90960451977401124</c:v>
                </c:pt>
                <c:pt idx="4">
                  <c:v>0.90960451977401124</c:v>
                </c:pt>
              </c:numCache>
            </c:numRef>
          </c:val>
          <c:smooth val="0"/>
        </c:ser>
        <c:ser>
          <c:idx val="30"/>
          <c:order val="30"/>
          <c:tx>
            <c:strRef>
              <c:f>'Анализ результатов'!$A$33</c:f>
              <c:strCache>
                <c:ptCount val="1"/>
                <c:pt idx="0">
                  <c:v>ГБОУ СОШ №594</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результатов'!$F$33:$J$33</c:f>
              <c:numCache>
                <c:formatCode>0.0%</c:formatCode>
                <c:ptCount val="5"/>
                <c:pt idx="0">
                  <c:v>0.93103448275862066</c:v>
                </c:pt>
                <c:pt idx="1">
                  <c:v>0.75862068965517238</c:v>
                </c:pt>
                <c:pt idx="2">
                  <c:v>0.13793103448275862</c:v>
                </c:pt>
                <c:pt idx="3">
                  <c:v>0.86206896551724133</c:v>
                </c:pt>
                <c:pt idx="4">
                  <c:v>0.82758620689655171</c:v>
                </c:pt>
              </c:numCache>
            </c:numRef>
          </c:val>
          <c:smooth val="0"/>
        </c:ser>
        <c:ser>
          <c:idx val="31"/>
          <c:order val="31"/>
          <c:tx>
            <c:strRef>
              <c:f>'Анализ результатов'!$A$34</c:f>
              <c:strCache>
                <c:ptCount val="1"/>
                <c:pt idx="0">
                  <c:v>ГБОУ СОШ №643</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результатов'!$F$34:$J$34</c:f>
              <c:numCache>
                <c:formatCode>0.0%</c:formatCode>
                <c:ptCount val="5"/>
                <c:pt idx="0">
                  <c:v>0.74576271186440679</c:v>
                </c:pt>
                <c:pt idx="1">
                  <c:v>0.59322033898305082</c:v>
                </c:pt>
                <c:pt idx="2">
                  <c:v>0.4576271186440678</c:v>
                </c:pt>
                <c:pt idx="3">
                  <c:v>0.84745762711864403</c:v>
                </c:pt>
                <c:pt idx="4">
                  <c:v>0.83050847457627119</c:v>
                </c:pt>
              </c:numCache>
            </c:numRef>
          </c:val>
          <c:smooth val="0"/>
        </c:ser>
        <c:ser>
          <c:idx val="32"/>
          <c:order val="32"/>
          <c:tx>
            <c:strRef>
              <c:f>'Анализ результатов'!$A$35</c:f>
              <c:strCache>
                <c:ptCount val="1"/>
                <c:pt idx="0">
                  <c:v>ГБОУ СОШ №684</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результатов'!$F$35:$J$35</c:f>
              <c:numCache>
                <c:formatCode>0.0%</c:formatCode>
                <c:ptCount val="5"/>
                <c:pt idx="0">
                  <c:v>0.94594594594594594</c:v>
                </c:pt>
                <c:pt idx="1">
                  <c:v>0.77027027027027029</c:v>
                </c:pt>
                <c:pt idx="2">
                  <c:v>0.54054054054054057</c:v>
                </c:pt>
                <c:pt idx="3">
                  <c:v>0.86486486486486491</c:v>
                </c:pt>
                <c:pt idx="4">
                  <c:v>0.85135135135135132</c:v>
                </c:pt>
              </c:numCache>
            </c:numRef>
          </c:val>
          <c:smooth val="0"/>
        </c:ser>
        <c:ser>
          <c:idx val="33"/>
          <c:order val="33"/>
          <c:tx>
            <c:strRef>
              <c:f>'Анализ результатов'!$A$36</c:f>
              <c:strCache>
                <c:ptCount val="1"/>
                <c:pt idx="0">
                  <c:v>ГБОУ прогимназия №698</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результатов'!$F$36:$J$36</c:f>
              <c:numCache>
                <c:formatCode>0.0%</c:formatCode>
                <c:ptCount val="5"/>
                <c:pt idx="0">
                  <c:v>0.8928571428571429</c:v>
                </c:pt>
                <c:pt idx="1">
                  <c:v>0.9285714285714286</c:v>
                </c:pt>
                <c:pt idx="2">
                  <c:v>0.5892857142857143</c:v>
                </c:pt>
                <c:pt idx="3">
                  <c:v>0.9285714285714286</c:v>
                </c:pt>
                <c:pt idx="4">
                  <c:v>0.9821428571428571</c:v>
                </c:pt>
              </c:numCache>
            </c:numRef>
          </c:val>
          <c:smooth val="0"/>
        </c:ser>
        <c:ser>
          <c:idx val="34"/>
          <c:order val="34"/>
          <c:tx>
            <c:strRef>
              <c:f>'Анализ результатов'!$A$37</c:f>
              <c:strCache>
                <c:ptCount val="1"/>
                <c:pt idx="0">
                  <c:v>Школа «Студиум»</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результатов'!$F$37:$J$37</c:f>
              <c:numCache>
                <c:formatCode>0.0%</c:formatCode>
                <c:ptCount val="5"/>
                <c:pt idx="0">
                  <c:v>1</c:v>
                </c:pt>
                <c:pt idx="1">
                  <c:v>1</c:v>
                </c:pt>
                <c:pt idx="2">
                  <c:v>0.9</c:v>
                </c:pt>
                <c:pt idx="3">
                  <c:v>1</c:v>
                </c:pt>
                <c:pt idx="4">
                  <c:v>1</c:v>
                </c:pt>
              </c:numCache>
            </c:numRef>
          </c:val>
          <c:smooth val="0"/>
        </c:ser>
        <c:ser>
          <c:idx val="35"/>
          <c:order val="35"/>
          <c:tx>
            <c:strRef>
              <c:f>'Анализ результатов'!$A$38</c:f>
              <c:strCache>
                <c:ptCount val="1"/>
                <c:pt idx="0">
                  <c:v>ЧОУ СОШ Северная Венеция</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результатов'!$F$38:$J$38</c:f>
              <c:numCache>
                <c:formatCode>0.0%</c:formatCode>
                <c:ptCount val="5"/>
                <c:pt idx="0">
                  <c:v>1</c:v>
                </c:pt>
                <c:pt idx="1">
                  <c:v>1</c:v>
                </c:pt>
                <c:pt idx="2">
                  <c:v>0.66666666666666663</c:v>
                </c:pt>
                <c:pt idx="3">
                  <c:v>0.66666666666666663</c:v>
                </c:pt>
                <c:pt idx="4">
                  <c:v>1</c:v>
                </c:pt>
              </c:numCache>
            </c:numRef>
          </c:val>
          <c:smooth val="0"/>
        </c:ser>
        <c:ser>
          <c:idx val="36"/>
          <c:order val="36"/>
          <c:tx>
            <c:strRef>
              <c:f>'Анализ результатов'!$A$39</c:f>
              <c:strCache>
                <c:ptCount val="1"/>
                <c:pt idx="0">
                  <c:v>Район</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'Анализ результатов'!$F$2:$J$2</c:f>
              <c:strCache>
                <c:ptCount val="5"/>
                <c:pt idx="0">
                  <c:v>Задание 1</c:v>
                </c:pt>
                <c:pt idx="1">
                  <c:v>Задание 2</c:v>
                </c:pt>
                <c:pt idx="2">
                  <c:v>Задание 3</c:v>
                </c:pt>
                <c:pt idx="3">
                  <c:v>Задание 4</c:v>
                </c:pt>
                <c:pt idx="4">
                  <c:v>Задание 5</c:v>
                </c:pt>
              </c:strCache>
            </c:strRef>
          </c:cat>
          <c:val>
            <c:numRef>
              <c:f>'Анализ результатов'!$F$39:$J$39</c:f>
              <c:numCache>
                <c:formatCode>0.0%</c:formatCode>
                <c:ptCount val="5"/>
                <c:pt idx="0">
                  <c:v>0.85277382645803701</c:v>
                </c:pt>
                <c:pt idx="1">
                  <c:v>0.84246088193456614</c:v>
                </c:pt>
                <c:pt idx="2">
                  <c:v>0.63726884779516357</c:v>
                </c:pt>
                <c:pt idx="3">
                  <c:v>0.91963015647226176</c:v>
                </c:pt>
                <c:pt idx="4">
                  <c:v>0.88798008534850636</c:v>
                </c:pt>
              </c:numCache>
            </c:numRef>
          </c:val>
          <c:smooth val="0"/>
        </c:ser>
        <c:dLbls>
          <c:showLegendKey val="0"/>
          <c:showVal val="0"/>
          <c:showCatName val="0"/>
          <c:showSerName val="0"/>
          <c:showPercent val="0"/>
          <c:showBubbleSize val="0"/>
        </c:dLbls>
        <c:marker val="1"/>
        <c:smooth val="0"/>
        <c:axId val="298485280"/>
        <c:axId val="298485840"/>
      </c:lineChart>
      <c:catAx>
        <c:axId val="298485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298485840"/>
        <c:crosses val="autoZero"/>
        <c:auto val="1"/>
        <c:lblAlgn val="ctr"/>
        <c:lblOffset val="100"/>
        <c:noMultiLvlLbl val="0"/>
      </c:catAx>
      <c:valAx>
        <c:axId val="2984858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298485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Распределение</a:t>
            </a:r>
            <a:r>
              <a:rPr lang="ru-RU" baseline="0"/>
              <a:t> по баллам, 1 класс</a:t>
            </a:r>
          </a:p>
          <a:p>
            <a:pPr>
              <a:defRPr/>
            </a:pPr>
            <a:r>
              <a:rPr lang="ru-RU" baseline="0"/>
              <a:t>Метапредметные результаты, 2017</a:t>
            </a:r>
            <a:endParaRPr lang="ru-RU"/>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lineChart>
        <c:grouping val="standard"/>
        <c:varyColors val="0"/>
        <c:ser>
          <c:idx val="20"/>
          <c:order val="20"/>
          <c:tx>
            <c:strRef>
              <c:f>[38]ИТОГ!$A$47</c:f>
              <c:strCache>
                <c:ptCount val="1"/>
                <c:pt idx="0">
                  <c:v>Санкт-Петербург</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numRef>
              <c:f>[38]ИТОГ!$B$27:$G$27</c:f>
              <c:numCache>
                <c:formatCode>General</c:formatCode>
                <c:ptCount val="6"/>
                <c:pt idx="0">
                  <c:v>0</c:v>
                </c:pt>
                <c:pt idx="1">
                  <c:v>1</c:v>
                </c:pt>
                <c:pt idx="2">
                  <c:v>2</c:v>
                </c:pt>
                <c:pt idx="3">
                  <c:v>3</c:v>
                </c:pt>
                <c:pt idx="4">
                  <c:v>4</c:v>
                </c:pt>
                <c:pt idx="5">
                  <c:v>5</c:v>
                </c:pt>
              </c:numCache>
            </c:numRef>
          </c:cat>
          <c:val>
            <c:numRef>
              <c:f>[38]ИТОГ!$B$47:$G$47</c:f>
              <c:numCache>
                <c:formatCode>General</c:formatCode>
                <c:ptCount val="6"/>
                <c:pt idx="0">
                  <c:v>0.6</c:v>
                </c:pt>
                <c:pt idx="1">
                  <c:v>2.2000000000000002</c:v>
                </c:pt>
                <c:pt idx="2">
                  <c:v>6.4</c:v>
                </c:pt>
                <c:pt idx="3">
                  <c:v>16.399999999999999</c:v>
                </c:pt>
                <c:pt idx="4">
                  <c:v>33.799999999999997</c:v>
                </c:pt>
                <c:pt idx="5">
                  <c:v>40.700000000000003</c:v>
                </c:pt>
              </c:numCache>
            </c:numRef>
          </c:val>
          <c:smooth val="0"/>
          <c:extLst xmlns:c16r2="http://schemas.microsoft.com/office/drawing/2015/06/chart">
            <c:ext xmlns:c16="http://schemas.microsoft.com/office/drawing/2014/chart" uri="{C3380CC4-5D6E-409C-BE32-E72D297353CC}">
              <c16:uniqueId val="{00000014-5497-41B9-AC90-B0614734AD9B}"/>
            </c:ext>
          </c:extLst>
        </c:ser>
        <c:dLbls>
          <c:showLegendKey val="0"/>
          <c:showVal val="0"/>
          <c:showCatName val="0"/>
          <c:showSerName val="0"/>
          <c:showPercent val="0"/>
          <c:showBubbleSize val="0"/>
        </c:dLbls>
        <c:marker val="1"/>
        <c:smooth val="0"/>
        <c:axId val="296032944"/>
        <c:axId val="296033504"/>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[38]ИТОГ!$A$27</c15:sqref>
                        </c15:formulaRef>
                      </c:ext>
                    </c:extLst>
                    <c:strCache>
                      <c:ptCount val="1"/>
                      <c:pt idx="0">
                        <c:v>Район</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xmlns:c16r2="http://schemas.microsoft.com/office/drawing/2015/06/chart">
                      <c:ex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6r2="http://schemas.microsoft.com/office/drawing/2015/06/chart">
                      <c:ex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val>
                <c:smooth val="0"/>
                <c:extLst xmlns:c16r2="http://schemas.microsoft.com/office/drawing/2015/06/chart">
                  <c:ext xmlns:c16="http://schemas.microsoft.com/office/drawing/2014/chart" uri="{C3380CC4-5D6E-409C-BE32-E72D297353CC}">
                    <c16:uniqueId val="{00000000-5497-41B9-AC90-B0614734AD9B}"/>
                  </c:ext>
                </c:extLst>
              </c15:ser>
            </c15:filteredLineSeries>
            <c15:filteredLineSeries>
              <c15:ser>
                <c:idx val="1"/>
                <c:order val="1"/>
                <c:tx>
                  <c:strRef>
                    <c:extLst xmlns:c15="http://schemas.microsoft.com/office/drawing/2012/chart" xmlns:c16r2="http://schemas.microsoft.com/office/drawing/2015/06/chart">
                      <c:ext xmlns:c15="http://schemas.microsoft.com/office/drawing/2012/chart" uri="{02D57815-91ED-43cb-92C2-25804820EDAC}">
                        <c15:formulaRef>
                          <c15:sqref>[38]ИТОГ!$A$28</c15:sqref>
                        </c15:formulaRef>
                      </c:ext>
                    </c:extLst>
                    <c:strCache>
                      <c:ptCount val="1"/>
                      <c:pt idx="0">
                        <c:v>Адмиралтейский</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[38]ИТОГ!$B$28:$G$28</c15:sqref>
                        </c15:formulaRef>
                      </c:ext>
                    </c:extLst>
                    <c:numCache>
                      <c:formatCode>General</c:formatCode>
                      <c:ptCount val="6"/>
                      <c:pt idx="0">
                        <c:v>0.6</c:v>
                      </c:pt>
                      <c:pt idx="1">
                        <c:v>2</c:v>
                      </c:pt>
                      <c:pt idx="2">
                        <c:v>7</c:v>
                      </c:pt>
                      <c:pt idx="3">
                        <c:v>18.100000000000001</c:v>
                      </c:pt>
                      <c:pt idx="4">
                        <c:v>32.6</c:v>
                      </c:pt>
                      <c:pt idx="5">
                        <c:v>39.6</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1-5497-41B9-AC90-B0614734AD9B}"/>
                  </c:ext>
                </c:extLst>
              </c15:ser>
            </c15:filteredLineSeries>
            <c15:filteredLineSeries>
              <c15:ser>
                <c:idx val="2"/>
                <c:order val="2"/>
                <c:tx>
                  <c:strRef>
                    <c:extLst xmlns:c15="http://schemas.microsoft.com/office/drawing/2012/chart" xmlns:c16r2="http://schemas.microsoft.com/office/drawing/2015/06/chart">
                      <c:ext xmlns:c15="http://schemas.microsoft.com/office/drawing/2012/chart" uri="{02D57815-91ED-43cb-92C2-25804820EDAC}">
                        <c15:formulaRef>
                          <c15:sqref>[38]ИТОГ!$A$29</c15:sqref>
                        </c15:formulaRef>
                      </c:ext>
                    </c:extLst>
                    <c:strCache>
                      <c:ptCount val="1"/>
                      <c:pt idx="0">
                        <c:v>Василеостровский</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[38]ИТОГ!$B$29:$G$29</c15:sqref>
                        </c15:formulaRef>
                      </c:ext>
                    </c:extLst>
                    <c:numCache>
                      <c:formatCode>General</c:formatCode>
                      <c:ptCount val="6"/>
                      <c:pt idx="0">
                        <c:v>0.1</c:v>
                      </c:pt>
                      <c:pt idx="1">
                        <c:v>2.1</c:v>
                      </c:pt>
                      <c:pt idx="2">
                        <c:v>4.4000000000000004</c:v>
                      </c:pt>
                      <c:pt idx="3">
                        <c:v>13</c:v>
                      </c:pt>
                      <c:pt idx="4">
                        <c:v>29.7</c:v>
                      </c:pt>
                      <c:pt idx="5">
                        <c:v>50.7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5497-41B9-AC90-B0614734AD9B}"/>
                  </c:ext>
                </c:extLst>
              </c15:ser>
            </c15:filteredLineSeries>
            <c15:filteredLineSeries>
              <c15:ser>
                <c:idx val="3"/>
                <c:order val="3"/>
                <c:tx>
                  <c:strRef>
                    <c:extLst xmlns:c15="http://schemas.microsoft.com/office/drawing/2012/chart" xmlns:c16r2="http://schemas.microsoft.com/office/drawing/2015/06/chart">
                      <c:ext xmlns:c15="http://schemas.microsoft.com/office/drawing/2012/chart" uri="{02D57815-91ED-43cb-92C2-25804820EDAC}">
                        <c15:formulaRef>
                          <c15:sqref>[38]ИТОГ!$A$30</c15:sqref>
                        </c15:formulaRef>
                      </c:ext>
                    </c:extLst>
                    <c:strCache>
                      <c:ptCount val="1"/>
                      <c:pt idx="0">
                        <c:v>Выборгский</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[38]ИТОГ!$B$30:$G$30</c15:sqref>
                        </c15:formulaRef>
                      </c:ext>
                    </c:extLst>
                    <c:numCache>
                      <c:formatCode>General</c:formatCode>
                      <c:ptCount val="6"/>
                      <c:pt idx="0">
                        <c:v>0.6</c:v>
                      </c:pt>
                      <c:pt idx="1">
                        <c:v>1.6</c:v>
                      </c:pt>
                      <c:pt idx="2">
                        <c:v>5.6</c:v>
                      </c:pt>
                      <c:pt idx="3">
                        <c:v>14.8</c:v>
                      </c:pt>
                      <c:pt idx="4">
                        <c:v>33</c:v>
                      </c:pt>
                      <c:pt idx="5">
                        <c:v>44.3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5497-41B9-AC90-B0614734AD9B}"/>
                  </c:ext>
                </c:extLst>
              </c15:ser>
            </c15:filteredLineSeries>
            <c15:filteredLineSeries>
              <c15:ser>
                <c:idx val="4"/>
                <c:order val="4"/>
                <c:tx>
                  <c:strRef>
                    <c:extLst xmlns:c15="http://schemas.microsoft.com/office/drawing/2012/chart" xmlns:c16r2="http://schemas.microsoft.com/office/drawing/2015/06/chart">
                      <c:ext xmlns:c15="http://schemas.microsoft.com/office/drawing/2012/chart" uri="{02D57815-91ED-43cb-92C2-25804820EDAC}">
                        <c15:formulaRef>
                          <c15:sqref>[38]ИТОГ!$A$31</c15:sqref>
                        </c15:formulaRef>
                      </c:ext>
                    </c:extLst>
                    <c:strCache>
                      <c:ptCount val="1"/>
                      <c:pt idx="0">
                        <c:v>Калининский</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[38]ИТОГ!$B$31:$G$31</c15:sqref>
                        </c15:formulaRef>
                      </c:ext>
                    </c:extLst>
                    <c:numCache>
                      <c:formatCode>General</c:formatCode>
                      <c:ptCount val="6"/>
                      <c:pt idx="0">
                        <c:v>0.6</c:v>
                      </c:pt>
                      <c:pt idx="1">
                        <c:v>2.2000000000000002</c:v>
                      </c:pt>
                      <c:pt idx="2">
                        <c:v>6.4</c:v>
                      </c:pt>
                      <c:pt idx="3">
                        <c:v>17.5</c:v>
                      </c:pt>
                      <c:pt idx="4">
                        <c:v>35.799999999999997</c:v>
                      </c:pt>
                      <c:pt idx="5">
                        <c:v>37.5</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5497-41B9-AC90-B0614734AD9B}"/>
                  </c:ext>
                </c:extLst>
              </c15:ser>
            </c15:filteredLineSeries>
            <c15:filteredLineSeries>
              <c15:ser>
                <c:idx val="5"/>
                <c:order val="5"/>
                <c:tx>
                  <c:strRef>
                    <c:extLst xmlns:c15="http://schemas.microsoft.com/office/drawing/2012/chart" xmlns:c16r2="http://schemas.microsoft.com/office/drawing/2015/06/chart">
                      <c:ext xmlns:c15="http://schemas.microsoft.com/office/drawing/2012/chart" uri="{02D57815-91ED-43cb-92C2-25804820EDAC}">
                        <c15:formulaRef>
                          <c15:sqref>[38]ИТОГ!$A$32</c15:sqref>
                        </c15:formulaRef>
                      </c:ext>
                    </c:extLst>
                    <c:strCache>
                      <c:ptCount val="1"/>
                      <c:pt idx="0">
                        <c:v>Кировский</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[38]ИТОГ!$B$32:$G$32</c15:sqref>
                        </c15:formulaRef>
                      </c:ext>
                    </c:extLst>
                    <c:numCache>
                      <c:formatCode>General</c:formatCode>
                      <c:ptCount val="6"/>
                      <c:pt idx="0">
                        <c:v>0.5</c:v>
                      </c:pt>
                      <c:pt idx="1">
                        <c:v>3.2</c:v>
                      </c:pt>
                      <c:pt idx="2">
                        <c:v>7.6</c:v>
                      </c:pt>
                      <c:pt idx="3">
                        <c:v>18.100000000000001</c:v>
                      </c:pt>
                      <c:pt idx="4">
                        <c:v>34.5</c:v>
                      </c:pt>
                      <c:pt idx="5">
                        <c:v>36.1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5497-41B9-AC90-B0614734AD9B}"/>
                  </c:ext>
                </c:extLst>
              </c15:ser>
            </c15:filteredLineSeries>
            <c15:filteredLineSeries>
              <c15:ser>
                <c:idx val="6"/>
                <c:order val="6"/>
                <c:tx>
                  <c:strRef>
                    <c:extLst xmlns:c15="http://schemas.microsoft.com/office/drawing/2012/chart" xmlns:c16r2="http://schemas.microsoft.com/office/drawing/2015/06/chart">
                      <c:ext xmlns:c15="http://schemas.microsoft.com/office/drawing/2012/chart" uri="{02D57815-91ED-43cb-92C2-25804820EDAC}">
                        <c15:formulaRef>
                          <c15:sqref>[38]ИТОГ!$A$33</c15:sqref>
                        </c15:formulaRef>
                      </c:ext>
                    </c:extLst>
                    <c:strCache>
                      <c:ptCount val="1"/>
                      <c:pt idx="0">
                        <c:v>Колпинский</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[38]ИТОГ!$B$33:$G$33</c15:sqref>
                        </c15:formulaRef>
                      </c:ext>
                    </c:extLst>
                    <c:numCache>
                      <c:formatCode>General</c:formatCode>
                      <c:ptCount val="6"/>
                      <c:pt idx="0">
                        <c:v>0.8</c:v>
                      </c:pt>
                      <c:pt idx="1">
                        <c:v>2.2000000000000002</c:v>
                      </c:pt>
                      <c:pt idx="2">
                        <c:v>7.4</c:v>
                      </c:pt>
                      <c:pt idx="3">
                        <c:v>19.2</c:v>
                      </c:pt>
                      <c:pt idx="4">
                        <c:v>33.700000000000003</c:v>
                      </c:pt>
                      <c:pt idx="5">
                        <c:v>36.700000000000003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5497-41B9-AC90-B0614734AD9B}"/>
                  </c:ext>
                </c:extLst>
              </c15:ser>
            </c15:filteredLineSeries>
            <c15:filteredLineSeries>
              <c15:ser>
                <c:idx val="7"/>
                <c:order val="7"/>
                <c:tx>
                  <c:strRef>
                    <c:extLst xmlns:c15="http://schemas.microsoft.com/office/drawing/2012/chart" xmlns:c16r2="http://schemas.microsoft.com/office/drawing/2015/06/chart">
                      <c:ext xmlns:c15="http://schemas.microsoft.com/office/drawing/2012/chart" uri="{02D57815-91ED-43cb-92C2-25804820EDAC}">
                        <c15:formulaRef>
                          <c15:sqref>[38]ИТОГ!$A$34</c15:sqref>
                        </c15:formulaRef>
                      </c:ext>
                    </c:extLst>
                    <c:strCache>
                      <c:ptCount val="1"/>
                      <c:pt idx="0">
                        <c:v>Красногвардейский</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[38]ИТОГ!$B$34:$G$34</c15:sqref>
                        </c15:formulaRef>
                      </c:ext>
                    </c:extLst>
                    <c:numCache>
                      <c:formatCode>General</c:formatCode>
                      <c:ptCount val="6"/>
                      <c:pt idx="0">
                        <c:v>0.6</c:v>
                      </c:pt>
                      <c:pt idx="1">
                        <c:v>2.5</c:v>
                      </c:pt>
                      <c:pt idx="2">
                        <c:v>7.1</c:v>
                      </c:pt>
                      <c:pt idx="3">
                        <c:v>17.2</c:v>
                      </c:pt>
                      <c:pt idx="4">
                        <c:v>35.1</c:v>
                      </c:pt>
                      <c:pt idx="5">
                        <c:v>37.5</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5497-41B9-AC90-B0614734AD9B}"/>
                  </c:ext>
                </c:extLst>
              </c15:ser>
            </c15:filteredLineSeries>
            <c15:filteredLineSeries>
              <c15:ser>
                <c:idx val="8"/>
                <c:order val="8"/>
                <c:tx>
                  <c:strRef>
                    <c:extLst xmlns:c15="http://schemas.microsoft.com/office/drawing/2012/chart" xmlns:c16r2="http://schemas.microsoft.com/office/drawing/2015/06/chart">
                      <c:ext xmlns:c15="http://schemas.microsoft.com/office/drawing/2012/chart" uri="{02D57815-91ED-43cb-92C2-25804820EDAC}">
                        <c15:formulaRef>
                          <c15:sqref>[38]ИТОГ!$A$35</c15:sqref>
                        </c15:formulaRef>
                      </c:ext>
                    </c:extLst>
                    <c:strCache>
                      <c:ptCount val="1"/>
                      <c:pt idx="0">
                        <c:v>Красносельский</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[38]ИТОГ!$B$35:$G$35</c15:sqref>
                        </c15:formulaRef>
                      </c:ext>
                    </c:extLst>
                    <c:numCache>
                      <c:formatCode>General</c:formatCode>
                      <c:ptCount val="6"/>
                      <c:pt idx="0">
                        <c:v>0.6</c:v>
                      </c:pt>
                      <c:pt idx="1">
                        <c:v>2.2999999999999998</c:v>
                      </c:pt>
                      <c:pt idx="2">
                        <c:v>6.1</c:v>
                      </c:pt>
                      <c:pt idx="3">
                        <c:v>14.8</c:v>
                      </c:pt>
                      <c:pt idx="4">
                        <c:v>31.7</c:v>
                      </c:pt>
                      <c:pt idx="5">
                        <c:v>44.4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8-5497-41B9-AC90-B0614734AD9B}"/>
                  </c:ext>
                </c:extLst>
              </c15:ser>
            </c15:filteredLineSeries>
            <c15:filteredLineSeries>
              <c15:ser>
                <c:idx val="9"/>
                <c:order val="9"/>
                <c:tx>
                  <c:strRef>
                    <c:extLst xmlns:c15="http://schemas.microsoft.com/office/drawing/2012/chart" xmlns:c16r2="http://schemas.microsoft.com/office/drawing/2015/06/chart">
                      <c:ext xmlns:c15="http://schemas.microsoft.com/office/drawing/2012/chart" uri="{02D57815-91ED-43cb-92C2-25804820EDAC}">
                        <c15:formulaRef>
                          <c15:sqref>[38]ИТОГ!$A$36</c15:sqref>
                        </c15:formulaRef>
                      </c:ext>
                    </c:extLst>
                    <c:strCache>
                      <c:ptCount val="1"/>
                      <c:pt idx="0">
                        <c:v>Кронштадтский</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[38]ИТОГ!$B$36:$G$36</c15:sqref>
                        </c15:formulaRef>
                      </c:ext>
                    </c:extLst>
                    <c:numCache>
                      <c:formatCode>General</c:formatCode>
                      <c:ptCount val="6"/>
                      <c:pt idx="0">
                        <c:v>0.3</c:v>
                      </c:pt>
                      <c:pt idx="1">
                        <c:v>2.2000000000000002</c:v>
                      </c:pt>
                      <c:pt idx="2">
                        <c:v>8.6999999999999993</c:v>
                      </c:pt>
                      <c:pt idx="3">
                        <c:v>16.8</c:v>
                      </c:pt>
                      <c:pt idx="4">
                        <c:v>34.4</c:v>
                      </c:pt>
                      <c:pt idx="5">
                        <c:v>37.700000000000003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9-5497-41B9-AC90-B0614734AD9B}"/>
                  </c:ext>
                </c:extLst>
              </c15:ser>
            </c15:filteredLineSeries>
            <c15:filteredLineSeries>
              <c15:ser>
                <c:idx val="10"/>
                <c:order val="10"/>
                <c:tx>
                  <c:strRef>
                    <c:extLst xmlns:c15="http://schemas.microsoft.com/office/drawing/2012/chart" xmlns:c16r2="http://schemas.microsoft.com/office/drawing/2015/06/chart">
                      <c:ext xmlns:c15="http://schemas.microsoft.com/office/drawing/2012/chart" uri="{02D57815-91ED-43cb-92C2-25804820EDAC}">
                        <c15:formulaRef>
                          <c15:sqref>[38]ИТОГ!$A$37</c15:sqref>
                        </c15:formulaRef>
                      </c:ext>
                    </c:extLst>
                    <c:strCache>
                      <c:ptCount val="1"/>
                      <c:pt idx="0">
                        <c:v>Курортный</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[38]ИТОГ!$B$37:$G$37</c15:sqref>
                        </c15:formulaRef>
                      </c:ext>
                    </c:extLst>
                    <c:numCache>
                      <c:formatCode>General</c:formatCode>
                      <c:ptCount val="6"/>
                      <c:pt idx="0">
                        <c:v>0.7</c:v>
                      </c:pt>
                      <c:pt idx="1">
                        <c:v>1.7</c:v>
                      </c:pt>
                      <c:pt idx="2">
                        <c:v>3.4</c:v>
                      </c:pt>
                      <c:pt idx="3">
                        <c:v>14.6</c:v>
                      </c:pt>
                      <c:pt idx="4">
                        <c:v>31.3</c:v>
                      </c:pt>
                      <c:pt idx="5">
                        <c:v>48.2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A-5497-41B9-AC90-B0614734AD9B}"/>
                  </c:ext>
                </c:extLst>
              </c15:ser>
            </c15:filteredLineSeries>
            <c15:filteredLineSeries>
              <c15:ser>
                <c:idx val="11"/>
                <c:order val="11"/>
                <c:tx>
                  <c:strRef>
                    <c:extLst xmlns:c15="http://schemas.microsoft.com/office/drawing/2012/chart" xmlns:c16r2="http://schemas.microsoft.com/office/drawing/2015/06/chart">
                      <c:ext xmlns:c15="http://schemas.microsoft.com/office/drawing/2012/chart" uri="{02D57815-91ED-43cb-92C2-25804820EDAC}">
                        <c15:formulaRef>
                          <c15:sqref>[38]ИТОГ!$A$38</c15:sqref>
                        </c15:formulaRef>
                      </c:ext>
                    </c:extLst>
                    <c:strCache>
                      <c:ptCount val="1"/>
                      <c:pt idx="0">
                        <c:v>Московский</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[38]ИТОГ!$B$38:$G$38</c15:sqref>
                        </c15:formulaRef>
                      </c:ext>
                    </c:extLst>
                    <c:numCache>
                      <c:formatCode>General</c:formatCode>
                      <c:ptCount val="6"/>
                      <c:pt idx="0">
                        <c:v>0.4</c:v>
                      </c:pt>
                      <c:pt idx="1">
                        <c:v>1.6</c:v>
                      </c:pt>
                      <c:pt idx="2">
                        <c:v>5.9</c:v>
                      </c:pt>
                      <c:pt idx="3">
                        <c:v>12.6</c:v>
                      </c:pt>
                      <c:pt idx="4">
                        <c:v>33</c:v>
                      </c:pt>
                      <c:pt idx="5">
                        <c:v>46.4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B-5497-41B9-AC90-B0614734AD9B}"/>
                  </c:ext>
                </c:extLst>
              </c15:ser>
            </c15:filteredLineSeries>
            <c15:filteredLineSeries>
              <c15:ser>
                <c:idx val="12"/>
                <c:order val="12"/>
                <c:tx>
                  <c:strRef>
                    <c:extLst xmlns:c15="http://schemas.microsoft.com/office/drawing/2012/chart" xmlns:c16r2="http://schemas.microsoft.com/office/drawing/2015/06/chart">
                      <c:ext xmlns:c15="http://schemas.microsoft.com/office/drawing/2012/chart" uri="{02D57815-91ED-43cb-92C2-25804820EDAC}">
                        <c15:formulaRef>
                          <c15:sqref>[38]ИТОГ!$A$39</c15:sqref>
                        </c15:formulaRef>
                      </c:ext>
                    </c:extLst>
                    <c:strCache>
                      <c:ptCount val="1"/>
                      <c:pt idx="0">
                        <c:v>Невский</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[38]ИТОГ!$B$39:$G$39</c15:sqref>
                        </c15:formulaRef>
                      </c:ext>
                    </c:extLst>
                    <c:numCache>
                      <c:formatCode>General</c:formatCode>
                      <c:ptCount val="6"/>
                      <c:pt idx="0">
                        <c:v>0.7</c:v>
                      </c:pt>
                      <c:pt idx="1">
                        <c:v>2.1</c:v>
                      </c:pt>
                      <c:pt idx="2">
                        <c:v>6.8</c:v>
                      </c:pt>
                      <c:pt idx="3">
                        <c:v>18.399999999999999</c:v>
                      </c:pt>
                      <c:pt idx="4">
                        <c:v>33.6</c:v>
                      </c:pt>
                      <c:pt idx="5">
                        <c:v>38.4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C-5497-41B9-AC90-B0614734AD9B}"/>
                  </c:ext>
                </c:extLst>
              </c15:ser>
            </c15:filteredLineSeries>
            <c15:filteredLineSeries>
              <c15:ser>
                <c:idx val="13"/>
                <c:order val="13"/>
                <c:tx>
                  <c:strRef>
                    <c:extLst xmlns:c15="http://schemas.microsoft.com/office/drawing/2012/chart" xmlns:c16r2="http://schemas.microsoft.com/office/drawing/2015/06/chart">
                      <c:ext xmlns:c15="http://schemas.microsoft.com/office/drawing/2012/chart" uri="{02D57815-91ED-43cb-92C2-25804820EDAC}">
                        <c15:formulaRef>
                          <c15:sqref>[38]ИТОГ!$A$40</c15:sqref>
                        </c15:formulaRef>
                      </c:ext>
                    </c:extLst>
                    <c:strCache>
                      <c:ptCount val="1"/>
                      <c:pt idx="0">
                        <c:v>ОО Городского подчинения</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[38]ИТОГ!$B$40:$G$40</c15:sqref>
                        </c15:formulaRef>
                      </c:ext>
                    </c:extLst>
                    <c:numCache>
                      <c:formatCode>General</c:formatCode>
                      <c:ptCount val="6"/>
                      <c:pt idx="0">
                        <c:v>0</c:v>
                      </c:pt>
                      <c:pt idx="1">
                        <c:v>0</c:v>
                      </c:pt>
                      <c:pt idx="2">
                        <c:v>1.5</c:v>
                      </c:pt>
                      <c:pt idx="3">
                        <c:v>4.4000000000000004</c:v>
                      </c:pt>
                      <c:pt idx="4">
                        <c:v>20.6</c:v>
                      </c:pt>
                      <c:pt idx="5">
                        <c:v>73.5</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D-5497-41B9-AC90-B0614734AD9B}"/>
                  </c:ext>
                </c:extLst>
              </c15:ser>
            </c15:filteredLineSeries>
            <c15:filteredLineSeries>
              <c15:ser>
                <c:idx val="14"/>
                <c:order val="14"/>
                <c:tx>
                  <c:strRef>
                    <c:extLst xmlns:c15="http://schemas.microsoft.com/office/drawing/2012/chart" xmlns:c16r2="http://schemas.microsoft.com/office/drawing/2015/06/chart">
                      <c:ext xmlns:c15="http://schemas.microsoft.com/office/drawing/2012/chart" uri="{02D57815-91ED-43cb-92C2-25804820EDAC}">
                        <c15:formulaRef>
                          <c15:sqref>[38]ИТОГ!$A$41</c15:sqref>
                        </c15:formulaRef>
                      </c:ext>
                    </c:extLst>
                    <c:strCache>
                      <c:ptCount val="1"/>
                      <c:pt idx="0">
                        <c:v>Петроградский</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[38]ИТОГ!$B$41:$G$41</c15:sqref>
                        </c15:formulaRef>
                      </c:ext>
                    </c:extLst>
                    <c:numCache>
                      <c:formatCode>General</c:formatCode>
                      <c:ptCount val="6"/>
                      <c:pt idx="0">
                        <c:v>0.8</c:v>
                      </c:pt>
                      <c:pt idx="1">
                        <c:v>2.2999999999999998</c:v>
                      </c:pt>
                      <c:pt idx="2">
                        <c:v>6.4</c:v>
                      </c:pt>
                      <c:pt idx="3">
                        <c:v>19.8</c:v>
                      </c:pt>
                      <c:pt idx="4">
                        <c:v>35.4</c:v>
                      </c:pt>
                      <c:pt idx="5">
                        <c:v>35.200000000000003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E-5497-41B9-AC90-B0614734AD9B}"/>
                  </c:ext>
                </c:extLst>
              </c15:ser>
            </c15:filteredLineSeries>
            <c15:filteredLineSeries>
              <c15:ser>
                <c:idx val="15"/>
                <c:order val="15"/>
                <c:tx>
                  <c:strRef>
                    <c:extLst xmlns:c15="http://schemas.microsoft.com/office/drawing/2012/chart" xmlns:c16r2="http://schemas.microsoft.com/office/drawing/2015/06/chart">
                      <c:ext xmlns:c15="http://schemas.microsoft.com/office/drawing/2012/chart" uri="{02D57815-91ED-43cb-92C2-25804820EDAC}">
                        <c15:formulaRef>
                          <c15:sqref>[38]ИТОГ!$A$42</c15:sqref>
                        </c15:formulaRef>
                      </c:ext>
                    </c:extLst>
                    <c:strCache>
                      <c:ptCount val="1"/>
                      <c:pt idx="0">
                        <c:v>Петродворцовый</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[38]ИТОГ!$B$42:$G$42</c15:sqref>
                        </c15:formulaRef>
                      </c:ext>
                    </c:extLst>
                    <c:numCache>
                      <c:formatCode>General</c:formatCode>
                      <c:ptCount val="6"/>
                      <c:pt idx="0">
                        <c:v>1.1000000000000001</c:v>
                      </c:pt>
                      <c:pt idx="1">
                        <c:v>2.5</c:v>
                      </c:pt>
                      <c:pt idx="2">
                        <c:v>9.5</c:v>
                      </c:pt>
                      <c:pt idx="3">
                        <c:v>20.3</c:v>
                      </c:pt>
                      <c:pt idx="4">
                        <c:v>36.1</c:v>
                      </c:pt>
                      <c:pt idx="5">
                        <c:v>30.5</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F-5497-41B9-AC90-B0614734AD9B}"/>
                  </c:ext>
                </c:extLst>
              </c15:ser>
            </c15:filteredLineSeries>
            <c15:filteredLineSeries>
              <c15:ser>
                <c:idx val="16"/>
                <c:order val="16"/>
                <c:tx>
                  <c:strRef>
                    <c:extLst xmlns:c15="http://schemas.microsoft.com/office/drawing/2012/chart" xmlns:c16r2="http://schemas.microsoft.com/office/drawing/2015/06/chart">
                      <c:ext xmlns:c15="http://schemas.microsoft.com/office/drawing/2012/chart" uri="{02D57815-91ED-43cb-92C2-25804820EDAC}">
                        <c15:formulaRef>
                          <c15:sqref>[38]ИТОГ!$A$43</c15:sqref>
                        </c15:formulaRef>
                      </c:ext>
                    </c:extLst>
                    <c:strCache>
                      <c:ptCount val="1"/>
                      <c:pt idx="0">
                        <c:v>Приморский</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[38]ИТОГ!$B$43:$G$43</c15:sqref>
                        </c15:formulaRef>
                      </c:ext>
                    </c:extLst>
                    <c:numCache>
                      <c:formatCode>General</c:formatCode>
                      <c:ptCount val="6"/>
                      <c:pt idx="0">
                        <c:v>0.5</c:v>
                      </c:pt>
                      <c:pt idx="1">
                        <c:v>2</c:v>
                      </c:pt>
                      <c:pt idx="2">
                        <c:v>5.6</c:v>
                      </c:pt>
                      <c:pt idx="3">
                        <c:v>16.2</c:v>
                      </c:pt>
                      <c:pt idx="4">
                        <c:v>34.1</c:v>
                      </c:pt>
                      <c:pt idx="5">
                        <c:v>41.6</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0-5497-41B9-AC90-B0614734AD9B}"/>
                  </c:ext>
                </c:extLst>
              </c15:ser>
            </c15:filteredLineSeries>
            <c15:filteredLineSeries>
              <c15:ser>
                <c:idx val="17"/>
                <c:order val="17"/>
                <c:tx>
                  <c:strRef>
                    <c:extLst xmlns:c15="http://schemas.microsoft.com/office/drawing/2012/chart" xmlns:c16r2="http://schemas.microsoft.com/office/drawing/2015/06/chart">
                      <c:ext xmlns:c15="http://schemas.microsoft.com/office/drawing/2012/chart" uri="{02D57815-91ED-43cb-92C2-25804820EDAC}">
                        <c15:formulaRef>
                          <c15:sqref>[38]ИТОГ!$A$44</c15:sqref>
                        </c15:formulaRef>
                      </c:ext>
                    </c:extLst>
                    <c:strCache>
                      <c:ptCount val="1"/>
                      <c:pt idx="0">
                        <c:v>Пушкинский</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[38]ИТОГ!$B$44:$G$44</c15:sqref>
                        </c15:formulaRef>
                      </c:ext>
                    </c:extLst>
                    <c:numCache>
                      <c:formatCode>General</c:formatCode>
                      <c:ptCount val="6"/>
                      <c:pt idx="0">
                        <c:v>0.6</c:v>
                      </c:pt>
                      <c:pt idx="1">
                        <c:v>2.9</c:v>
                      </c:pt>
                      <c:pt idx="2">
                        <c:v>7.4</c:v>
                      </c:pt>
                      <c:pt idx="3">
                        <c:v>16.7</c:v>
                      </c:pt>
                      <c:pt idx="4">
                        <c:v>32.4</c:v>
                      </c:pt>
                      <c:pt idx="5">
                        <c:v>40</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1-5497-41B9-AC90-B0614734AD9B}"/>
                  </c:ext>
                </c:extLst>
              </c15:ser>
            </c15:filteredLineSeries>
            <c15:filteredLineSeries>
              <c15:ser>
                <c:idx val="18"/>
                <c:order val="18"/>
                <c:tx>
                  <c:strRef>
                    <c:extLst xmlns:c15="http://schemas.microsoft.com/office/drawing/2012/chart" xmlns:c16r2="http://schemas.microsoft.com/office/drawing/2015/06/chart">
                      <c:ext xmlns:c15="http://schemas.microsoft.com/office/drawing/2012/chart" uri="{02D57815-91ED-43cb-92C2-25804820EDAC}">
                        <c15:formulaRef>
                          <c15:sqref>[38]ИТОГ!$A$45</c15:sqref>
                        </c15:formulaRef>
                      </c:ext>
                    </c:extLst>
                    <c:strCache>
                      <c:ptCount val="1"/>
                      <c:pt idx="0">
                        <c:v>Фрунзенский</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[38]ИТОГ!$B$45:$G$45</c15:sqref>
                        </c15:formulaRef>
                      </c:ext>
                    </c:extLst>
                    <c:numCache>
                      <c:formatCode>General</c:formatCode>
                      <c:ptCount val="6"/>
                      <c:pt idx="0">
                        <c:v>0.7</c:v>
                      </c:pt>
                      <c:pt idx="1">
                        <c:v>2</c:v>
                      </c:pt>
                      <c:pt idx="2">
                        <c:v>7.3</c:v>
                      </c:pt>
                      <c:pt idx="3">
                        <c:v>16.2</c:v>
                      </c:pt>
                      <c:pt idx="4">
                        <c:v>36.200000000000003</c:v>
                      </c:pt>
                      <c:pt idx="5">
                        <c:v>37.6</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2-5497-41B9-AC90-B0614734AD9B}"/>
                  </c:ext>
                </c:extLst>
              </c15:ser>
            </c15:filteredLineSeries>
            <c15:filteredLineSeries>
              <c15:ser>
                <c:idx val="19"/>
                <c:order val="19"/>
                <c:tx>
                  <c:strRef>
                    <c:extLst xmlns:c15="http://schemas.microsoft.com/office/drawing/2012/chart" xmlns:c16r2="http://schemas.microsoft.com/office/drawing/2015/06/chart">
                      <c:ext xmlns:c15="http://schemas.microsoft.com/office/drawing/2012/chart" uri="{02D57815-91ED-43cb-92C2-25804820EDAC}">
                        <c15:formulaRef>
                          <c15:sqref>[38]ИТОГ!$A$46</c15:sqref>
                        </c15:formulaRef>
                      </c:ext>
                    </c:extLst>
                    <c:strCache>
                      <c:ptCount val="1"/>
                      <c:pt idx="0">
                        <c:v>Центральный</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[38]ИТОГ!$B$27:$G$27</c15:sqref>
                        </c15:formulaRef>
                      </c:ext>
                    </c:extLst>
                    <c:numCache>
                      <c:formatCode>General</c:formatCode>
                      <c:ptCount val="6"/>
                      <c:pt idx="0">
                        <c:v>0</c:v>
                      </c:pt>
                      <c:pt idx="1">
                        <c:v>1</c:v>
                      </c:pt>
                      <c:pt idx="2">
                        <c:v>2</c:v>
                      </c:pt>
                      <c:pt idx="3">
                        <c:v>3</c:v>
                      </c:pt>
                      <c:pt idx="4">
                        <c:v>4</c:v>
                      </c:pt>
                      <c:pt idx="5">
                        <c:v>5</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[38]ИТОГ!$B$46:$G$46</c15:sqref>
                        </c15:formulaRef>
                      </c:ext>
                    </c:extLst>
                    <c:numCache>
                      <c:formatCode>General</c:formatCode>
                      <c:ptCount val="6"/>
                      <c:pt idx="0">
                        <c:v>0.6</c:v>
                      </c:pt>
                      <c:pt idx="1">
                        <c:v>1.8</c:v>
                      </c:pt>
                      <c:pt idx="2">
                        <c:v>4.3</c:v>
                      </c:pt>
                      <c:pt idx="3">
                        <c:v>15.4</c:v>
                      </c:pt>
                      <c:pt idx="4">
                        <c:v>33.5</c:v>
                      </c:pt>
                      <c:pt idx="5">
                        <c:v>44.4</c:v>
                      </c:pt>
                    </c:numCache>
                  </c:numRef>
                </c:val>
                <c:smooth val="0"/>
                <c:extLst xmlns:c15="http://schemas.microsoft.com/office/drawing/2012/chart" xmlns:c16r2="http://schemas.microsoft.com/office/drawing/2015/06/chart">
                  <c:ext xmlns:c16="http://schemas.microsoft.com/office/drawing/2014/chart" uri="{C3380CC4-5D6E-409C-BE32-E72D297353CC}">
                    <c16:uniqueId val="{00000013-5497-41B9-AC90-B0614734AD9B}"/>
                  </c:ext>
                </c:extLst>
              </c15:ser>
            </c15:filteredLineSeries>
          </c:ext>
        </c:extLst>
      </c:lineChart>
      <c:catAx>
        <c:axId val="296032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296033504"/>
        <c:crossesAt val="0"/>
        <c:auto val="1"/>
        <c:lblAlgn val="ctr"/>
        <c:lblOffset val="100"/>
        <c:noMultiLvlLbl val="0"/>
      </c:catAx>
      <c:valAx>
        <c:axId val="296033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296032944"/>
        <c:crossesAt val="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218438</xdr:colOff>
      <xdr:row>34</xdr:row>
      <xdr:rowOff>541998</xdr:rowOff>
    </xdr:to>
    <xdr:pic>
      <xdr:nvPicPr>
        <xdr:cNvPr id="32" name="Рисунок 31"/>
        <xdr:cNvPicPr>
          <a:picLocks noChangeAspect="1"/>
        </xdr:cNvPicPr>
      </xdr:nvPicPr>
      <xdr:blipFill>
        <a:blip xmlns:r="http://schemas.openxmlformats.org/officeDocument/2006/relationships" r:embed="rId1"/>
        <a:stretch>
          <a:fillRect/>
        </a:stretch>
      </xdr:blipFill>
      <xdr:spPr>
        <a:xfrm>
          <a:off x="0" y="0"/>
          <a:ext cx="5095238" cy="7419048"/>
        </a:xfrm>
        <a:prstGeom prst="rect">
          <a:avLst/>
        </a:prstGeom>
      </xdr:spPr>
    </xdr:pic>
    <xdr:clientData/>
  </xdr:twoCellAnchor>
  <xdr:twoCellAnchor editAs="oneCell">
    <xdr:from>
      <xdr:col>9</xdr:col>
      <xdr:colOff>0</xdr:colOff>
      <xdr:row>0</xdr:row>
      <xdr:rowOff>0</xdr:rowOff>
    </xdr:from>
    <xdr:to>
      <xdr:col>17</xdr:col>
      <xdr:colOff>113676</xdr:colOff>
      <xdr:row>34</xdr:row>
      <xdr:rowOff>380093</xdr:rowOff>
    </xdr:to>
    <xdr:pic>
      <xdr:nvPicPr>
        <xdr:cNvPr id="33" name="Рисунок 32"/>
        <xdr:cNvPicPr>
          <a:picLocks noChangeAspect="1"/>
        </xdr:cNvPicPr>
      </xdr:nvPicPr>
      <xdr:blipFill>
        <a:blip xmlns:r="http://schemas.openxmlformats.org/officeDocument/2006/relationships" r:embed="rId2"/>
        <a:stretch>
          <a:fillRect/>
        </a:stretch>
      </xdr:blipFill>
      <xdr:spPr>
        <a:xfrm>
          <a:off x="5486400" y="0"/>
          <a:ext cx="4990476" cy="7257143"/>
        </a:xfrm>
        <a:prstGeom prst="rect">
          <a:avLst/>
        </a:prstGeom>
      </xdr:spPr>
    </xdr:pic>
    <xdr:clientData/>
  </xdr:twoCellAnchor>
  <xdr:twoCellAnchor editAs="oneCell">
    <xdr:from>
      <xdr:col>18</xdr:col>
      <xdr:colOff>0</xdr:colOff>
      <xdr:row>0</xdr:row>
      <xdr:rowOff>0</xdr:rowOff>
    </xdr:from>
    <xdr:to>
      <xdr:col>21</xdr:col>
      <xdr:colOff>123189</xdr:colOff>
      <xdr:row>23</xdr:row>
      <xdr:rowOff>28024</xdr:rowOff>
    </xdr:to>
    <xdr:pic>
      <xdr:nvPicPr>
        <xdr:cNvPr id="34" name="Рисунок 33"/>
        <xdr:cNvPicPr>
          <a:picLocks noChangeAspect="1"/>
        </xdr:cNvPicPr>
      </xdr:nvPicPr>
      <xdr:blipFill>
        <a:blip xmlns:r="http://schemas.openxmlformats.org/officeDocument/2006/relationships" r:embed="rId3"/>
        <a:stretch>
          <a:fillRect/>
        </a:stretch>
      </xdr:blipFill>
      <xdr:spPr>
        <a:xfrm>
          <a:off x="10972800" y="0"/>
          <a:ext cx="5085714" cy="44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168087</xdr:colOff>
      <xdr:row>40</xdr:row>
      <xdr:rowOff>146795</xdr:rowOff>
    </xdr:from>
    <xdr:to>
      <xdr:col>15</xdr:col>
      <xdr:colOff>773206</xdr:colOff>
      <xdr:row>79</xdr:row>
      <xdr:rowOff>56029</xdr:rowOff>
    </xdr:to>
    <xdr:graphicFrame macro="">
      <xdr:nvGraphicFramePr>
        <xdr:cNvPr id="10" name="Диаграмма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991720</xdr:colOff>
      <xdr:row>40</xdr:row>
      <xdr:rowOff>112058</xdr:rowOff>
    </xdr:from>
    <xdr:to>
      <xdr:col>33</xdr:col>
      <xdr:colOff>56029</xdr:colOff>
      <xdr:row>61</xdr:row>
      <xdr:rowOff>43701</xdr:rowOff>
    </xdr:to>
    <xdr:graphicFrame macro="">
      <xdr:nvGraphicFramePr>
        <xdr:cNvPr id="11" name="Диаграмма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930087</xdr:colOff>
      <xdr:row>61</xdr:row>
      <xdr:rowOff>100854</xdr:rowOff>
    </xdr:from>
    <xdr:to>
      <xdr:col>34</xdr:col>
      <xdr:colOff>414619</xdr:colOff>
      <xdr:row>92</xdr:row>
      <xdr:rowOff>54909</xdr:rowOff>
    </xdr:to>
    <xdr:graphicFrame macro="">
      <xdr:nvGraphicFramePr>
        <xdr:cNvPr id="13" name="Диаграмма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561975</xdr:colOff>
      <xdr:row>24</xdr:row>
      <xdr:rowOff>171449</xdr:rowOff>
    </xdr:from>
    <xdr:to>
      <xdr:col>14</xdr:col>
      <xdr:colOff>314325</xdr:colOff>
      <xdr:row>42</xdr:row>
      <xdr:rowOff>161924</xdr:rowOff>
    </xdr:to>
    <xdr:graphicFrame macro="">
      <xdr:nvGraphicFramePr>
        <xdr:cNvPr id="2" name="Диаграмма 1">
          <a:extLst>
            <a:ext uri="{FF2B5EF4-FFF2-40B4-BE49-F238E27FC236}">
              <a16:creationId xmlns="" xmlns:a16="http://schemas.microsoft.com/office/drawing/2014/main" id="{E1CE93A4-3B1D-44FA-8147-B9273F2AD4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1135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201137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201137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201137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201137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201148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201148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20114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201149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201149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20115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1135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2011508.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1%201151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1%201151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1%201152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1%201152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1%201152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1%201153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1%201153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1%201154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1%201154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011354.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1%2011594.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1%201164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1%2011684.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1%201169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1%20119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1%201190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1%201100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1&#1072;%201135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1048;.&#1042;.%20&#1042;&#1080;&#1085;&#1086;&#1082;&#1091;&#1088;&#1086;&#1074;&#1072;/&#1044;&#1050;&#1056;/&#1044;&#1050;&#1056;%202017-2018/&#1056;&#1044;&#1056;/3_&#1052;&#1077;&#1090;&#1072;&#1087;&#1088;&#1077;&#1076;&#1084;&#1077;&#1090;&#1085;&#1072;&#1103;%201-5/&#1084;&#1077;&#1090;&#1072;&#1087;&#1088;&#1077;&#1076;&#1084;&#1077;&#1090;/&#1057;&#1072;&#1085;&#1082;&#1090;-&#1055;&#1077;&#1090;&#1077;&#1088;&#1073;&#1091;&#1088;&#1075;1-&#1081;%20&#1084;&#1077;&#1090;&#1072;&#1087;&#1088;&#1077;&#1076;&#1084;&#1077;&#109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user\Documents\&#1048;&#1085;&#1075;&#1072;\&#1052;&#1077;&#1090;&#1072;&#1087;&#1088;&#1077;&#1076;&#1084;&#1077;&#1090;%201-5\1%20&#1082;&#1083;&#1072;&#1089;&#1089;&#1099;\&#1052;&#1086;&#1089;&#1082;&#1086;&#1074;&#1089;&#1082;&#1080;&#1081;-1&#1072;&#1082;&#1083;&#1072;&#1089;&#10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011355.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user\Documents\&#1048;&#1085;&#1075;&#1072;\&#1052;&#1077;&#1090;&#1072;&#1087;&#1088;&#1077;&#1076;&#1084;&#1077;&#1090;%201-5\1%20&#1082;&#1083;&#1072;&#1089;&#1089;&#1099;\&#1052;&#1086;&#1089;&#1082;&#1086;&#1074;&#1089;&#1082;&#1080;&#1081;-1&#1073;-&#1082;&#1083;&#1072;&#1089;&#1089;.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user\Documents\&#1048;&#1085;&#1075;&#1072;\&#1052;&#1077;&#1090;&#1072;&#1087;&#1088;&#1077;&#1076;&#1084;&#1077;&#1090;%201-5\1%20&#1082;&#1083;&#1072;&#1089;&#1089;&#1099;\&#1052;&#1086;&#1089;&#1082;&#1086;&#1074;&#1089;&#1082;&#1080;&#1081;-1&#1074;%20&#1082;&#1083;&#1072;&#1089;&#1089;.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sers\user\Documents\&#1048;&#1085;&#1075;&#1072;\&#1052;&#1077;&#1090;&#1072;&#1087;&#1088;&#1077;&#1076;&#1084;&#1077;&#1090;%201-5\1%20&#1082;&#1083;&#1072;&#1089;&#1089;&#1099;\&#1052;&#1086;&#1089;&#1082;&#1086;&#1074;&#1089;&#1082;&#1080;&#1081;-1&#1075;-&#1082;&#1083;&#1072;&#1089;&#1089;.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user\Downloads\1&#1072;%2011373.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user\Downloads\1&#1073;%20&#1082;&#1083;&#1072;&#1089;&#1089;.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user\Downloads\1&#1074;%201137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01135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201135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01136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01136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201137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2">
          <cell r="C2" t="str">
            <v>ГБОУ гимназия №524</v>
          </cell>
          <cell r="G2">
            <v>0</v>
          </cell>
        </row>
        <row r="3">
          <cell r="C3" t="str">
            <v>ГБОУ гимназия №526</v>
          </cell>
          <cell r="G3">
            <v>1</v>
          </cell>
        </row>
        <row r="4">
          <cell r="C4" t="str">
            <v>ГБОУ ФМЛ №366</v>
          </cell>
        </row>
        <row r="5">
          <cell r="C5" t="str">
            <v>ГБОУ лицей №373</v>
          </cell>
        </row>
        <row r="6">
          <cell r="C6" t="str">
            <v>ГБОУ "Морская школа"</v>
          </cell>
        </row>
        <row r="7">
          <cell r="C7" t="str">
            <v>ГБОУ СОШ №353</v>
          </cell>
        </row>
        <row r="8">
          <cell r="C8" t="str">
            <v>ГБОУ СОШ №354</v>
          </cell>
        </row>
        <row r="9">
          <cell r="C9" t="str">
            <v>ГБОУ СОШ №355</v>
          </cell>
        </row>
        <row r="10">
          <cell r="C10" t="str">
            <v xml:space="preserve">ГБОУ СОШ №358 </v>
          </cell>
        </row>
        <row r="11">
          <cell r="C11" t="str">
            <v>ГБОУ СОШ №362</v>
          </cell>
        </row>
        <row r="12">
          <cell r="C12" t="str">
            <v>ГБОУ СОШ №370</v>
          </cell>
        </row>
        <row r="13">
          <cell r="C13" t="str">
            <v>ГБОУ СОШ №372</v>
          </cell>
        </row>
        <row r="14">
          <cell r="C14" t="str">
            <v>ГБОУ СОШ №374</v>
          </cell>
        </row>
        <row r="15">
          <cell r="C15" t="str">
            <v>ГБОУ СОШ №376</v>
          </cell>
        </row>
        <row r="16">
          <cell r="C16" t="str">
            <v>ГБОУ СОШ №484</v>
          </cell>
        </row>
        <row r="17">
          <cell r="C17" t="str">
            <v>ГБОУ СОШ №489</v>
          </cell>
        </row>
        <row r="18">
          <cell r="C18" t="str">
            <v>ГБОУ СОШ №495</v>
          </cell>
        </row>
        <row r="19">
          <cell r="C19" t="str">
            <v>ГБОУ СОШ №496</v>
          </cell>
        </row>
        <row r="20">
          <cell r="C20" t="str">
            <v>ГБОУ СОШ №507</v>
          </cell>
        </row>
        <row r="21">
          <cell r="C21" t="str">
            <v>ГБОУ СОШ №519</v>
          </cell>
        </row>
        <row r="22">
          <cell r="C22" t="str">
            <v>ГБОУ СОШ №536</v>
          </cell>
        </row>
        <row r="23">
          <cell r="C23" t="str">
            <v>ГБОУ СОШ №537</v>
          </cell>
        </row>
        <row r="24">
          <cell r="C24" t="str">
            <v>ГБОУ СОШ №543</v>
          </cell>
        </row>
        <row r="25">
          <cell r="C25" t="str">
            <v>ГБОУ СОШ №594</v>
          </cell>
        </row>
        <row r="26">
          <cell r="C26" t="str">
            <v>ГБОУ СОШ №643</v>
          </cell>
        </row>
        <row r="27">
          <cell r="C27" t="str">
            <v>ГБОУ СОШ №663</v>
          </cell>
        </row>
        <row r="28">
          <cell r="C28" t="str">
            <v>ГБОУ СОШ №684</v>
          </cell>
        </row>
        <row r="29">
          <cell r="C29" t="str">
            <v>ГБОУ СОШ №1</v>
          </cell>
        </row>
        <row r="30">
          <cell r="C30" t="str">
            <v>ГБОУ СОШ №351</v>
          </cell>
        </row>
        <row r="31">
          <cell r="C31" t="str">
            <v>ГБОУ СОШ №356</v>
          </cell>
        </row>
        <row r="32">
          <cell r="C32" t="str">
            <v>ГБОУ СОШ №371</v>
          </cell>
        </row>
        <row r="33">
          <cell r="C33" t="str">
            <v>ГБОУ СОШ №485</v>
          </cell>
        </row>
        <row r="34">
          <cell r="C34" t="str">
            <v>ГБОУ СОШ №508</v>
          </cell>
        </row>
        <row r="35">
          <cell r="C35" t="str">
            <v>ГБОУ СОШ №510</v>
          </cell>
        </row>
        <row r="36">
          <cell r="C36" t="str">
            <v>ГБОУ СОШ №525</v>
          </cell>
        </row>
        <row r="37">
          <cell r="C37" t="str">
            <v>ГБОУ СОШ №544</v>
          </cell>
        </row>
        <row r="38">
          <cell r="C38" t="str">
            <v>ГБОУ ЦО №2</v>
          </cell>
        </row>
        <row r="39">
          <cell r="C39" t="str">
            <v>ГБОУ школа №613</v>
          </cell>
        </row>
        <row r="40">
          <cell r="C40" t="str">
            <v>ГБОУ прогимназия №698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A2" t="str">
            <v>Адмиралтейский</v>
          </cell>
          <cell r="C2" t="str">
            <v>ПАСКАЛЬ ЛИЦЕЙ</v>
          </cell>
          <cell r="D2">
            <v>3902</v>
          </cell>
          <cell r="E2" t="str">
            <v>СОШ</v>
          </cell>
          <cell r="G2">
            <v>0</v>
          </cell>
        </row>
        <row r="3">
          <cell r="A3" t="str">
            <v>Василеостровский</v>
          </cell>
          <cell r="C3" t="str">
            <v>АНО "СПбМШ"</v>
          </cell>
          <cell r="D3">
            <v>8902</v>
          </cell>
          <cell r="E3" t="str">
            <v>СОШ</v>
          </cell>
          <cell r="G3">
            <v>1</v>
          </cell>
        </row>
        <row r="4">
          <cell r="A4" t="str">
            <v>Выборгский</v>
          </cell>
          <cell r="C4" t="str">
            <v>ГБОУ СПБ музыкальный лицей</v>
          </cell>
          <cell r="D4">
            <v>18910</v>
          </cell>
          <cell r="E4" t="str">
            <v>СОШ</v>
          </cell>
        </row>
        <row r="5">
          <cell r="A5" t="str">
            <v>Калининский</v>
          </cell>
          <cell r="C5" t="str">
            <v>НО Н(Ч)ОУ МШГУ</v>
          </cell>
          <cell r="D5">
            <v>18907</v>
          </cell>
          <cell r="E5" t="str">
            <v>СОШ</v>
          </cell>
        </row>
        <row r="6">
          <cell r="A6" t="str">
            <v>Кировский</v>
          </cell>
          <cell r="C6" t="str">
            <v>НОУ "Лицей "АРИСТОС"</v>
          </cell>
          <cell r="D6">
            <v>7904</v>
          </cell>
          <cell r="E6" t="str">
            <v>СОШ</v>
          </cell>
        </row>
        <row r="7">
          <cell r="A7" t="str">
            <v>Колпинский</v>
          </cell>
          <cell r="C7" t="str">
            <v>НОУ "Медицинская гимназия"</v>
          </cell>
          <cell r="D7">
            <v>3901</v>
          </cell>
          <cell r="E7" t="str">
            <v>СОШ</v>
          </cell>
        </row>
        <row r="8">
          <cell r="A8" t="str">
            <v>Красногвардейский</v>
          </cell>
          <cell r="C8" t="str">
            <v>ЧОУ "Академия"</v>
          </cell>
          <cell r="D8">
            <v>10901</v>
          </cell>
          <cell r="E8" t="str">
            <v>СОШ</v>
          </cell>
        </row>
        <row r="9">
          <cell r="A9" t="str">
            <v>Красносельский</v>
          </cell>
          <cell r="C9" t="str">
            <v>НОУ Гете-Шуле</v>
          </cell>
          <cell r="D9">
            <v>13902</v>
          </cell>
          <cell r="E9" t="str">
            <v>СОШ</v>
          </cell>
        </row>
        <row r="10">
          <cell r="A10" t="str">
            <v>Кронштадтский</v>
          </cell>
          <cell r="C10" t="str">
            <v>НОУ ДиПСО "Праздник+"</v>
          </cell>
          <cell r="D10">
            <v>12627</v>
          </cell>
          <cell r="E10" t="str">
            <v>СОШ</v>
          </cell>
        </row>
        <row r="11">
          <cell r="A11" t="str">
            <v>Курортный</v>
          </cell>
          <cell r="C11" t="str">
            <v>НОУ Лидер</v>
          </cell>
          <cell r="D11">
            <v>15901</v>
          </cell>
          <cell r="E11" t="str">
            <v>СОШ</v>
          </cell>
        </row>
        <row r="12">
          <cell r="A12" t="str">
            <v>Московский</v>
          </cell>
          <cell r="C12" t="str">
            <v>НОУ П Гимназия АН</v>
          </cell>
          <cell r="D12">
            <v>12626</v>
          </cell>
          <cell r="E12" t="str">
            <v>СОШ</v>
          </cell>
        </row>
        <row r="13">
          <cell r="A13" t="str">
            <v>Невский</v>
          </cell>
          <cell r="C13" t="str">
            <v>НОУ УВК "Взмах"</v>
          </cell>
          <cell r="D13">
            <v>5660</v>
          </cell>
          <cell r="E13" t="str">
            <v>СОШ</v>
          </cell>
        </row>
        <row r="14">
          <cell r="A14" t="str">
            <v>Петроградский</v>
          </cell>
          <cell r="C14" t="str">
            <v>НОУ Школа "Доверие"</v>
          </cell>
          <cell r="D14">
            <v>15903</v>
          </cell>
          <cell r="E14" t="str">
            <v>СОШ</v>
          </cell>
        </row>
        <row r="15">
          <cell r="A15" t="str">
            <v>Петродворцовый</v>
          </cell>
          <cell r="C15" t="str">
            <v>НОУ ШНИ</v>
          </cell>
          <cell r="D15">
            <v>18915</v>
          </cell>
          <cell r="E15" t="str">
            <v>СОШ</v>
          </cell>
        </row>
        <row r="16">
          <cell r="A16" t="str">
            <v>Приморский</v>
          </cell>
          <cell r="C16" t="str">
            <v>НЧОУ "Дельта"</v>
          </cell>
          <cell r="D16">
            <v>5664</v>
          </cell>
          <cell r="E16" t="str">
            <v>СОШ</v>
          </cell>
        </row>
        <row r="17">
          <cell r="A17" t="str">
            <v>Пушкинский</v>
          </cell>
          <cell r="C17" t="str">
            <v>ЧОУ "гимназия "Петершуле"</v>
          </cell>
          <cell r="D17">
            <v>7905</v>
          </cell>
          <cell r="E17" t="str">
            <v>СОШ</v>
          </cell>
        </row>
        <row r="18">
          <cell r="A18" t="str">
            <v>Фрунзенский</v>
          </cell>
          <cell r="C18" t="str">
            <v>ЧОУ "гимназия имени А.Невского"</v>
          </cell>
          <cell r="D18">
            <v>7906</v>
          </cell>
          <cell r="E18" t="str">
            <v>СОШ</v>
          </cell>
        </row>
        <row r="19">
          <cell r="A19" t="str">
            <v>Центральный</v>
          </cell>
          <cell r="C19" t="str">
            <v>ЧОУ "Менахем"</v>
          </cell>
          <cell r="D19">
            <v>3903</v>
          </cell>
          <cell r="E19" t="str">
            <v>СОШ</v>
          </cell>
        </row>
        <row r="20">
          <cell r="C20" t="str">
            <v>ЧОУ "СОШ "Логос"</v>
          </cell>
          <cell r="D20">
            <v>1704</v>
          </cell>
          <cell r="E20" t="str">
            <v>СОШ</v>
          </cell>
        </row>
        <row r="21">
          <cell r="C21" t="str">
            <v>ЧОУ "Центр Искусства Воспитания "Общеобразовательная Вальдорфская школа и детский сад"</v>
          </cell>
          <cell r="D21">
            <v>2703</v>
          </cell>
          <cell r="E21" t="str">
            <v>СОШ</v>
          </cell>
        </row>
        <row r="22">
          <cell r="C22" t="str">
            <v>ЧОУ "Школа "Обучение в диалоге"</v>
          </cell>
          <cell r="D22">
            <v>18919</v>
          </cell>
          <cell r="E22" t="str">
            <v>СОШ</v>
          </cell>
        </row>
        <row r="23">
          <cell r="C23" t="str">
            <v>ЧОУ "ШКОЛА "РИД"</v>
          </cell>
          <cell r="D23">
            <v>13901</v>
          </cell>
          <cell r="E23" t="str">
            <v>СОШ</v>
          </cell>
        </row>
        <row r="24">
          <cell r="C24" t="str">
            <v>ЧОУ "Школа "Шамир"</v>
          </cell>
          <cell r="D24">
            <v>1705</v>
          </cell>
          <cell r="E24" t="str">
            <v>СОШ</v>
          </cell>
        </row>
        <row r="25">
          <cell r="C25" t="str">
            <v>ЧОУ "ШКОЛА ГРАН"</v>
          </cell>
          <cell r="D25">
            <v>15900</v>
          </cell>
          <cell r="E25" t="str">
            <v>СОШ</v>
          </cell>
        </row>
        <row r="26">
          <cell r="C26" t="str">
            <v>ЧОУ "Школа Экспресс" Санкт-Петербурга</v>
          </cell>
          <cell r="D26">
            <v>18913</v>
          </cell>
          <cell r="E26" t="str">
            <v>СОШ</v>
          </cell>
        </row>
        <row r="27">
          <cell r="C27" t="str">
            <v>ЧОУ АЛЬМА-МАТЕР</v>
          </cell>
          <cell r="D27">
            <v>18905</v>
          </cell>
          <cell r="E27" t="str">
            <v>СОШ</v>
          </cell>
        </row>
        <row r="28">
          <cell r="C28" t="str">
            <v>ЧОУ ДиПСО "Шанс"</v>
          </cell>
          <cell r="D28">
            <v>12628</v>
          </cell>
          <cell r="E28" t="str">
            <v>СОШ</v>
          </cell>
        </row>
        <row r="29">
          <cell r="C29" t="str">
            <v>ЧОУ им Шацкого</v>
          </cell>
          <cell r="D29">
            <v>2705</v>
          </cell>
          <cell r="E29" t="str">
            <v>СОШ</v>
          </cell>
        </row>
        <row r="30">
          <cell r="C30" t="str">
            <v>ЧОУ СОШ "Гимназия"Северная Венеция</v>
          </cell>
          <cell r="D30">
            <v>11902</v>
          </cell>
          <cell r="E30" t="str">
            <v>СОШ</v>
          </cell>
        </row>
        <row r="31">
          <cell r="C31" t="str">
            <v>ЧОУ СПБГШ "РОСТ"</v>
          </cell>
          <cell r="D31">
            <v>3904</v>
          </cell>
          <cell r="E31" t="str">
            <v>СОШ</v>
          </cell>
        </row>
        <row r="32">
          <cell r="C32" t="str">
            <v>ЧОУ ШЭиП</v>
          </cell>
          <cell r="D32">
            <v>8900</v>
          </cell>
          <cell r="E32" t="str">
            <v>СОШ</v>
          </cell>
        </row>
        <row r="33">
          <cell r="C33" t="str">
            <v>ЧОУСОГХЦ"МИРТ"</v>
          </cell>
          <cell r="D33">
            <v>18920</v>
          </cell>
          <cell r="E33" t="str">
            <v>СОШ</v>
          </cell>
        </row>
        <row r="34">
          <cell r="C34" t="str">
            <v>Школа «Студиум»</v>
          </cell>
          <cell r="D34">
            <v>11901</v>
          </cell>
          <cell r="E34" t="str">
            <v>СОШ</v>
          </cell>
        </row>
        <row r="35">
          <cell r="C35" t="str">
            <v>Экономический лицей АНО ВО "МБИ"</v>
          </cell>
          <cell r="D35">
            <v>18906</v>
          </cell>
          <cell r="E35" t="str">
            <v>СОШ</v>
          </cell>
        </row>
        <row r="36">
          <cell r="C36" t="str">
            <v>ЧОУ "Школа Шостаковичей"</v>
          </cell>
          <cell r="D36">
            <v>2707</v>
          </cell>
          <cell r="E36" t="str">
            <v>СОШ</v>
          </cell>
        </row>
        <row r="37">
          <cell r="C37" t="str">
            <v>ЧОУ "ЮВЕНТА"</v>
          </cell>
          <cell r="D37">
            <v>2704</v>
          </cell>
          <cell r="E37" t="str">
            <v>СОШ</v>
          </cell>
        </row>
        <row r="38">
          <cell r="C38" t="str">
            <v>ЧОУ "Школа разговорных языков"</v>
          </cell>
          <cell r="D38">
            <v>5663</v>
          </cell>
          <cell r="E38" t="str">
            <v>СОШ</v>
          </cell>
        </row>
        <row r="39">
          <cell r="C39" t="str">
            <v>ЧОУ "Школа "Унисон"</v>
          </cell>
          <cell r="D39">
            <v>18909</v>
          </cell>
          <cell r="E39" t="str">
            <v>СОШ</v>
          </cell>
        </row>
        <row r="40">
          <cell r="C40" t="str">
            <v>НОУ Школа "Деловая волна"</v>
          </cell>
          <cell r="D40">
            <v>15907</v>
          </cell>
          <cell r="E40" t="str">
            <v>СОШ</v>
          </cell>
        </row>
        <row r="41">
          <cell r="C41" t="str">
            <v>НОУ ЧШ "Дипломат"</v>
          </cell>
          <cell r="D41">
            <v>1706</v>
          </cell>
          <cell r="E41" t="str">
            <v>СОШ</v>
          </cell>
        </row>
        <row r="42">
          <cell r="C42" t="str">
            <v>ЧОУ "Тет-а-тет"</v>
          </cell>
          <cell r="D42">
            <v>11000</v>
          </cell>
          <cell r="E42" t="str">
            <v>СОШ</v>
          </cell>
        </row>
        <row r="43">
          <cell r="C43" t="str">
            <v>ЧОУ "Санкт-Петербургская школа "ТТИШБ"</v>
          </cell>
          <cell r="D43">
            <v>1703</v>
          </cell>
          <cell r="E43" t="str">
            <v>СОШ</v>
          </cell>
        </row>
        <row r="44">
          <cell r="C44" t="str">
            <v>ЧОУ СВШ</v>
          </cell>
          <cell r="D44">
            <v>99999</v>
          </cell>
          <cell r="E44" t="str">
            <v>СОШ</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A2" t="str">
            <v>Адмиралтейский</v>
          </cell>
          <cell r="C2" t="str">
            <v>ПАСКАЛЬ ЛИЦЕЙ</v>
          </cell>
          <cell r="D2">
            <v>3902</v>
          </cell>
          <cell r="E2" t="str">
            <v>СОШ</v>
          </cell>
          <cell r="G2">
            <v>0</v>
          </cell>
        </row>
        <row r="3">
          <cell r="A3" t="str">
            <v>Василеостровский</v>
          </cell>
          <cell r="C3" t="str">
            <v>АНО "СПбМШ"</v>
          </cell>
          <cell r="D3">
            <v>8902</v>
          </cell>
          <cell r="E3" t="str">
            <v>СОШ</v>
          </cell>
          <cell r="G3">
            <v>1</v>
          </cell>
        </row>
        <row r="4">
          <cell r="A4" t="str">
            <v>Выборгский</v>
          </cell>
          <cell r="C4" t="str">
            <v>ГБОУ СПБ музыкальный лицей</v>
          </cell>
          <cell r="D4">
            <v>18910</v>
          </cell>
          <cell r="E4" t="str">
            <v>СОШ</v>
          </cell>
        </row>
        <row r="5">
          <cell r="A5" t="str">
            <v>Калининский</v>
          </cell>
          <cell r="C5" t="str">
            <v>НО Н(Ч)ОУ МШГУ</v>
          </cell>
          <cell r="D5">
            <v>18907</v>
          </cell>
          <cell r="E5" t="str">
            <v>СОШ</v>
          </cell>
        </row>
        <row r="6">
          <cell r="A6" t="str">
            <v>Кировский</v>
          </cell>
          <cell r="C6" t="str">
            <v>НОУ "Лицей "АРИСТОС"</v>
          </cell>
          <cell r="D6">
            <v>7904</v>
          </cell>
          <cell r="E6" t="str">
            <v>СОШ</v>
          </cell>
        </row>
        <row r="7">
          <cell r="A7" t="str">
            <v>Колпинский</v>
          </cell>
          <cell r="C7" t="str">
            <v>НОУ "Медицинская гимназия"</v>
          </cell>
          <cell r="D7">
            <v>3901</v>
          </cell>
          <cell r="E7" t="str">
            <v>СОШ</v>
          </cell>
        </row>
        <row r="8">
          <cell r="A8" t="str">
            <v>Красногвардейский</v>
          </cell>
          <cell r="C8" t="str">
            <v>ЧОУ "Академия"</v>
          </cell>
          <cell r="D8">
            <v>10901</v>
          </cell>
          <cell r="E8" t="str">
            <v>СОШ</v>
          </cell>
        </row>
        <row r="9">
          <cell r="A9" t="str">
            <v>Красносельский</v>
          </cell>
          <cell r="C9" t="str">
            <v>НОУ Гете-Шуле</v>
          </cell>
          <cell r="D9">
            <v>13902</v>
          </cell>
          <cell r="E9" t="str">
            <v>СОШ</v>
          </cell>
        </row>
        <row r="10">
          <cell r="A10" t="str">
            <v>Кронштадтский</v>
          </cell>
          <cell r="C10" t="str">
            <v>НОУ ДиПСО "Праздник+"</v>
          </cell>
          <cell r="D10">
            <v>12627</v>
          </cell>
          <cell r="E10" t="str">
            <v>СОШ</v>
          </cell>
        </row>
        <row r="11">
          <cell r="A11" t="str">
            <v>Курортный</v>
          </cell>
          <cell r="C11" t="str">
            <v>НОУ Лидер</v>
          </cell>
          <cell r="D11">
            <v>15901</v>
          </cell>
          <cell r="E11" t="str">
            <v>СОШ</v>
          </cell>
        </row>
        <row r="12">
          <cell r="A12" t="str">
            <v>Московский</v>
          </cell>
          <cell r="C12" t="str">
            <v>НОУ П Гимназия АН</v>
          </cell>
          <cell r="D12">
            <v>12626</v>
          </cell>
          <cell r="E12" t="str">
            <v>СОШ</v>
          </cell>
        </row>
        <row r="13">
          <cell r="A13" t="str">
            <v>Невский</v>
          </cell>
          <cell r="C13" t="str">
            <v>НОУ УВК "Взмах"</v>
          </cell>
          <cell r="D13">
            <v>5660</v>
          </cell>
          <cell r="E13" t="str">
            <v>СОШ</v>
          </cell>
        </row>
        <row r="14">
          <cell r="A14" t="str">
            <v>Петроградский</v>
          </cell>
          <cell r="C14" t="str">
            <v>НОУ Школа "Доверие"</v>
          </cell>
          <cell r="D14">
            <v>15903</v>
          </cell>
          <cell r="E14" t="str">
            <v>СОШ</v>
          </cell>
        </row>
        <row r="15">
          <cell r="A15" t="str">
            <v>Петродворцовый</v>
          </cell>
          <cell r="C15" t="str">
            <v>НОУ ШНИ</v>
          </cell>
          <cell r="D15">
            <v>18915</v>
          </cell>
          <cell r="E15" t="str">
            <v>СОШ</v>
          </cell>
        </row>
        <row r="16">
          <cell r="A16" t="str">
            <v>Приморский</v>
          </cell>
          <cell r="C16" t="str">
            <v>НЧОУ "Дельта"</v>
          </cell>
          <cell r="D16">
            <v>5664</v>
          </cell>
          <cell r="E16" t="str">
            <v>СОШ</v>
          </cell>
        </row>
        <row r="17">
          <cell r="A17" t="str">
            <v>Пушкинский</v>
          </cell>
          <cell r="C17" t="str">
            <v>ЧОУ "гимназия "Петершуле"</v>
          </cell>
          <cell r="D17">
            <v>7905</v>
          </cell>
          <cell r="E17" t="str">
            <v>СОШ</v>
          </cell>
        </row>
        <row r="18">
          <cell r="A18" t="str">
            <v>Фрунзенский</v>
          </cell>
          <cell r="C18" t="str">
            <v>ЧОУ "гимназия имени А.Невского"</v>
          </cell>
          <cell r="D18">
            <v>7906</v>
          </cell>
          <cell r="E18" t="str">
            <v>СОШ</v>
          </cell>
        </row>
        <row r="19">
          <cell r="A19" t="str">
            <v>Центральный</v>
          </cell>
          <cell r="C19" t="str">
            <v>ЧОУ "Менахем"</v>
          </cell>
          <cell r="D19">
            <v>3903</v>
          </cell>
          <cell r="E19" t="str">
            <v>СОШ</v>
          </cell>
        </row>
        <row r="20">
          <cell r="C20" t="str">
            <v>ЧОУ "СОШ "Логос"</v>
          </cell>
          <cell r="D20">
            <v>1704</v>
          </cell>
          <cell r="E20" t="str">
            <v>СОШ</v>
          </cell>
        </row>
        <row r="21">
          <cell r="C21" t="str">
            <v>ЧОУ "Центр Искусства Воспитания "Общеобразовательная Вальдорфская школа и детский сад"</v>
          </cell>
          <cell r="D21">
            <v>2703</v>
          </cell>
          <cell r="E21" t="str">
            <v>СОШ</v>
          </cell>
        </row>
        <row r="22">
          <cell r="C22" t="str">
            <v>ЧОУ "Школа "Обучение в диалоге"</v>
          </cell>
          <cell r="D22">
            <v>18919</v>
          </cell>
          <cell r="E22" t="str">
            <v>СОШ</v>
          </cell>
        </row>
        <row r="23">
          <cell r="C23" t="str">
            <v>ЧОУ "ШКОЛА "РИД"</v>
          </cell>
          <cell r="D23">
            <v>13901</v>
          </cell>
          <cell r="E23" t="str">
            <v>СОШ</v>
          </cell>
        </row>
        <row r="24">
          <cell r="C24" t="str">
            <v>ЧОУ "Школа "Шамир"</v>
          </cell>
          <cell r="D24">
            <v>1705</v>
          </cell>
          <cell r="E24" t="str">
            <v>СОШ</v>
          </cell>
        </row>
        <row r="25">
          <cell r="C25" t="str">
            <v>ЧОУ "ШКОЛА ГРАН"</v>
          </cell>
          <cell r="D25">
            <v>15900</v>
          </cell>
          <cell r="E25" t="str">
            <v>СОШ</v>
          </cell>
        </row>
        <row r="26">
          <cell r="C26" t="str">
            <v>ЧОУ "Школа Экспресс" Санкт-Петербурга</v>
          </cell>
          <cell r="D26">
            <v>18913</v>
          </cell>
          <cell r="E26" t="str">
            <v>СОШ</v>
          </cell>
        </row>
        <row r="27">
          <cell r="C27" t="str">
            <v>ЧОУ АЛЬМА-МАТЕР</v>
          </cell>
          <cell r="D27">
            <v>18905</v>
          </cell>
          <cell r="E27" t="str">
            <v>СОШ</v>
          </cell>
        </row>
        <row r="28">
          <cell r="C28" t="str">
            <v>ЧОУ ДиПСО "Шанс"</v>
          </cell>
          <cell r="D28">
            <v>12628</v>
          </cell>
          <cell r="E28" t="str">
            <v>СОШ</v>
          </cell>
        </row>
        <row r="29">
          <cell r="C29" t="str">
            <v>ЧОУ им Шацкого</v>
          </cell>
          <cell r="D29">
            <v>2705</v>
          </cell>
          <cell r="E29" t="str">
            <v>СОШ</v>
          </cell>
        </row>
        <row r="30">
          <cell r="C30" t="str">
            <v>ЧОУ СОШ "Гимназия"Северная Венеция</v>
          </cell>
          <cell r="D30">
            <v>11902</v>
          </cell>
          <cell r="E30" t="str">
            <v>СОШ</v>
          </cell>
        </row>
        <row r="31">
          <cell r="C31" t="str">
            <v>ЧОУ СПБГШ "РОСТ"</v>
          </cell>
          <cell r="D31">
            <v>3904</v>
          </cell>
          <cell r="E31" t="str">
            <v>СОШ</v>
          </cell>
        </row>
        <row r="32">
          <cell r="C32" t="str">
            <v>ЧОУ ШЭиП</v>
          </cell>
          <cell r="D32">
            <v>8900</v>
          </cell>
          <cell r="E32" t="str">
            <v>СОШ</v>
          </cell>
        </row>
        <row r="33">
          <cell r="C33" t="str">
            <v>ЧОУСОГХЦ"МИРТ"</v>
          </cell>
          <cell r="D33">
            <v>18920</v>
          </cell>
          <cell r="E33" t="str">
            <v>СОШ</v>
          </cell>
        </row>
        <row r="34">
          <cell r="C34" t="str">
            <v>Школа «Студиум»</v>
          </cell>
          <cell r="D34">
            <v>11901</v>
          </cell>
          <cell r="E34" t="str">
            <v>СОШ</v>
          </cell>
        </row>
        <row r="35">
          <cell r="C35" t="str">
            <v>Экономический лицей АНО ВО "МБИ"</v>
          </cell>
          <cell r="D35">
            <v>18906</v>
          </cell>
          <cell r="E35" t="str">
            <v>СОШ</v>
          </cell>
        </row>
        <row r="36">
          <cell r="C36" t="str">
            <v>ЧОУ "Школа Шостаковичей"</v>
          </cell>
          <cell r="D36">
            <v>2707</v>
          </cell>
          <cell r="E36" t="str">
            <v>СОШ</v>
          </cell>
        </row>
        <row r="37">
          <cell r="C37" t="str">
            <v>ЧОУ "ЮВЕНТА"</v>
          </cell>
          <cell r="D37">
            <v>2704</v>
          </cell>
          <cell r="E37" t="str">
            <v>СОШ</v>
          </cell>
        </row>
        <row r="38">
          <cell r="C38" t="str">
            <v>ЧОУ "Школа разговорных языков"</v>
          </cell>
          <cell r="D38">
            <v>5663</v>
          </cell>
          <cell r="E38" t="str">
            <v>СОШ</v>
          </cell>
        </row>
        <row r="39">
          <cell r="C39" t="str">
            <v>ЧОУ "Школа "Унисон"</v>
          </cell>
          <cell r="D39">
            <v>18909</v>
          </cell>
          <cell r="E39" t="str">
            <v>СОШ</v>
          </cell>
        </row>
        <row r="40">
          <cell r="C40" t="str">
            <v>НОУ Школа "Деловая волна"</v>
          </cell>
          <cell r="D40">
            <v>15907</v>
          </cell>
          <cell r="E40" t="str">
            <v>СОШ</v>
          </cell>
        </row>
        <row r="41">
          <cell r="C41" t="str">
            <v>НОУ ЧШ "Дипломат"</v>
          </cell>
          <cell r="D41">
            <v>1706</v>
          </cell>
          <cell r="E41" t="str">
            <v>СОШ</v>
          </cell>
        </row>
        <row r="42">
          <cell r="C42" t="str">
            <v>ЧОУ "Тет-а-тет"</v>
          </cell>
          <cell r="D42">
            <v>11000</v>
          </cell>
          <cell r="E42" t="str">
            <v>СОШ</v>
          </cell>
        </row>
        <row r="43">
          <cell r="C43" t="str">
            <v>ЧОУ "Санкт-Петербургская школа "ТТИШБ"</v>
          </cell>
          <cell r="D43">
            <v>1703</v>
          </cell>
          <cell r="E43" t="str">
            <v>СОШ</v>
          </cell>
        </row>
        <row r="44">
          <cell r="C44" t="str">
            <v>ЧОУ СВШ</v>
          </cell>
          <cell r="D44">
            <v>99999</v>
          </cell>
          <cell r="E44" t="str">
            <v>СОШ</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2">
          <cell r="G2">
            <v>0</v>
          </cell>
        </row>
        <row r="3">
          <cell r="G3">
            <v>1</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ллы"/>
      <sheetName val="ИТОГ"/>
    </sheetNames>
    <sheetDataSet>
      <sheetData sheetId="0"/>
      <sheetData sheetId="1">
        <row r="27">
          <cell r="A27" t="str">
            <v>Район</v>
          </cell>
          <cell r="B27">
            <v>0</v>
          </cell>
          <cell r="C27">
            <v>1</v>
          </cell>
          <cell r="D27">
            <v>2</v>
          </cell>
          <cell r="E27">
            <v>3</v>
          </cell>
          <cell r="F27">
            <v>4</v>
          </cell>
          <cell r="G27">
            <v>5</v>
          </cell>
        </row>
        <row r="28">
          <cell r="A28" t="str">
            <v>Адмиралтейский</v>
          </cell>
          <cell r="B28">
            <v>0.6</v>
          </cell>
          <cell r="C28">
            <v>2</v>
          </cell>
          <cell r="D28">
            <v>7</v>
          </cell>
          <cell r="E28">
            <v>18.100000000000001</v>
          </cell>
          <cell r="F28">
            <v>32.6</v>
          </cell>
          <cell r="G28">
            <v>39.6</v>
          </cell>
        </row>
        <row r="29">
          <cell r="A29" t="str">
            <v>Василеостровский</v>
          </cell>
          <cell r="B29">
            <v>0.1</v>
          </cell>
          <cell r="C29">
            <v>2.1</v>
          </cell>
          <cell r="D29">
            <v>4.4000000000000004</v>
          </cell>
          <cell r="E29">
            <v>13</v>
          </cell>
          <cell r="F29">
            <v>29.7</v>
          </cell>
          <cell r="G29">
            <v>50.7</v>
          </cell>
        </row>
        <row r="30">
          <cell r="A30" t="str">
            <v>Выборгский</v>
          </cell>
          <cell r="B30">
            <v>0.6</v>
          </cell>
          <cell r="C30">
            <v>1.6</v>
          </cell>
          <cell r="D30">
            <v>5.6</v>
          </cell>
          <cell r="E30">
            <v>14.8</v>
          </cell>
          <cell r="F30">
            <v>33</v>
          </cell>
          <cell r="G30">
            <v>44.3</v>
          </cell>
        </row>
        <row r="31">
          <cell r="A31" t="str">
            <v>Калининский</v>
          </cell>
          <cell r="B31">
            <v>0.6</v>
          </cell>
          <cell r="C31">
            <v>2.2000000000000002</v>
          </cell>
          <cell r="D31">
            <v>6.4</v>
          </cell>
          <cell r="E31">
            <v>17.5</v>
          </cell>
          <cell r="F31">
            <v>35.799999999999997</v>
          </cell>
          <cell r="G31">
            <v>37.5</v>
          </cell>
        </row>
        <row r="32">
          <cell r="A32" t="str">
            <v>Кировский</v>
          </cell>
          <cell r="B32">
            <v>0.5</v>
          </cell>
          <cell r="C32">
            <v>3.2</v>
          </cell>
          <cell r="D32">
            <v>7.6</v>
          </cell>
          <cell r="E32">
            <v>18.100000000000001</v>
          </cell>
          <cell r="F32">
            <v>34.5</v>
          </cell>
          <cell r="G32">
            <v>36.1</v>
          </cell>
        </row>
        <row r="33">
          <cell r="A33" t="str">
            <v>Колпинский</v>
          </cell>
          <cell r="B33">
            <v>0.8</v>
          </cell>
          <cell r="C33">
            <v>2.2000000000000002</v>
          </cell>
          <cell r="D33">
            <v>7.4</v>
          </cell>
          <cell r="E33">
            <v>19.2</v>
          </cell>
          <cell r="F33">
            <v>33.700000000000003</v>
          </cell>
          <cell r="G33">
            <v>36.700000000000003</v>
          </cell>
        </row>
        <row r="34">
          <cell r="A34" t="str">
            <v>Красногвардейский</v>
          </cell>
          <cell r="B34">
            <v>0.6</v>
          </cell>
          <cell r="C34">
            <v>2.5</v>
          </cell>
          <cell r="D34">
            <v>7.1</v>
          </cell>
          <cell r="E34">
            <v>17.2</v>
          </cell>
          <cell r="F34">
            <v>35.1</v>
          </cell>
          <cell r="G34">
            <v>37.5</v>
          </cell>
        </row>
        <row r="35">
          <cell r="A35" t="str">
            <v>Красносельский</v>
          </cell>
          <cell r="B35">
            <v>0.6</v>
          </cell>
          <cell r="C35">
            <v>2.2999999999999998</v>
          </cell>
          <cell r="D35">
            <v>6.1</v>
          </cell>
          <cell r="E35">
            <v>14.8</v>
          </cell>
          <cell r="F35">
            <v>31.7</v>
          </cell>
          <cell r="G35">
            <v>44.4</v>
          </cell>
        </row>
        <row r="36">
          <cell r="A36" t="str">
            <v>Кронштадтский</v>
          </cell>
          <cell r="B36">
            <v>0.3</v>
          </cell>
          <cell r="C36">
            <v>2.2000000000000002</v>
          </cell>
          <cell r="D36">
            <v>8.6999999999999993</v>
          </cell>
          <cell r="E36">
            <v>16.8</v>
          </cell>
          <cell r="F36">
            <v>34.4</v>
          </cell>
          <cell r="G36">
            <v>37.700000000000003</v>
          </cell>
        </row>
        <row r="37">
          <cell r="A37" t="str">
            <v>Курортный</v>
          </cell>
          <cell r="B37">
            <v>0.7</v>
          </cell>
          <cell r="C37">
            <v>1.7</v>
          </cell>
          <cell r="D37">
            <v>3.4</v>
          </cell>
          <cell r="E37">
            <v>14.6</v>
          </cell>
          <cell r="F37">
            <v>31.3</v>
          </cell>
          <cell r="G37">
            <v>48.2</v>
          </cell>
        </row>
        <row r="38">
          <cell r="A38" t="str">
            <v>Московский</v>
          </cell>
          <cell r="B38">
            <v>0.4</v>
          </cell>
          <cell r="C38">
            <v>1.6</v>
          </cell>
          <cell r="D38">
            <v>5.9</v>
          </cell>
          <cell r="E38">
            <v>12.6</v>
          </cell>
          <cell r="F38">
            <v>33</v>
          </cell>
          <cell r="G38">
            <v>46.4</v>
          </cell>
        </row>
        <row r="39">
          <cell r="A39" t="str">
            <v>Невский</v>
          </cell>
          <cell r="B39">
            <v>0.7</v>
          </cell>
          <cell r="C39">
            <v>2.1</v>
          </cell>
          <cell r="D39">
            <v>6.8</v>
          </cell>
          <cell r="E39">
            <v>18.399999999999999</v>
          </cell>
          <cell r="F39">
            <v>33.6</v>
          </cell>
          <cell r="G39">
            <v>38.4</v>
          </cell>
        </row>
        <row r="40">
          <cell r="A40" t="str">
            <v>ОО Городского подчинения</v>
          </cell>
          <cell r="B40">
            <v>0</v>
          </cell>
          <cell r="C40">
            <v>0</v>
          </cell>
          <cell r="D40">
            <v>1.5</v>
          </cell>
          <cell r="E40">
            <v>4.4000000000000004</v>
          </cell>
          <cell r="F40">
            <v>20.6</v>
          </cell>
          <cell r="G40">
            <v>73.5</v>
          </cell>
        </row>
        <row r="41">
          <cell r="A41" t="str">
            <v>Петроградский</v>
          </cell>
          <cell r="B41">
            <v>0.8</v>
          </cell>
          <cell r="C41">
            <v>2.2999999999999998</v>
          </cell>
          <cell r="D41">
            <v>6.4</v>
          </cell>
          <cell r="E41">
            <v>19.8</v>
          </cell>
          <cell r="F41">
            <v>35.4</v>
          </cell>
          <cell r="G41">
            <v>35.200000000000003</v>
          </cell>
        </row>
        <row r="42">
          <cell r="A42" t="str">
            <v>Петродворцовый</v>
          </cell>
          <cell r="B42">
            <v>1.1000000000000001</v>
          </cell>
          <cell r="C42">
            <v>2.5</v>
          </cell>
          <cell r="D42">
            <v>9.5</v>
          </cell>
          <cell r="E42">
            <v>20.3</v>
          </cell>
          <cell r="F42">
            <v>36.1</v>
          </cell>
          <cell r="G42">
            <v>30.5</v>
          </cell>
        </row>
        <row r="43">
          <cell r="A43" t="str">
            <v>Приморский</v>
          </cell>
          <cell r="B43">
            <v>0.5</v>
          </cell>
          <cell r="C43">
            <v>2</v>
          </cell>
          <cell r="D43">
            <v>5.6</v>
          </cell>
          <cell r="E43">
            <v>16.2</v>
          </cell>
          <cell r="F43">
            <v>34.1</v>
          </cell>
          <cell r="G43">
            <v>41.6</v>
          </cell>
        </row>
        <row r="44">
          <cell r="A44" t="str">
            <v>Пушкинский</v>
          </cell>
          <cell r="B44">
            <v>0.6</v>
          </cell>
          <cell r="C44">
            <v>2.9</v>
          </cell>
          <cell r="D44">
            <v>7.4</v>
          </cell>
          <cell r="E44">
            <v>16.7</v>
          </cell>
          <cell r="F44">
            <v>32.4</v>
          </cell>
          <cell r="G44">
            <v>40</v>
          </cell>
        </row>
        <row r="45">
          <cell r="A45" t="str">
            <v>Фрунзенский</v>
          </cell>
          <cell r="B45">
            <v>0.7</v>
          </cell>
          <cell r="C45">
            <v>2</v>
          </cell>
          <cell r="D45">
            <v>7.3</v>
          </cell>
          <cell r="E45">
            <v>16.2</v>
          </cell>
          <cell r="F45">
            <v>36.200000000000003</v>
          </cell>
          <cell r="G45">
            <v>37.6</v>
          </cell>
        </row>
        <row r="46">
          <cell r="A46" t="str">
            <v>Центральный</v>
          </cell>
          <cell r="B46">
            <v>0.6</v>
          </cell>
          <cell r="C46">
            <v>1.8</v>
          </cell>
          <cell r="D46">
            <v>4.3</v>
          </cell>
          <cell r="E46">
            <v>15.4</v>
          </cell>
          <cell r="F46">
            <v>33.5</v>
          </cell>
          <cell r="G46">
            <v>44.4</v>
          </cell>
        </row>
        <row r="47">
          <cell r="A47" t="str">
            <v>Санкт-Петербург</v>
          </cell>
          <cell r="B47">
            <v>0.6</v>
          </cell>
          <cell r="C47">
            <v>2.2000000000000002</v>
          </cell>
          <cell r="D47">
            <v>6.4</v>
          </cell>
          <cell r="E47">
            <v>16.399999999999999</v>
          </cell>
          <cell r="F47">
            <v>33.799999999999997</v>
          </cell>
          <cell r="G47">
            <v>40.700000000000003</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refreshError="1"/>
      <sheetData sheetId="1" refreshError="1"/>
      <sheetData sheetId="2">
        <row r="1">
          <cell r="C1" t="str">
            <v>Список ОО</v>
          </cell>
          <cell r="D1" t="str">
            <v>Код</v>
          </cell>
          <cell r="E1" t="str">
            <v>Вид ОО</v>
          </cell>
        </row>
        <row r="2">
          <cell r="C2" t="str">
            <v>ГБОУ гимназия №524</v>
          </cell>
          <cell r="D2">
            <v>11524</v>
          </cell>
          <cell r="E2" t="str">
            <v>Гимназия</v>
          </cell>
        </row>
        <row r="3">
          <cell r="C3" t="str">
            <v>ГБОУ гимназия №526</v>
          </cell>
          <cell r="D3">
            <v>11526</v>
          </cell>
          <cell r="E3" t="str">
            <v>Гимназия</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refreshError="1"/>
      <sheetData sheetId="1" refreshError="1"/>
      <sheetData sheetId="2">
        <row r="1">
          <cell r="C1" t="str">
            <v>Список ОО</v>
          </cell>
          <cell r="D1" t="str">
            <v>Код</v>
          </cell>
          <cell r="E1" t="str">
            <v>Вид ОО</v>
          </cell>
        </row>
        <row r="2">
          <cell r="C2" t="str">
            <v>ГБОУ гимназия №524</v>
          </cell>
          <cell r="D2">
            <v>11524</v>
          </cell>
          <cell r="E2" t="str">
            <v>Гимназия</v>
          </cell>
        </row>
        <row r="3">
          <cell r="C3" t="str">
            <v>ГБОУ гимназия №526</v>
          </cell>
          <cell r="D3">
            <v>11526</v>
          </cell>
          <cell r="E3" t="str">
            <v>Гимназия</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refreshError="1"/>
      <sheetData sheetId="1" refreshError="1"/>
      <sheetData sheetId="2">
        <row r="1">
          <cell r="C1" t="str">
            <v>Список ОО</v>
          </cell>
          <cell r="D1" t="str">
            <v>Код</v>
          </cell>
          <cell r="E1" t="str">
            <v>Вид ОО</v>
          </cell>
        </row>
        <row r="2">
          <cell r="C2" t="str">
            <v>ГБОУ гимназия №524</v>
          </cell>
          <cell r="D2">
            <v>11524</v>
          </cell>
          <cell r="E2" t="str">
            <v>Гимназия</v>
          </cell>
        </row>
        <row r="3">
          <cell r="C3" t="str">
            <v>ГБОУ гимназия №526</v>
          </cell>
          <cell r="D3">
            <v>11526</v>
          </cell>
          <cell r="E3" t="str">
            <v>Гимназия</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row>
        <row r="3">
          <cell r="C3" t="str">
            <v>ГБОУ гимназия №526</v>
          </cell>
          <cell r="D3">
            <v>11526</v>
          </cell>
          <cell r="E3" t="str">
            <v>Гимназия</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refreshError="1"/>
      <sheetData sheetId="1" refreshError="1"/>
      <sheetData sheetId="2" refreshError="1">
        <row r="1">
          <cell r="C1" t="str">
            <v>Список ОО</v>
          </cell>
          <cell r="D1" t="str">
            <v>Код</v>
          </cell>
          <cell r="E1" t="str">
            <v>Вид ОО</v>
          </cell>
        </row>
        <row r="2">
          <cell r="C2" t="str">
            <v>ГБОУ гимназия №524</v>
          </cell>
          <cell r="D2">
            <v>11524</v>
          </cell>
          <cell r="E2" t="str">
            <v>Гимназия</v>
          </cell>
        </row>
        <row r="3">
          <cell r="C3" t="str">
            <v>ГБОУ гимназия №526</v>
          </cell>
          <cell r="D3">
            <v>11526</v>
          </cell>
          <cell r="E3" t="str">
            <v>Гимназия</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row>
        <row r="3">
          <cell r="C3" t="str">
            <v>ГБОУ гимназия №526</v>
          </cell>
          <cell r="D3">
            <v>11526</v>
          </cell>
          <cell r="E3" t="str">
            <v>Гимназия</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row>
        <row r="3">
          <cell r="C3" t="str">
            <v>ГБОУ гимназия №526</v>
          </cell>
          <cell r="D3">
            <v>11526</v>
          </cell>
          <cell r="E3" t="str">
            <v>Гимназия</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2">
          <cell r="C2" t="str">
            <v>ГБОУ гимназия №524</v>
          </cell>
          <cell r="G2">
            <v>0</v>
          </cell>
        </row>
        <row r="3">
          <cell r="C3" t="str">
            <v>ГБОУ гимназия №526</v>
          </cell>
          <cell r="G3">
            <v>1</v>
          </cell>
        </row>
        <row r="4">
          <cell r="C4" t="str">
            <v>ГБОУ ФМЛ №366</v>
          </cell>
        </row>
        <row r="5">
          <cell r="C5" t="str">
            <v>ГБОУ лицей №373</v>
          </cell>
        </row>
        <row r="6">
          <cell r="C6" t="str">
            <v>ГБОУ "Морская школа"</v>
          </cell>
        </row>
        <row r="7">
          <cell r="C7" t="str">
            <v>ГБОУ СОШ №353</v>
          </cell>
        </row>
        <row r="8">
          <cell r="C8" t="str">
            <v>ГБОУ СОШ №354</v>
          </cell>
        </row>
        <row r="9">
          <cell r="C9" t="str">
            <v>ГБОУ СОШ №355</v>
          </cell>
        </row>
        <row r="10">
          <cell r="C10" t="str">
            <v xml:space="preserve">ГБОУ СОШ №358 </v>
          </cell>
        </row>
        <row r="11">
          <cell r="C11" t="str">
            <v>ГБОУ СОШ №362</v>
          </cell>
        </row>
        <row r="12">
          <cell r="C12" t="str">
            <v>ГБОУ СОШ №370</v>
          </cell>
        </row>
        <row r="13">
          <cell r="C13" t="str">
            <v>ГБОУ СОШ №372</v>
          </cell>
        </row>
        <row r="14">
          <cell r="C14" t="str">
            <v>ГБОУ СОШ №374</v>
          </cell>
        </row>
        <row r="15">
          <cell r="C15" t="str">
            <v>ГБОУ СОШ №376</v>
          </cell>
        </row>
        <row r="16">
          <cell r="C16" t="str">
            <v>ГБОУ СОШ №484</v>
          </cell>
        </row>
        <row r="17">
          <cell r="C17" t="str">
            <v>ГБОУ СОШ №489</v>
          </cell>
        </row>
        <row r="18">
          <cell r="C18" t="str">
            <v>ГБОУ СОШ №495</v>
          </cell>
        </row>
        <row r="19">
          <cell r="C19" t="str">
            <v>ГБОУ СОШ №496</v>
          </cell>
        </row>
        <row r="20">
          <cell r="C20" t="str">
            <v>ГБОУ СОШ №507</v>
          </cell>
        </row>
        <row r="21">
          <cell r="C21" t="str">
            <v>ГБОУ СОШ №519</v>
          </cell>
        </row>
        <row r="22">
          <cell r="C22" t="str">
            <v>ГБОУ СОШ №536</v>
          </cell>
        </row>
        <row r="23">
          <cell r="C23" t="str">
            <v>ГБОУ СОШ №537</v>
          </cell>
        </row>
        <row r="24">
          <cell r="C24" t="str">
            <v>ГБОУ СОШ №543</v>
          </cell>
        </row>
        <row r="25">
          <cell r="C25" t="str">
            <v>ГБОУ СОШ №594</v>
          </cell>
        </row>
        <row r="26">
          <cell r="C26" t="str">
            <v>ГБОУ СОШ №643</v>
          </cell>
        </row>
        <row r="27">
          <cell r="C27" t="str">
            <v>ГБОУ СОШ №663</v>
          </cell>
        </row>
        <row r="28">
          <cell r="C28" t="str">
            <v>ГБОУ СОШ №684</v>
          </cell>
        </row>
        <row r="29">
          <cell r="C29" t="str">
            <v>ГБОУ СОШ №1</v>
          </cell>
        </row>
        <row r="30">
          <cell r="C30" t="str">
            <v>ГБОУ СОШ №351</v>
          </cell>
        </row>
        <row r="31">
          <cell r="C31" t="str">
            <v>ГБОУ СОШ №356</v>
          </cell>
        </row>
        <row r="32">
          <cell r="C32" t="str">
            <v>ГБОУ СОШ №371</v>
          </cell>
        </row>
        <row r="33">
          <cell r="C33" t="str">
            <v>ГБОУ СОШ №485</v>
          </cell>
        </row>
        <row r="34">
          <cell r="C34" t="str">
            <v>ГБОУ СОШ №508</v>
          </cell>
        </row>
        <row r="35">
          <cell r="C35" t="str">
            <v>ГБОУ СОШ №510</v>
          </cell>
        </row>
        <row r="36">
          <cell r="C36" t="str">
            <v>ГБОУ СОШ №525</v>
          </cell>
        </row>
        <row r="37">
          <cell r="C37" t="str">
            <v>ГБОУ СОШ №544</v>
          </cell>
        </row>
        <row r="38">
          <cell r="C38" t="str">
            <v>ГБОУ ЦО №2</v>
          </cell>
        </row>
        <row r="39">
          <cell r="C39" t="str">
            <v>ГБОУ школа №613</v>
          </cell>
        </row>
        <row r="40">
          <cell r="C40" t="str">
            <v>ГБОУ прогимназия №698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2">
          <cell r="C2" t="str">
            <v>ГБОУ гимназия №524</v>
          </cell>
          <cell r="G2">
            <v>0</v>
          </cell>
        </row>
        <row r="3">
          <cell r="C3" t="str">
            <v>ГБОУ гимназия №526</v>
          </cell>
          <cell r="G3">
            <v>1</v>
          </cell>
        </row>
        <row r="4">
          <cell r="C4" t="str">
            <v>ГБОУ ФМЛ №366</v>
          </cell>
        </row>
        <row r="5">
          <cell r="C5" t="str">
            <v>ГБОУ лицей №373</v>
          </cell>
        </row>
        <row r="6">
          <cell r="C6" t="str">
            <v>ГБОУ "Морская школа"</v>
          </cell>
        </row>
        <row r="7">
          <cell r="C7" t="str">
            <v>ГБОУ СОШ №353</v>
          </cell>
        </row>
        <row r="8">
          <cell r="C8" t="str">
            <v>ГБОУ СОШ №354</v>
          </cell>
        </row>
        <row r="9">
          <cell r="C9" t="str">
            <v>ГБОУ СОШ №355</v>
          </cell>
        </row>
        <row r="10">
          <cell r="C10" t="str">
            <v xml:space="preserve">ГБОУ СОШ №358 </v>
          </cell>
        </row>
        <row r="11">
          <cell r="C11" t="str">
            <v>ГБОУ СОШ №362</v>
          </cell>
        </row>
        <row r="12">
          <cell r="C12" t="str">
            <v>ГБОУ СОШ №370</v>
          </cell>
        </row>
        <row r="13">
          <cell r="C13" t="str">
            <v>ГБОУ СОШ №372</v>
          </cell>
        </row>
        <row r="14">
          <cell r="C14" t="str">
            <v>ГБОУ СОШ №374</v>
          </cell>
        </row>
        <row r="15">
          <cell r="C15" t="str">
            <v>ГБОУ СОШ №376</v>
          </cell>
        </row>
        <row r="16">
          <cell r="C16" t="str">
            <v>ГБОУ СОШ №484</v>
          </cell>
        </row>
        <row r="17">
          <cell r="C17" t="str">
            <v>ГБОУ СОШ №489</v>
          </cell>
        </row>
        <row r="18">
          <cell r="C18" t="str">
            <v>ГБОУ СОШ №495</v>
          </cell>
        </row>
        <row r="19">
          <cell r="C19" t="str">
            <v>ГБОУ СОШ №496</v>
          </cell>
        </row>
        <row r="20">
          <cell r="C20" t="str">
            <v>ГБОУ СОШ №507</v>
          </cell>
        </row>
        <row r="21">
          <cell r="C21" t="str">
            <v>ГБОУ СОШ №519</v>
          </cell>
        </row>
        <row r="22">
          <cell r="C22" t="str">
            <v>ГБОУ СОШ №536</v>
          </cell>
        </row>
        <row r="23">
          <cell r="C23" t="str">
            <v>ГБОУ СОШ №537</v>
          </cell>
        </row>
        <row r="24">
          <cell r="C24" t="str">
            <v>ГБОУ СОШ №543</v>
          </cell>
        </row>
        <row r="25">
          <cell r="C25" t="str">
            <v>ГБОУ СОШ №594</v>
          </cell>
        </row>
        <row r="26">
          <cell r="C26" t="str">
            <v>ГБОУ СОШ №643</v>
          </cell>
        </row>
        <row r="27">
          <cell r="C27" t="str">
            <v>ГБОУ СОШ №663</v>
          </cell>
        </row>
        <row r="28">
          <cell r="C28" t="str">
            <v>ГБОУ СОШ №684</v>
          </cell>
        </row>
        <row r="29">
          <cell r="C29" t="str">
            <v>ГБОУ СОШ №1</v>
          </cell>
        </row>
        <row r="30">
          <cell r="C30" t="str">
            <v>ГБОУ СОШ №351</v>
          </cell>
        </row>
        <row r="31">
          <cell r="C31" t="str">
            <v>ГБОУ СОШ №356</v>
          </cell>
        </row>
        <row r="32">
          <cell r="C32" t="str">
            <v>ГБОУ СОШ №371</v>
          </cell>
        </row>
        <row r="33">
          <cell r="C33" t="str">
            <v>ГБОУ СОШ №485</v>
          </cell>
        </row>
        <row r="34">
          <cell r="C34" t="str">
            <v>ГБОУ СОШ №508</v>
          </cell>
        </row>
        <row r="35">
          <cell r="C35" t="str">
            <v>ГБОУ СОШ №510</v>
          </cell>
        </row>
        <row r="36">
          <cell r="C36" t="str">
            <v>ГБОУ СОШ №525</v>
          </cell>
        </row>
        <row r="37">
          <cell r="C37" t="str">
            <v>ГБОУ СОШ №544</v>
          </cell>
        </row>
        <row r="38">
          <cell r="C38" t="str">
            <v>ГБОУ ЦО №2</v>
          </cell>
        </row>
        <row r="39">
          <cell r="C39" t="str">
            <v>ГБОУ школа №613</v>
          </cell>
        </row>
        <row r="40">
          <cell r="C40" t="str">
            <v>ГБОУ прогимназия №698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зультаты"/>
      <sheetName val="ИТОГИ"/>
      <sheetName val="Списки"/>
    </sheetNames>
    <sheetDataSet>
      <sheetData sheetId="0"/>
      <sheetData sheetId="1"/>
      <sheetData sheetId="2">
        <row r="1">
          <cell r="C1" t="str">
            <v>Список ОО</v>
          </cell>
          <cell r="D1" t="str">
            <v>Код</v>
          </cell>
          <cell r="E1" t="str">
            <v>Вид ОО</v>
          </cell>
        </row>
        <row r="2">
          <cell r="C2" t="str">
            <v>ГБОУ гимназия №524</v>
          </cell>
          <cell r="D2">
            <v>11524</v>
          </cell>
          <cell r="E2" t="str">
            <v>Гимназия</v>
          </cell>
          <cell r="G2">
            <v>0</v>
          </cell>
        </row>
        <row r="3">
          <cell r="C3" t="str">
            <v>ГБОУ гимназия №526</v>
          </cell>
          <cell r="D3">
            <v>11526</v>
          </cell>
          <cell r="E3" t="str">
            <v>Гимназия</v>
          </cell>
          <cell r="G3">
            <v>1</v>
          </cell>
        </row>
        <row r="4">
          <cell r="C4" t="str">
            <v>ГБОУ ФМЛ №366</v>
          </cell>
          <cell r="D4">
            <v>11366</v>
          </cell>
          <cell r="E4" t="str">
            <v>Лицей</v>
          </cell>
        </row>
        <row r="5">
          <cell r="C5" t="str">
            <v>ГБОУ лицей №373</v>
          </cell>
          <cell r="D5">
            <v>11373</v>
          </cell>
          <cell r="E5" t="str">
            <v>Лицей</v>
          </cell>
        </row>
        <row r="6">
          <cell r="C6" t="str">
            <v>ГБОУ "Морская школа"</v>
          </cell>
          <cell r="D6">
            <v>11002</v>
          </cell>
          <cell r="E6" t="str">
            <v>СОШ</v>
          </cell>
        </row>
        <row r="7">
          <cell r="C7" t="str">
            <v>ГБОУ СОШ №353</v>
          </cell>
          <cell r="D7">
            <v>11353</v>
          </cell>
          <cell r="E7" t="str">
            <v>СОШ</v>
          </cell>
        </row>
        <row r="8">
          <cell r="C8" t="str">
            <v>ГБОУ СОШ №354</v>
          </cell>
          <cell r="D8">
            <v>11354</v>
          </cell>
          <cell r="E8" t="str">
            <v>СОШ</v>
          </cell>
        </row>
        <row r="9">
          <cell r="C9" t="str">
            <v>ГБОУ СОШ №355</v>
          </cell>
          <cell r="D9">
            <v>11355</v>
          </cell>
          <cell r="E9" t="str">
            <v>СОШ</v>
          </cell>
        </row>
        <row r="10">
          <cell r="C10" t="str">
            <v xml:space="preserve">ГБОУ СОШ №358 </v>
          </cell>
          <cell r="D10">
            <v>11358</v>
          </cell>
          <cell r="E10" t="str">
            <v>СОШ</v>
          </cell>
        </row>
        <row r="11">
          <cell r="C11" t="str">
            <v>ГБОУ СОШ №362</v>
          </cell>
          <cell r="D11">
            <v>11362</v>
          </cell>
          <cell r="E11" t="str">
            <v>СОШ</v>
          </cell>
        </row>
        <row r="12">
          <cell r="C12" t="str">
            <v>ГБОУ СОШ №370</v>
          </cell>
          <cell r="D12">
            <v>11370</v>
          </cell>
          <cell r="E12" t="str">
            <v>СОШ</v>
          </cell>
        </row>
        <row r="13">
          <cell r="C13" t="str">
            <v>ГБОУ СОШ №372</v>
          </cell>
          <cell r="D13">
            <v>11372</v>
          </cell>
          <cell r="E13" t="str">
            <v>СОШ</v>
          </cell>
        </row>
        <row r="14">
          <cell r="C14" t="str">
            <v>ГБОУ СОШ №374</v>
          </cell>
          <cell r="D14">
            <v>11374</v>
          </cell>
          <cell r="E14" t="str">
            <v>СОШ</v>
          </cell>
        </row>
        <row r="15">
          <cell r="C15" t="str">
            <v>ГБОУ СОШ №376</v>
          </cell>
          <cell r="D15">
            <v>11376</v>
          </cell>
          <cell r="E15" t="str">
            <v>СОШ</v>
          </cell>
        </row>
        <row r="16">
          <cell r="C16" t="str">
            <v>ГБОУ СОШ №484</v>
          </cell>
          <cell r="D16">
            <v>11484</v>
          </cell>
          <cell r="E16" t="str">
            <v>СОШ</v>
          </cell>
        </row>
        <row r="17">
          <cell r="C17" t="str">
            <v>ГБОУ СОШ №489</v>
          </cell>
          <cell r="D17">
            <v>11489</v>
          </cell>
          <cell r="E17" t="str">
            <v>СОШ</v>
          </cell>
        </row>
        <row r="18">
          <cell r="C18" t="str">
            <v>ГБОУ СОШ №495</v>
          </cell>
          <cell r="D18">
            <v>11495</v>
          </cell>
          <cell r="E18" t="str">
            <v>СОШ</v>
          </cell>
        </row>
        <row r="19">
          <cell r="C19" t="str">
            <v>ГБОУ СОШ №496</v>
          </cell>
          <cell r="D19">
            <v>11496</v>
          </cell>
          <cell r="E19" t="str">
            <v>СОШ</v>
          </cell>
        </row>
        <row r="20">
          <cell r="C20" t="str">
            <v>ГБОУ СОШ №507</v>
          </cell>
          <cell r="D20">
            <v>11507</v>
          </cell>
          <cell r="E20" t="str">
            <v>СОШ</v>
          </cell>
        </row>
        <row r="21">
          <cell r="C21" t="str">
            <v>ГБОУ СОШ №519</v>
          </cell>
          <cell r="D21">
            <v>11519</v>
          </cell>
          <cell r="E21" t="str">
            <v>СОШ</v>
          </cell>
        </row>
        <row r="22">
          <cell r="C22" t="str">
            <v>ГБОУ СОШ №536</v>
          </cell>
          <cell r="D22">
            <v>11536</v>
          </cell>
          <cell r="E22" t="str">
            <v>СОШ</v>
          </cell>
        </row>
        <row r="23">
          <cell r="C23" t="str">
            <v>ГБОУ СОШ №537</v>
          </cell>
          <cell r="D23">
            <v>11537</v>
          </cell>
          <cell r="E23" t="str">
            <v>СОШ</v>
          </cell>
        </row>
        <row r="24">
          <cell r="C24" t="str">
            <v>ГБОУ СОШ №543</v>
          </cell>
          <cell r="D24">
            <v>11543</v>
          </cell>
          <cell r="E24" t="str">
            <v>СОШ</v>
          </cell>
        </row>
        <row r="25">
          <cell r="C25" t="str">
            <v>ГБОУ СОШ №594</v>
          </cell>
          <cell r="D25">
            <v>11594</v>
          </cell>
          <cell r="E25" t="str">
            <v>СОШ</v>
          </cell>
        </row>
        <row r="26">
          <cell r="C26" t="str">
            <v>ГБОУ СОШ №643</v>
          </cell>
          <cell r="D26">
            <v>11643</v>
          </cell>
          <cell r="E26" t="str">
            <v>СОШ</v>
          </cell>
        </row>
        <row r="27">
          <cell r="C27" t="str">
            <v>ГБОУ СОШ №663</v>
          </cell>
          <cell r="D27">
            <v>11663</v>
          </cell>
          <cell r="E27" t="str">
            <v>СОШ</v>
          </cell>
        </row>
        <row r="28">
          <cell r="C28" t="str">
            <v>ГБОУ СОШ №684</v>
          </cell>
          <cell r="D28">
            <v>11684</v>
          </cell>
          <cell r="E28" t="str">
            <v>СОШ</v>
          </cell>
        </row>
        <row r="29">
          <cell r="C29" t="str">
            <v>ГБОУ СОШ №1</v>
          </cell>
          <cell r="D29">
            <v>11001</v>
          </cell>
          <cell r="E29" t="str">
            <v>СОШ с углуб.</v>
          </cell>
        </row>
        <row r="30">
          <cell r="C30" t="str">
            <v>ГБОУ СОШ №351</v>
          </cell>
          <cell r="D30">
            <v>11351</v>
          </cell>
          <cell r="E30" t="str">
            <v>СОШ с углуб.</v>
          </cell>
        </row>
        <row r="31">
          <cell r="C31" t="str">
            <v>ГБОУ СОШ №356</v>
          </cell>
          <cell r="D31">
            <v>11356</v>
          </cell>
          <cell r="E31" t="str">
            <v>СОШ с углуб.</v>
          </cell>
        </row>
        <row r="32">
          <cell r="C32" t="str">
            <v>ГБОУ СОШ №371</v>
          </cell>
          <cell r="D32">
            <v>11371</v>
          </cell>
          <cell r="E32" t="str">
            <v>СОШ с углуб.</v>
          </cell>
        </row>
        <row r="33">
          <cell r="C33" t="str">
            <v>ГБОУ СОШ №485</v>
          </cell>
          <cell r="D33">
            <v>11485</v>
          </cell>
          <cell r="E33" t="str">
            <v>СОШ с углуб.</v>
          </cell>
        </row>
        <row r="34">
          <cell r="C34" t="str">
            <v>ГБОУ СОШ №508</v>
          </cell>
          <cell r="D34">
            <v>11508</v>
          </cell>
          <cell r="E34" t="str">
            <v>СОШ с углуб.</v>
          </cell>
        </row>
        <row r="35">
          <cell r="C35" t="str">
            <v>ГБОУ СОШ №510</v>
          </cell>
          <cell r="D35">
            <v>11510</v>
          </cell>
          <cell r="E35" t="str">
            <v>СОШ с углуб.</v>
          </cell>
        </row>
        <row r="36">
          <cell r="C36" t="str">
            <v>ГБОУ СОШ №525</v>
          </cell>
          <cell r="D36">
            <v>11525</v>
          </cell>
          <cell r="E36" t="str">
            <v>СОШ с углуб.</v>
          </cell>
        </row>
        <row r="37">
          <cell r="C37" t="str">
            <v>ГБОУ СОШ №544</v>
          </cell>
          <cell r="D37">
            <v>11544</v>
          </cell>
          <cell r="E37" t="str">
            <v>СОШ с углуб.</v>
          </cell>
        </row>
        <row r="38">
          <cell r="C38" t="str">
            <v>ГБОУ ЦО №2</v>
          </cell>
          <cell r="D38">
            <v>11002</v>
          </cell>
          <cell r="E38" t="str">
            <v>ЦО</v>
          </cell>
        </row>
        <row r="39">
          <cell r="C39" t="str">
            <v>ГБОУ школа №613</v>
          </cell>
          <cell r="D39">
            <v>11613</v>
          </cell>
          <cell r="E39" t="str">
            <v>СОШ</v>
          </cell>
        </row>
        <row r="40">
          <cell r="C40" t="str">
            <v>ГБОУ прогимназия №698</v>
          </cell>
          <cell r="D40">
            <v>11698</v>
          </cell>
          <cell r="E40" t="str">
            <v>прогимназия</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4" workbookViewId="0">
      <selection activeCell="E6" sqref="E6"/>
    </sheetView>
  </sheetViews>
  <sheetFormatPr defaultRowHeight="15" x14ac:dyDescent="0.25"/>
  <cols>
    <col min="1" max="1" width="37.7109375" style="124" customWidth="1"/>
  </cols>
  <sheetData>
    <row r="1" spans="1:1" x14ac:dyDescent="0.25">
      <c r="A1" s="189" t="s">
        <v>150</v>
      </c>
    </row>
    <row r="2" spans="1:1" x14ac:dyDescent="0.25">
      <c r="A2" s="120" t="s">
        <v>104</v>
      </c>
    </row>
    <row r="3" spans="1:1" x14ac:dyDescent="0.25">
      <c r="A3" s="121" t="s">
        <v>100</v>
      </c>
    </row>
    <row r="4" spans="1:1" x14ac:dyDescent="0.25">
      <c r="A4" s="122" t="s">
        <v>101</v>
      </c>
    </row>
    <row r="5" spans="1:1" x14ac:dyDescent="0.25">
      <c r="A5" s="123">
        <v>1</v>
      </c>
    </row>
    <row r="6" spans="1:1" x14ac:dyDescent="0.25">
      <c r="A6" s="123">
        <v>351</v>
      </c>
    </row>
    <row r="7" spans="1:1" x14ac:dyDescent="0.25">
      <c r="A7" s="123">
        <v>353</v>
      </c>
    </row>
    <row r="8" spans="1:1" x14ac:dyDescent="0.25">
      <c r="A8" s="123">
        <v>354</v>
      </c>
    </row>
    <row r="9" spans="1:1" x14ac:dyDescent="0.25">
      <c r="A9" s="123">
        <v>355</v>
      </c>
    </row>
    <row r="10" spans="1:1" x14ac:dyDescent="0.25">
      <c r="A10" s="123">
        <v>356</v>
      </c>
    </row>
    <row r="11" spans="1:1" x14ac:dyDescent="0.25">
      <c r="A11" s="123">
        <v>358</v>
      </c>
    </row>
    <row r="12" spans="1:1" x14ac:dyDescent="0.25">
      <c r="A12" s="123">
        <v>362</v>
      </c>
    </row>
    <row r="13" spans="1:1" x14ac:dyDescent="0.25">
      <c r="A13" s="123">
        <v>366</v>
      </c>
    </row>
    <row r="14" spans="1:1" x14ac:dyDescent="0.25">
      <c r="A14" s="123">
        <v>370</v>
      </c>
    </row>
    <row r="15" spans="1:1" x14ac:dyDescent="0.25">
      <c r="A15" s="123">
        <v>371</v>
      </c>
    </row>
    <row r="16" spans="1:1" x14ac:dyDescent="0.25">
      <c r="A16" s="123">
        <v>372</v>
      </c>
    </row>
    <row r="17" spans="1:7" x14ac:dyDescent="0.25">
      <c r="A17" s="123">
        <v>373</v>
      </c>
    </row>
    <row r="18" spans="1:7" x14ac:dyDescent="0.25">
      <c r="A18" s="123">
        <v>376</v>
      </c>
    </row>
    <row r="19" spans="1:7" x14ac:dyDescent="0.25">
      <c r="A19" s="123">
        <v>484</v>
      </c>
    </row>
    <row r="20" spans="1:7" x14ac:dyDescent="0.25">
      <c r="A20" s="123">
        <v>485</v>
      </c>
    </row>
    <row r="21" spans="1:7" x14ac:dyDescent="0.25">
      <c r="A21" s="123">
        <v>489</v>
      </c>
    </row>
    <row r="22" spans="1:7" x14ac:dyDescent="0.25">
      <c r="A22" s="123">
        <v>495</v>
      </c>
    </row>
    <row r="23" spans="1:7" x14ac:dyDescent="0.25">
      <c r="A23" s="123">
        <v>496</v>
      </c>
    </row>
    <row r="24" spans="1:7" x14ac:dyDescent="0.25">
      <c r="A24" s="123">
        <v>507</v>
      </c>
    </row>
    <row r="25" spans="1:7" x14ac:dyDescent="0.25">
      <c r="A25" s="123">
        <v>508</v>
      </c>
      <c r="F25" s="119"/>
      <c r="G25" s="119"/>
    </row>
    <row r="26" spans="1:7" x14ac:dyDescent="0.25">
      <c r="A26" s="123">
        <v>510</v>
      </c>
    </row>
    <row r="27" spans="1:7" x14ac:dyDescent="0.25">
      <c r="A27" s="123">
        <v>519</v>
      </c>
    </row>
    <row r="28" spans="1:7" x14ac:dyDescent="0.25">
      <c r="A28" s="123">
        <v>524</v>
      </c>
    </row>
    <row r="29" spans="1:7" x14ac:dyDescent="0.25">
      <c r="A29" s="123">
        <v>525</v>
      </c>
    </row>
    <row r="30" spans="1:7" x14ac:dyDescent="0.25">
      <c r="A30" s="123">
        <v>526</v>
      </c>
    </row>
    <row r="31" spans="1:7" x14ac:dyDescent="0.25">
      <c r="A31" s="123">
        <v>536</v>
      </c>
    </row>
    <row r="32" spans="1:7" x14ac:dyDescent="0.25">
      <c r="A32" s="123">
        <v>537</v>
      </c>
    </row>
    <row r="33" spans="1:1" x14ac:dyDescent="0.25">
      <c r="A33" s="123">
        <v>543</v>
      </c>
    </row>
    <row r="34" spans="1:1" x14ac:dyDescent="0.25">
      <c r="A34" s="123">
        <v>544</v>
      </c>
    </row>
    <row r="35" spans="1:1" x14ac:dyDescent="0.25">
      <c r="A35" s="123">
        <v>594</v>
      </c>
    </row>
    <row r="36" spans="1:1" x14ac:dyDescent="0.25">
      <c r="A36" s="123">
        <v>643</v>
      </c>
    </row>
    <row r="37" spans="1:1" x14ac:dyDescent="0.25">
      <c r="A37" s="123">
        <v>684</v>
      </c>
    </row>
    <row r="38" spans="1:1" x14ac:dyDescent="0.25">
      <c r="A38" s="123">
        <v>698</v>
      </c>
    </row>
    <row r="39" spans="1:1" x14ac:dyDescent="0.25">
      <c r="A39" s="123" t="s">
        <v>102</v>
      </c>
    </row>
    <row r="40" spans="1:1" x14ac:dyDescent="0.25">
      <c r="A40" s="123" t="s">
        <v>103</v>
      </c>
    </row>
  </sheetData>
  <hyperlinks>
    <hyperlink ref="A2" location="'Задания'!A1" display="'Задания'!A1"/>
    <hyperlink ref="A3" location="'Анализ результатов'!A1" display="'Анализ результатов'!A1"/>
    <hyperlink ref="A4" location="'Общие результаты'!A1" display="'Общие результаты'!A1"/>
    <hyperlink ref="A5" location="'1'!A1" display="'1'!A1"/>
    <hyperlink ref="A6" location="'351'!A1" display="'351'!A1"/>
    <hyperlink ref="A7" location="'353'!A1" display="'353'!A1"/>
    <hyperlink ref="A8" location="'354'!A1" display="'354'!A1"/>
    <hyperlink ref="A9" location="'355'!A1" display="'355'!A1"/>
    <hyperlink ref="A10" location="'356'!A1" display="'356'!A1"/>
    <hyperlink ref="A11" location="'358'!A1" display="'358'!A1"/>
    <hyperlink ref="A12" location="'362'!A1" display="'362'!A1"/>
    <hyperlink ref="A13" location="'366'!A1" display="'366'!A1"/>
    <hyperlink ref="A14" location="'370'!A1" display="'370'!A1"/>
    <hyperlink ref="A15" location="'371'!A1" display="'371'!A1"/>
    <hyperlink ref="A16" location="'372'!A1" display="'372'!A1"/>
    <hyperlink ref="A17" location="'373'!A1" display="'373'!A1"/>
    <hyperlink ref="A18" location="'376'!A1" display="'376'!A1"/>
    <hyperlink ref="A19" location="'484'!A1" display="'484'!A1"/>
    <hyperlink ref="A20" location="'485'!A1" display="'485'!A1"/>
    <hyperlink ref="A21" location="'489'!A1" display="'489'!A1"/>
    <hyperlink ref="A22" location="'495'!A1" display="'495'!A1"/>
    <hyperlink ref="A23" location="'496'!A1" display="'496'!A1"/>
    <hyperlink ref="A24" location="'507'!A1" display="'507'!A1"/>
    <hyperlink ref="A25" location="'508'!A1" display="'508'!A1"/>
    <hyperlink ref="A26" location="'510'!A1" display="'510'!A1"/>
    <hyperlink ref="A27" location="'519'!A1" display="'519'!A1"/>
    <hyperlink ref="A28" location="'524'!A1" display="'524'!A1"/>
    <hyperlink ref="A29" location="'525'!A1" display="'525'!A1"/>
    <hyperlink ref="A30" location="'526'!A1" display="'526'!A1"/>
    <hyperlink ref="A31" location="'536'!A1" display="'536'!A1"/>
    <hyperlink ref="A32" location="'537'!A1" display="'537'!A1"/>
    <hyperlink ref="A33" location="'543'!A1" display="'543'!A1"/>
    <hyperlink ref="A34" location="'544'!A1" display="'544'!A1"/>
    <hyperlink ref="A35" location="'594'!A1" display="'594'!A1"/>
    <hyperlink ref="A36" location="'643'!A1" display="'643'!A1"/>
    <hyperlink ref="A37" location="'684'!A1" display="'684'!A1"/>
    <hyperlink ref="A38" location="'698'!A1" display="'698'!A1"/>
    <hyperlink ref="A39" location="'Студиум'!A1" display="'Студиум'!A1"/>
    <hyperlink ref="A40" location="'Венеция'!A1" display="'Венеция'!A1"/>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N68"/>
  <sheetViews>
    <sheetView topLeftCell="A37" workbookViewId="0">
      <selection activeCell="B63" sqref="B63:B67"/>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6.85546875" bestFit="1" customWidth="1"/>
    <col min="14" max="14" width="7.5703125" bestFit="1"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21</v>
      </c>
      <c r="C3" s="5">
        <f>VLOOKUP(B3,[4]Списки!$C$1:$E$40,2,FALSE)</f>
        <v>11355</v>
      </c>
      <c r="D3" s="5" t="str">
        <f>VLOOKUP(B3,[4]Списки!$C$1:$E$40,3,FALSE)</f>
        <v>СОШ</v>
      </c>
      <c r="E3" s="6" t="s">
        <v>15</v>
      </c>
      <c r="F3" s="7">
        <v>61</v>
      </c>
      <c r="G3" s="7">
        <v>56</v>
      </c>
      <c r="H3" s="8">
        <f>C3*1000+1</f>
        <v>11355001</v>
      </c>
      <c r="I3" s="9">
        <v>0</v>
      </c>
      <c r="J3" s="9">
        <v>0</v>
      </c>
      <c r="K3" s="9">
        <v>0</v>
      </c>
      <c r="L3" s="9">
        <v>1</v>
      </c>
      <c r="M3" s="9">
        <v>1</v>
      </c>
      <c r="N3" s="10">
        <v>2</v>
      </c>
    </row>
    <row r="4" spans="1:14" x14ac:dyDescent="0.25">
      <c r="A4" s="3" t="str">
        <f>A3</f>
        <v>Московский</v>
      </c>
      <c r="B4" s="11" t="str">
        <f t="shared" ref="B4:G19" si="0">B3</f>
        <v>ГБОУ СОШ №355</v>
      </c>
      <c r="C4" s="5">
        <f t="shared" si="0"/>
        <v>11355</v>
      </c>
      <c r="D4" s="5" t="str">
        <f t="shared" si="0"/>
        <v>СОШ</v>
      </c>
      <c r="E4" s="12" t="str">
        <f t="shared" si="0"/>
        <v>1а</v>
      </c>
      <c r="F4" s="7">
        <f t="shared" si="0"/>
        <v>61</v>
      </c>
      <c r="G4" s="7">
        <f t="shared" si="0"/>
        <v>56</v>
      </c>
      <c r="H4" s="8">
        <f>H3+1</f>
        <v>11355002</v>
      </c>
      <c r="I4" s="9">
        <v>1</v>
      </c>
      <c r="J4" s="9">
        <v>0</v>
      </c>
      <c r="K4" s="9">
        <v>0</v>
      </c>
      <c r="L4" s="9">
        <v>1</v>
      </c>
      <c r="M4" s="9">
        <v>1</v>
      </c>
      <c r="N4" s="10">
        <v>3</v>
      </c>
    </row>
    <row r="5" spans="1:14" x14ac:dyDescent="0.25">
      <c r="A5" s="3" t="str">
        <f t="shared" ref="A5:G20" si="1">A4</f>
        <v>Московский</v>
      </c>
      <c r="B5" s="11" t="str">
        <f t="shared" si="0"/>
        <v>ГБОУ СОШ №355</v>
      </c>
      <c r="C5" s="5">
        <f t="shared" si="0"/>
        <v>11355</v>
      </c>
      <c r="D5" s="5" t="str">
        <f t="shared" si="0"/>
        <v>СОШ</v>
      </c>
      <c r="E5" s="12" t="str">
        <f t="shared" si="0"/>
        <v>1а</v>
      </c>
      <c r="F5" s="7">
        <f t="shared" si="0"/>
        <v>61</v>
      </c>
      <c r="G5" s="7">
        <f t="shared" si="0"/>
        <v>56</v>
      </c>
      <c r="H5" s="8">
        <f t="shared" ref="H5:H58" si="2">H4+1</f>
        <v>11355003</v>
      </c>
      <c r="I5" s="9">
        <v>1</v>
      </c>
      <c r="J5" s="9">
        <v>0</v>
      </c>
      <c r="K5" s="9">
        <v>1</v>
      </c>
      <c r="L5" s="9">
        <v>1</v>
      </c>
      <c r="M5" s="9">
        <v>1</v>
      </c>
      <c r="N5" s="10">
        <v>4</v>
      </c>
    </row>
    <row r="6" spans="1:14" x14ac:dyDescent="0.25">
      <c r="A6" s="3" t="str">
        <f t="shared" si="1"/>
        <v>Московский</v>
      </c>
      <c r="B6" s="11" t="str">
        <f t="shared" si="0"/>
        <v>ГБОУ СОШ №355</v>
      </c>
      <c r="C6" s="5">
        <f t="shared" si="0"/>
        <v>11355</v>
      </c>
      <c r="D6" s="5" t="str">
        <f t="shared" si="0"/>
        <v>СОШ</v>
      </c>
      <c r="E6" s="12" t="str">
        <f t="shared" si="0"/>
        <v>1а</v>
      </c>
      <c r="F6" s="7">
        <f t="shared" si="0"/>
        <v>61</v>
      </c>
      <c r="G6" s="7">
        <f t="shared" si="0"/>
        <v>56</v>
      </c>
      <c r="H6" s="8">
        <f t="shared" si="2"/>
        <v>11355004</v>
      </c>
      <c r="I6" s="9">
        <v>1</v>
      </c>
      <c r="J6" s="9">
        <v>0</v>
      </c>
      <c r="K6" s="9">
        <v>0</v>
      </c>
      <c r="L6" s="9">
        <v>1</v>
      </c>
      <c r="M6" s="9">
        <v>1</v>
      </c>
      <c r="N6" s="10">
        <v>3</v>
      </c>
    </row>
    <row r="7" spans="1:14" x14ac:dyDescent="0.25">
      <c r="A7" s="3" t="str">
        <f t="shared" si="1"/>
        <v>Московский</v>
      </c>
      <c r="B7" s="11" t="str">
        <f t="shared" si="0"/>
        <v>ГБОУ СОШ №355</v>
      </c>
      <c r="C7" s="5">
        <f t="shared" si="0"/>
        <v>11355</v>
      </c>
      <c r="D7" s="5" t="str">
        <f t="shared" si="0"/>
        <v>СОШ</v>
      </c>
      <c r="E7" s="12" t="str">
        <f t="shared" si="0"/>
        <v>1а</v>
      </c>
      <c r="F7" s="7">
        <f t="shared" si="0"/>
        <v>61</v>
      </c>
      <c r="G7" s="7">
        <f t="shared" si="0"/>
        <v>56</v>
      </c>
      <c r="H7" s="8">
        <f t="shared" si="2"/>
        <v>11355005</v>
      </c>
      <c r="I7" s="9">
        <v>1</v>
      </c>
      <c r="J7" s="9">
        <v>0</v>
      </c>
      <c r="K7" s="9">
        <v>0</v>
      </c>
      <c r="L7" s="9">
        <v>1</v>
      </c>
      <c r="M7" s="9">
        <v>1</v>
      </c>
      <c r="N7" s="10">
        <v>3</v>
      </c>
    </row>
    <row r="8" spans="1:14" x14ac:dyDescent="0.25">
      <c r="A8" s="3" t="str">
        <f t="shared" si="1"/>
        <v>Московский</v>
      </c>
      <c r="B8" s="11" t="str">
        <f t="shared" si="0"/>
        <v>ГБОУ СОШ №355</v>
      </c>
      <c r="C8" s="5">
        <f t="shared" si="0"/>
        <v>11355</v>
      </c>
      <c r="D8" s="5" t="str">
        <f t="shared" si="0"/>
        <v>СОШ</v>
      </c>
      <c r="E8" s="12" t="str">
        <f t="shared" si="0"/>
        <v>1а</v>
      </c>
      <c r="F8" s="7">
        <f t="shared" si="0"/>
        <v>61</v>
      </c>
      <c r="G8" s="7">
        <f t="shared" si="0"/>
        <v>56</v>
      </c>
      <c r="H8" s="8">
        <f t="shared" si="2"/>
        <v>11355006</v>
      </c>
      <c r="I8" s="9">
        <v>1</v>
      </c>
      <c r="J8" s="9">
        <v>0</v>
      </c>
      <c r="K8" s="9">
        <v>0</v>
      </c>
      <c r="L8" s="9">
        <v>1</v>
      </c>
      <c r="M8" s="9">
        <v>0</v>
      </c>
      <c r="N8" s="10">
        <v>2</v>
      </c>
    </row>
    <row r="9" spans="1:14" x14ac:dyDescent="0.25">
      <c r="A9" s="3" t="str">
        <f t="shared" si="1"/>
        <v>Московский</v>
      </c>
      <c r="B9" s="11" t="str">
        <f t="shared" si="0"/>
        <v>ГБОУ СОШ №355</v>
      </c>
      <c r="C9" s="5">
        <f t="shared" si="0"/>
        <v>11355</v>
      </c>
      <c r="D9" s="5" t="str">
        <f t="shared" si="0"/>
        <v>СОШ</v>
      </c>
      <c r="E9" s="12" t="str">
        <f t="shared" si="0"/>
        <v>1а</v>
      </c>
      <c r="F9" s="7">
        <f t="shared" si="0"/>
        <v>61</v>
      </c>
      <c r="G9" s="7">
        <f t="shared" si="0"/>
        <v>56</v>
      </c>
      <c r="H9" s="8">
        <f t="shared" si="2"/>
        <v>11355007</v>
      </c>
      <c r="I9" s="9">
        <v>1</v>
      </c>
      <c r="J9" s="9">
        <v>1</v>
      </c>
      <c r="K9" s="9">
        <v>0</v>
      </c>
      <c r="L9" s="9">
        <v>1</v>
      </c>
      <c r="M9" s="9">
        <v>1</v>
      </c>
      <c r="N9" s="10">
        <v>4</v>
      </c>
    </row>
    <row r="10" spans="1:14" x14ac:dyDescent="0.25">
      <c r="A10" s="3" t="str">
        <f t="shared" si="1"/>
        <v>Московский</v>
      </c>
      <c r="B10" s="11" t="str">
        <f t="shared" si="0"/>
        <v>ГБОУ СОШ №355</v>
      </c>
      <c r="C10" s="5">
        <f t="shared" si="0"/>
        <v>11355</v>
      </c>
      <c r="D10" s="5" t="str">
        <f t="shared" si="0"/>
        <v>СОШ</v>
      </c>
      <c r="E10" s="12" t="str">
        <f t="shared" si="0"/>
        <v>1а</v>
      </c>
      <c r="F10" s="7">
        <f t="shared" si="0"/>
        <v>61</v>
      </c>
      <c r="G10" s="7">
        <f t="shared" si="0"/>
        <v>56</v>
      </c>
      <c r="H10" s="8">
        <f t="shared" si="2"/>
        <v>11355008</v>
      </c>
      <c r="I10" s="9">
        <v>1</v>
      </c>
      <c r="J10" s="9">
        <v>1</v>
      </c>
      <c r="K10" s="9">
        <v>1</v>
      </c>
      <c r="L10" s="9">
        <v>1</v>
      </c>
      <c r="M10" s="9">
        <v>1</v>
      </c>
      <c r="N10" s="10">
        <v>5</v>
      </c>
    </row>
    <row r="11" spans="1:14" x14ac:dyDescent="0.25">
      <c r="A11" s="3" t="str">
        <f t="shared" si="1"/>
        <v>Московский</v>
      </c>
      <c r="B11" s="11" t="str">
        <f t="shared" si="0"/>
        <v>ГБОУ СОШ №355</v>
      </c>
      <c r="C11" s="5">
        <f t="shared" si="0"/>
        <v>11355</v>
      </c>
      <c r="D11" s="5" t="str">
        <f t="shared" si="0"/>
        <v>СОШ</v>
      </c>
      <c r="E11" s="12" t="str">
        <f t="shared" si="0"/>
        <v>1а</v>
      </c>
      <c r="F11" s="7">
        <f t="shared" si="0"/>
        <v>61</v>
      </c>
      <c r="G11" s="7">
        <f t="shared" si="0"/>
        <v>56</v>
      </c>
      <c r="H11" s="8">
        <f t="shared" si="2"/>
        <v>11355009</v>
      </c>
      <c r="I11" s="9">
        <v>1</v>
      </c>
      <c r="J11" s="9">
        <v>1</v>
      </c>
      <c r="K11" s="9">
        <v>1</v>
      </c>
      <c r="L11" s="9">
        <v>1</v>
      </c>
      <c r="M11" s="9">
        <v>1</v>
      </c>
      <c r="N11" s="10">
        <v>5</v>
      </c>
    </row>
    <row r="12" spans="1:14" x14ac:dyDescent="0.25">
      <c r="A12" s="3" t="str">
        <f t="shared" si="1"/>
        <v>Московский</v>
      </c>
      <c r="B12" s="11" t="str">
        <f t="shared" si="0"/>
        <v>ГБОУ СОШ №355</v>
      </c>
      <c r="C12" s="5">
        <f t="shared" si="0"/>
        <v>11355</v>
      </c>
      <c r="D12" s="5" t="str">
        <f t="shared" si="0"/>
        <v>СОШ</v>
      </c>
      <c r="E12" s="12" t="str">
        <f t="shared" si="0"/>
        <v>1а</v>
      </c>
      <c r="F12" s="7">
        <f t="shared" si="0"/>
        <v>61</v>
      </c>
      <c r="G12" s="7">
        <f t="shared" si="0"/>
        <v>56</v>
      </c>
      <c r="H12" s="8">
        <f t="shared" si="2"/>
        <v>11355010</v>
      </c>
      <c r="I12" s="9">
        <v>0</v>
      </c>
      <c r="J12" s="9">
        <v>1</v>
      </c>
      <c r="K12" s="9">
        <v>1</v>
      </c>
      <c r="L12" s="9">
        <v>1</v>
      </c>
      <c r="M12" s="9">
        <v>1</v>
      </c>
      <c r="N12" s="10">
        <v>4</v>
      </c>
    </row>
    <row r="13" spans="1:14" x14ac:dyDescent="0.25">
      <c r="A13" s="3" t="str">
        <f t="shared" si="1"/>
        <v>Московский</v>
      </c>
      <c r="B13" s="11" t="str">
        <f t="shared" si="0"/>
        <v>ГБОУ СОШ №355</v>
      </c>
      <c r="C13" s="5">
        <f t="shared" si="0"/>
        <v>11355</v>
      </c>
      <c r="D13" s="5" t="str">
        <f t="shared" si="0"/>
        <v>СОШ</v>
      </c>
      <c r="E13" s="12" t="str">
        <f t="shared" si="0"/>
        <v>1а</v>
      </c>
      <c r="F13" s="7">
        <f t="shared" si="0"/>
        <v>61</v>
      </c>
      <c r="G13" s="7">
        <f t="shared" si="0"/>
        <v>56</v>
      </c>
      <c r="H13" s="8">
        <f t="shared" si="2"/>
        <v>11355011</v>
      </c>
      <c r="I13" s="9">
        <v>1</v>
      </c>
      <c r="J13" s="9">
        <v>0</v>
      </c>
      <c r="K13" s="9">
        <v>0</v>
      </c>
      <c r="L13" s="9">
        <v>1</v>
      </c>
      <c r="M13" s="9">
        <v>1</v>
      </c>
      <c r="N13" s="10">
        <v>3</v>
      </c>
    </row>
    <row r="14" spans="1:14" x14ac:dyDescent="0.25">
      <c r="A14" s="3" t="str">
        <f t="shared" si="1"/>
        <v>Московский</v>
      </c>
      <c r="B14" s="11" t="str">
        <f t="shared" si="0"/>
        <v>ГБОУ СОШ №355</v>
      </c>
      <c r="C14" s="5">
        <f t="shared" si="0"/>
        <v>11355</v>
      </c>
      <c r="D14" s="5" t="str">
        <f t="shared" si="0"/>
        <v>СОШ</v>
      </c>
      <c r="E14" s="12" t="str">
        <f t="shared" si="0"/>
        <v>1а</v>
      </c>
      <c r="F14" s="7">
        <f t="shared" si="0"/>
        <v>61</v>
      </c>
      <c r="G14" s="7">
        <f t="shared" si="0"/>
        <v>56</v>
      </c>
      <c r="H14" s="8">
        <f t="shared" si="2"/>
        <v>11355012</v>
      </c>
      <c r="I14" s="9">
        <v>0</v>
      </c>
      <c r="J14" s="9">
        <v>0</v>
      </c>
      <c r="K14" s="9">
        <v>0</v>
      </c>
      <c r="L14" s="9">
        <v>1</v>
      </c>
      <c r="M14" s="9">
        <v>1</v>
      </c>
      <c r="N14" s="10">
        <v>2</v>
      </c>
    </row>
    <row r="15" spans="1:14" x14ac:dyDescent="0.25">
      <c r="A15" s="3" t="str">
        <f t="shared" si="1"/>
        <v>Московский</v>
      </c>
      <c r="B15" s="11" t="str">
        <f t="shared" si="0"/>
        <v>ГБОУ СОШ №355</v>
      </c>
      <c r="C15" s="5">
        <f t="shared" si="0"/>
        <v>11355</v>
      </c>
      <c r="D15" s="5" t="str">
        <f t="shared" si="0"/>
        <v>СОШ</v>
      </c>
      <c r="E15" s="12" t="str">
        <f t="shared" si="0"/>
        <v>1а</v>
      </c>
      <c r="F15" s="7">
        <f t="shared" si="0"/>
        <v>61</v>
      </c>
      <c r="G15" s="7">
        <f t="shared" si="0"/>
        <v>56</v>
      </c>
      <c r="H15" s="8">
        <f t="shared" si="2"/>
        <v>11355013</v>
      </c>
      <c r="I15" s="9">
        <v>1</v>
      </c>
      <c r="J15" s="9">
        <v>1</v>
      </c>
      <c r="K15" s="9">
        <v>0</v>
      </c>
      <c r="L15" s="9">
        <v>1</v>
      </c>
      <c r="M15" s="9">
        <v>1</v>
      </c>
      <c r="N15" s="10">
        <v>4</v>
      </c>
    </row>
    <row r="16" spans="1:14" x14ac:dyDescent="0.25">
      <c r="A16" s="3" t="str">
        <f t="shared" si="1"/>
        <v>Московский</v>
      </c>
      <c r="B16" s="11" t="str">
        <f t="shared" si="0"/>
        <v>ГБОУ СОШ №355</v>
      </c>
      <c r="C16" s="5">
        <f t="shared" si="0"/>
        <v>11355</v>
      </c>
      <c r="D16" s="5" t="str">
        <f t="shared" si="0"/>
        <v>СОШ</v>
      </c>
      <c r="E16" s="12" t="str">
        <f t="shared" si="0"/>
        <v>1а</v>
      </c>
      <c r="F16" s="7">
        <f t="shared" si="0"/>
        <v>61</v>
      </c>
      <c r="G16" s="7">
        <f t="shared" si="0"/>
        <v>56</v>
      </c>
      <c r="H16" s="8">
        <f t="shared" si="2"/>
        <v>11355014</v>
      </c>
      <c r="I16" s="9">
        <v>0</v>
      </c>
      <c r="J16" s="9">
        <v>1</v>
      </c>
      <c r="K16" s="9">
        <v>1</v>
      </c>
      <c r="L16" s="9">
        <v>1</v>
      </c>
      <c r="M16" s="9">
        <v>1</v>
      </c>
      <c r="N16" s="10">
        <v>4</v>
      </c>
    </row>
    <row r="17" spans="1:14" x14ac:dyDescent="0.25">
      <c r="A17" s="3" t="str">
        <f t="shared" si="1"/>
        <v>Московский</v>
      </c>
      <c r="B17" s="11" t="str">
        <f t="shared" si="0"/>
        <v>ГБОУ СОШ №355</v>
      </c>
      <c r="C17" s="5">
        <f t="shared" si="0"/>
        <v>11355</v>
      </c>
      <c r="D17" s="5" t="str">
        <f t="shared" si="0"/>
        <v>СОШ</v>
      </c>
      <c r="E17" s="12" t="str">
        <f t="shared" si="0"/>
        <v>1а</v>
      </c>
      <c r="F17" s="7">
        <f t="shared" si="0"/>
        <v>61</v>
      </c>
      <c r="G17" s="7">
        <f t="shared" si="0"/>
        <v>56</v>
      </c>
      <c r="H17" s="8">
        <f t="shared" si="2"/>
        <v>11355015</v>
      </c>
      <c r="I17" s="9">
        <v>1</v>
      </c>
      <c r="J17" s="9">
        <v>0</v>
      </c>
      <c r="K17" s="9">
        <v>1</v>
      </c>
      <c r="L17" s="9">
        <v>1</v>
      </c>
      <c r="M17" s="9">
        <v>1</v>
      </c>
      <c r="N17" s="10">
        <v>4</v>
      </c>
    </row>
    <row r="18" spans="1:14" x14ac:dyDescent="0.25">
      <c r="A18" s="3" t="str">
        <f t="shared" si="1"/>
        <v>Московский</v>
      </c>
      <c r="B18" s="11" t="str">
        <f t="shared" si="0"/>
        <v>ГБОУ СОШ №355</v>
      </c>
      <c r="C18" s="5">
        <f t="shared" si="0"/>
        <v>11355</v>
      </c>
      <c r="D18" s="5" t="str">
        <f t="shared" si="0"/>
        <v>СОШ</v>
      </c>
      <c r="E18" s="12" t="str">
        <f t="shared" si="0"/>
        <v>1а</v>
      </c>
      <c r="F18" s="7">
        <f t="shared" si="0"/>
        <v>61</v>
      </c>
      <c r="G18" s="7">
        <f t="shared" si="0"/>
        <v>56</v>
      </c>
      <c r="H18" s="8">
        <f t="shared" si="2"/>
        <v>11355016</v>
      </c>
      <c r="I18" s="9">
        <v>1</v>
      </c>
      <c r="J18" s="9">
        <v>1</v>
      </c>
      <c r="K18" s="9">
        <v>0</v>
      </c>
      <c r="L18" s="9">
        <v>1</v>
      </c>
      <c r="M18" s="9">
        <v>1</v>
      </c>
      <c r="N18" s="10">
        <v>4</v>
      </c>
    </row>
    <row r="19" spans="1:14" x14ac:dyDescent="0.25">
      <c r="A19" s="3" t="str">
        <f t="shared" si="1"/>
        <v>Московский</v>
      </c>
      <c r="B19" s="11" t="str">
        <f t="shared" si="0"/>
        <v>ГБОУ СОШ №355</v>
      </c>
      <c r="C19" s="5">
        <f t="shared" si="0"/>
        <v>11355</v>
      </c>
      <c r="D19" s="5" t="str">
        <f t="shared" si="0"/>
        <v>СОШ</v>
      </c>
      <c r="E19" s="12" t="str">
        <f t="shared" si="0"/>
        <v>1а</v>
      </c>
      <c r="F19" s="7">
        <f t="shared" si="0"/>
        <v>61</v>
      </c>
      <c r="G19" s="7">
        <f t="shared" si="0"/>
        <v>56</v>
      </c>
      <c r="H19" s="8">
        <f t="shared" si="2"/>
        <v>11355017</v>
      </c>
      <c r="I19" s="9">
        <v>1</v>
      </c>
      <c r="J19" s="9">
        <v>0</v>
      </c>
      <c r="K19" s="9">
        <v>0</v>
      </c>
      <c r="L19" s="9">
        <v>1</v>
      </c>
      <c r="M19" s="9">
        <v>0</v>
      </c>
      <c r="N19" s="10">
        <v>2</v>
      </c>
    </row>
    <row r="20" spans="1:14" x14ac:dyDescent="0.25">
      <c r="A20" s="3" t="str">
        <f t="shared" si="1"/>
        <v>Московский</v>
      </c>
      <c r="B20" s="11" t="str">
        <f t="shared" si="1"/>
        <v>ГБОУ СОШ №355</v>
      </c>
      <c r="C20" s="5">
        <f t="shared" si="1"/>
        <v>11355</v>
      </c>
      <c r="D20" s="5" t="str">
        <f t="shared" si="1"/>
        <v>СОШ</v>
      </c>
      <c r="E20" s="12" t="str">
        <f t="shared" si="1"/>
        <v>1а</v>
      </c>
      <c r="F20" s="7">
        <f t="shared" si="1"/>
        <v>61</v>
      </c>
      <c r="G20" s="7">
        <f t="shared" si="1"/>
        <v>56</v>
      </c>
      <c r="H20" s="8">
        <f t="shared" si="2"/>
        <v>11355018</v>
      </c>
      <c r="I20" s="9">
        <v>1</v>
      </c>
      <c r="J20" s="9">
        <v>1</v>
      </c>
      <c r="K20" s="9">
        <v>0</v>
      </c>
      <c r="L20" s="9">
        <v>1</v>
      </c>
      <c r="M20" s="9">
        <v>1</v>
      </c>
      <c r="N20" s="10">
        <v>4</v>
      </c>
    </row>
    <row r="21" spans="1:14" x14ac:dyDescent="0.25">
      <c r="A21" s="3" t="str">
        <f t="shared" ref="A21:G36" si="3">A20</f>
        <v>Московский</v>
      </c>
      <c r="B21" s="11" t="str">
        <f t="shared" si="3"/>
        <v>ГБОУ СОШ №355</v>
      </c>
      <c r="C21" s="5">
        <f t="shared" si="3"/>
        <v>11355</v>
      </c>
      <c r="D21" s="5" t="str">
        <f t="shared" si="3"/>
        <v>СОШ</v>
      </c>
      <c r="E21" s="12" t="str">
        <f t="shared" si="3"/>
        <v>1а</v>
      </c>
      <c r="F21" s="7">
        <f t="shared" si="3"/>
        <v>61</v>
      </c>
      <c r="G21" s="7">
        <f t="shared" si="3"/>
        <v>56</v>
      </c>
      <c r="H21" s="8">
        <f t="shared" si="2"/>
        <v>11355019</v>
      </c>
      <c r="I21" s="9">
        <v>1</v>
      </c>
      <c r="J21" s="9">
        <v>1</v>
      </c>
      <c r="K21" s="9">
        <v>1</v>
      </c>
      <c r="L21" s="9">
        <v>0</v>
      </c>
      <c r="M21" s="9">
        <v>0</v>
      </c>
      <c r="N21" s="10">
        <v>3</v>
      </c>
    </row>
    <row r="22" spans="1:14" x14ac:dyDescent="0.25">
      <c r="A22" s="3" t="str">
        <f t="shared" si="3"/>
        <v>Московский</v>
      </c>
      <c r="B22" s="11" t="str">
        <f t="shared" si="3"/>
        <v>ГБОУ СОШ №355</v>
      </c>
      <c r="C22" s="5">
        <f t="shared" si="3"/>
        <v>11355</v>
      </c>
      <c r="D22" s="5" t="str">
        <f t="shared" si="3"/>
        <v>СОШ</v>
      </c>
      <c r="E22" s="12" t="str">
        <f t="shared" si="3"/>
        <v>1а</v>
      </c>
      <c r="F22" s="7">
        <f t="shared" si="3"/>
        <v>61</v>
      </c>
      <c r="G22" s="7">
        <f t="shared" si="3"/>
        <v>56</v>
      </c>
      <c r="H22" s="8">
        <f t="shared" si="2"/>
        <v>11355020</v>
      </c>
      <c r="I22" s="9">
        <v>1</v>
      </c>
      <c r="J22" s="9">
        <v>1</v>
      </c>
      <c r="K22" s="9">
        <v>1</v>
      </c>
      <c r="L22" s="9">
        <v>1</v>
      </c>
      <c r="M22" s="9">
        <v>1</v>
      </c>
      <c r="N22" s="10">
        <v>5</v>
      </c>
    </row>
    <row r="23" spans="1:14" x14ac:dyDescent="0.25">
      <c r="A23" s="3" t="str">
        <f t="shared" si="3"/>
        <v>Московский</v>
      </c>
      <c r="B23" s="11" t="str">
        <f t="shared" si="3"/>
        <v>ГБОУ СОШ №355</v>
      </c>
      <c r="C23" s="5">
        <f t="shared" si="3"/>
        <v>11355</v>
      </c>
      <c r="D23" s="5" t="str">
        <f t="shared" si="3"/>
        <v>СОШ</v>
      </c>
      <c r="E23" s="12" t="str">
        <f t="shared" si="3"/>
        <v>1а</v>
      </c>
      <c r="F23" s="7">
        <f t="shared" si="3"/>
        <v>61</v>
      </c>
      <c r="G23" s="7">
        <f t="shared" si="3"/>
        <v>56</v>
      </c>
      <c r="H23" s="8">
        <f t="shared" si="2"/>
        <v>11355021</v>
      </c>
      <c r="I23" s="9">
        <v>1</v>
      </c>
      <c r="J23" s="9">
        <v>0</v>
      </c>
      <c r="K23" s="9">
        <v>0</v>
      </c>
      <c r="L23" s="9">
        <v>1</v>
      </c>
      <c r="M23" s="9">
        <v>1</v>
      </c>
      <c r="N23" s="10">
        <v>3</v>
      </c>
    </row>
    <row r="24" spans="1:14" x14ac:dyDescent="0.25">
      <c r="A24" s="3" t="str">
        <f t="shared" si="3"/>
        <v>Московский</v>
      </c>
      <c r="B24" s="11" t="str">
        <f t="shared" si="3"/>
        <v>ГБОУ СОШ №355</v>
      </c>
      <c r="C24" s="5">
        <f t="shared" si="3"/>
        <v>11355</v>
      </c>
      <c r="D24" s="5" t="str">
        <f t="shared" si="3"/>
        <v>СОШ</v>
      </c>
      <c r="E24" s="12" t="str">
        <f t="shared" si="3"/>
        <v>1а</v>
      </c>
      <c r="F24" s="7">
        <f t="shared" si="3"/>
        <v>61</v>
      </c>
      <c r="G24" s="7">
        <f t="shared" si="3"/>
        <v>56</v>
      </c>
      <c r="H24" s="8">
        <f t="shared" si="2"/>
        <v>11355022</v>
      </c>
      <c r="I24" s="9">
        <v>1</v>
      </c>
      <c r="J24" s="9">
        <v>0</v>
      </c>
      <c r="K24" s="9">
        <v>1</v>
      </c>
      <c r="L24" s="9">
        <v>1</v>
      </c>
      <c r="M24" s="9">
        <v>1</v>
      </c>
      <c r="N24" s="10">
        <v>4</v>
      </c>
    </row>
    <row r="25" spans="1:14" x14ac:dyDescent="0.25">
      <c r="A25" s="3" t="str">
        <f t="shared" si="3"/>
        <v>Московский</v>
      </c>
      <c r="B25" s="11" t="str">
        <f t="shared" si="3"/>
        <v>ГБОУ СОШ №355</v>
      </c>
      <c r="C25" s="5">
        <f t="shared" si="3"/>
        <v>11355</v>
      </c>
      <c r="D25" s="5" t="str">
        <f t="shared" si="3"/>
        <v>СОШ</v>
      </c>
      <c r="E25" s="12" t="str">
        <f t="shared" si="3"/>
        <v>1а</v>
      </c>
      <c r="F25" s="7">
        <f t="shared" si="3"/>
        <v>61</v>
      </c>
      <c r="G25" s="7">
        <f t="shared" si="3"/>
        <v>56</v>
      </c>
      <c r="H25" s="8">
        <f t="shared" si="2"/>
        <v>11355023</v>
      </c>
      <c r="I25" s="9">
        <v>1</v>
      </c>
      <c r="J25" s="9">
        <v>0</v>
      </c>
      <c r="K25" s="9">
        <v>0</v>
      </c>
      <c r="L25" s="9">
        <v>1</v>
      </c>
      <c r="M25" s="9">
        <v>0</v>
      </c>
      <c r="N25" s="10">
        <v>2</v>
      </c>
    </row>
    <row r="26" spans="1:14" x14ac:dyDescent="0.25">
      <c r="A26" s="3" t="str">
        <f t="shared" si="3"/>
        <v>Московский</v>
      </c>
      <c r="B26" s="11" t="str">
        <f t="shared" si="3"/>
        <v>ГБОУ СОШ №355</v>
      </c>
      <c r="C26" s="5">
        <f t="shared" si="3"/>
        <v>11355</v>
      </c>
      <c r="D26" s="5" t="str">
        <f t="shared" si="3"/>
        <v>СОШ</v>
      </c>
      <c r="E26" s="12" t="str">
        <f t="shared" si="3"/>
        <v>1а</v>
      </c>
      <c r="F26" s="7">
        <f t="shared" si="3"/>
        <v>61</v>
      </c>
      <c r="G26" s="7">
        <f t="shared" si="3"/>
        <v>56</v>
      </c>
      <c r="H26" s="8">
        <f>H25+1</f>
        <v>11355024</v>
      </c>
      <c r="I26" s="9">
        <v>0</v>
      </c>
      <c r="J26" s="9">
        <v>0</v>
      </c>
      <c r="K26" s="9">
        <v>0</v>
      </c>
      <c r="L26" s="9">
        <v>0</v>
      </c>
      <c r="M26" s="9">
        <v>1</v>
      </c>
      <c r="N26" s="10">
        <v>1</v>
      </c>
    </row>
    <row r="27" spans="1:14" x14ac:dyDescent="0.25">
      <c r="A27" s="3" t="str">
        <f t="shared" si="3"/>
        <v>Московский</v>
      </c>
      <c r="B27" s="11" t="str">
        <f t="shared" si="3"/>
        <v>ГБОУ СОШ №355</v>
      </c>
      <c r="C27" s="5">
        <f t="shared" si="3"/>
        <v>11355</v>
      </c>
      <c r="D27" s="5" t="str">
        <f t="shared" si="3"/>
        <v>СОШ</v>
      </c>
      <c r="E27" s="12" t="str">
        <f t="shared" si="3"/>
        <v>1а</v>
      </c>
      <c r="F27" s="7">
        <f t="shared" si="3"/>
        <v>61</v>
      </c>
      <c r="G27" s="7">
        <f t="shared" si="3"/>
        <v>56</v>
      </c>
      <c r="H27" s="8">
        <f t="shared" ref="H27:H46" si="4">H26+1</f>
        <v>11355025</v>
      </c>
      <c r="I27" s="9">
        <v>0</v>
      </c>
      <c r="J27" s="9">
        <v>0</v>
      </c>
      <c r="K27" s="9">
        <v>0</v>
      </c>
      <c r="L27" s="9">
        <v>1</v>
      </c>
      <c r="M27" s="9">
        <v>1</v>
      </c>
      <c r="N27" s="10">
        <v>2</v>
      </c>
    </row>
    <row r="28" spans="1:14" x14ac:dyDescent="0.25">
      <c r="A28" s="3" t="str">
        <f t="shared" si="3"/>
        <v>Московский</v>
      </c>
      <c r="B28" s="11" t="str">
        <f t="shared" si="3"/>
        <v>ГБОУ СОШ №355</v>
      </c>
      <c r="C28" s="5">
        <f t="shared" si="3"/>
        <v>11355</v>
      </c>
      <c r="D28" s="5" t="str">
        <f t="shared" si="3"/>
        <v>СОШ</v>
      </c>
      <c r="E28" s="12" t="str">
        <f t="shared" si="3"/>
        <v>1а</v>
      </c>
      <c r="F28" s="7">
        <f t="shared" si="3"/>
        <v>61</v>
      </c>
      <c r="G28" s="7">
        <f t="shared" si="3"/>
        <v>56</v>
      </c>
      <c r="H28" s="8">
        <f t="shared" si="4"/>
        <v>11355026</v>
      </c>
      <c r="I28" s="9">
        <v>0</v>
      </c>
      <c r="J28" s="9">
        <v>0</v>
      </c>
      <c r="K28" s="9">
        <v>0</v>
      </c>
      <c r="L28" s="9">
        <v>1</v>
      </c>
      <c r="M28" s="9">
        <v>1</v>
      </c>
      <c r="N28" s="10">
        <v>2</v>
      </c>
    </row>
    <row r="29" spans="1:14" x14ac:dyDescent="0.25">
      <c r="A29" s="3" t="str">
        <f t="shared" si="3"/>
        <v>Московский</v>
      </c>
      <c r="B29" s="11" t="str">
        <f t="shared" si="3"/>
        <v>ГБОУ СОШ №355</v>
      </c>
      <c r="C29" s="5">
        <f t="shared" si="3"/>
        <v>11355</v>
      </c>
      <c r="D29" s="5" t="str">
        <f t="shared" si="3"/>
        <v>СОШ</v>
      </c>
      <c r="E29" s="12" t="str">
        <f t="shared" si="3"/>
        <v>1а</v>
      </c>
      <c r="F29" s="7">
        <f t="shared" si="3"/>
        <v>61</v>
      </c>
      <c r="G29" s="7">
        <f t="shared" si="3"/>
        <v>56</v>
      </c>
      <c r="H29" s="8">
        <f t="shared" si="4"/>
        <v>11355027</v>
      </c>
      <c r="I29" s="9">
        <v>1</v>
      </c>
      <c r="J29" s="9">
        <v>1</v>
      </c>
      <c r="K29" s="9">
        <v>0</v>
      </c>
      <c r="L29" s="9">
        <v>1</v>
      </c>
      <c r="M29" s="9">
        <v>1</v>
      </c>
      <c r="N29" s="10">
        <v>4</v>
      </c>
    </row>
    <row r="30" spans="1:14" x14ac:dyDescent="0.25">
      <c r="A30" s="3" t="str">
        <f t="shared" si="3"/>
        <v>Московский</v>
      </c>
      <c r="B30" s="11" t="str">
        <f t="shared" si="3"/>
        <v>ГБОУ СОШ №355</v>
      </c>
      <c r="C30" s="5">
        <f t="shared" si="3"/>
        <v>11355</v>
      </c>
      <c r="D30" s="5" t="str">
        <f t="shared" si="3"/>
        <v>СОШ</v>
      </c>
      <c r="E30" s="12" t="str">
        <f t="shared" si="3"/>
        <v>1а</v>
      </c>
      <c r="F30" s="7">
        <f t="shared" si="3"/>
        <v>61</v>
      </c>
      <c r="G30" s="7">
        <f t="shared" si="3"/>
        <v>56</v>
      </c>
      <c r="H30" s="8">
        <f t="shared" si="4"/>
        <v>11355028</v>
      </c>
      <c r="I30" s="9">
        <v>1</v>
      </c>
      <c r="J30" s="9">
        <v>1</v>
      </c>
      <c r="K30" s="9">
        <v>0</v>
      </c>
      <c r="L30" s="9">
        <v>1</v>
      </c>
      <c r="M30" s="9">
        <v>0</v>
      </c>
      <c r="N30" s="10">
        <v>3</v>
      </c>
    </row>
    <row r="31" spans="1:14" x14ac:dyDescent="0.25">
      <c r="A31" s="3" t="str">
        <f t="shared" si="3"/>
        <v>Московский</v>
      </c>
      <c r="B31" s="11" t="str">
        <f t="shared" si="3"/>
        <v>ГБОУ СОШ №355</v>
      </c>
      <c r="C31" s="5">
        <f t="shared" si="3"/>
        <v>11355</v>
      </c>
      <c r="D31" s="5" t="str">
        <f t="shared" si="3"/>
        <v>СОШ</v>
      </c>
      <c r="E31" s="12" t="str">
        <f t="shared" si="3"/>
        <v>1а</v>
      </c>
      <c r="F31" s="7">
        <f t="shared" si="3"/>
        <v>61</v>
      </c>
      <c r="G31" s="7">
        <f t="shared" si="3"/>
        <v>56</v>
      </c>
      <c r="H31" s="8">
        <f t="shared" si="4"/>
        <v>11355029</v>
      </c>
      <c r="I31" s="9">
        <v>1</v>
      </c>
      <c r="J31" s="9">
        <v>0</v>
      </c>
      <c r="K31" s="9">
        <v>0</v>
      </c>
      <c r="L31" s="9">
        <v>1</v>
      </c>
      <c r="M31" s="9">
        <v>1</v>
      </c>
      <c r="N31" s="10">
        <v>3</v>
      </c>
    </row>
    <row r="32" spans="1:14" x14ac:dyDescent="0.25">
      <c r="A32" s="3" t="str">
        <f t="shared" si="3"/>
        <v>Московский</v>
      </c>
      <c r="B32" s="11" t="str">
        <f t="shared" si="3"/>
        <v>ГБОУ СОШ №355</v>
      </c>
      <c r="C32" s="5">
        <f t="shared" si="3"/>
        <v>11355</v>
      </c>
      <c r="D32" s="5" t="str">
        <f t="shared" si="3"/>
        <v>СОШ</v>
      </c>
      <c r="E32" s="13" t="s">
        <v>16</v>
      </c>
      <c r="F32" s="7">
        <v>61</v>
      </c>
      <c r="G32" s="7">
        <v>56</v>
      </c>
      <c r="H32" s="8">
        <f t="shared" si="4"/>
        <v>11355030</v>
      </c>
      <c r="I32" s="9">
        <v>0</v>
      </c>
      <c r="J32" s="9">
        <v>1</v>
      </c>
      <c r="K32" s="9">
        <v>0</v>
      </c>
      <c r="L32" s="9">
        <v>1</v>
      </c>
      <c r="M32" s="9">
        <v>1</v>
      </c>
      <c r="N32" s="10">
        <v>3</v>
      </c>
    </row>
    <row r="33" spans="1:14" x14ac:dyDescent="0.25">
      <c r="A33" s="3" t="str">
        <f t="shared" si="3"/>
        <v>Московский</v>
      </c>
      <c r="B33" s="11" t="str">
        <f t="shared" si="3"/>
        <v>ГБОУ СОШ №355</v>
      </c>
      <c r="C33" s="5">
        <f t="shared" si="3"/>
        <v>11355</v>
      </c>
      <c r="D33" s="5" t="str">
        <f t="shared" si="3"/>
        <v>СОШ</v>
      </c>
      <c r="E33" s="12" t="str">
        <f t="shared" si="3"/>
        <v>1б</v>
      </c>
      <c r="F33" s="7">
        <f t="shared" si="3"/>
        <v>61</v>
      </c>
      <c r="G33" s="7">
        <f t="shared" si="3"/>
        <v>56</v>
      </c>
      <c r="H33" s="8">
        <f t="shared" si="4"/>
        <v>11355031</v>
      </c>
      <c r="I33" s="9">
        <v>0</v>
      </c>
      <c r="J33" s="9">
        <v>0</v>
      </c>
      <c r="K33" s="9">
        <v>0</v>
      </c>
      <c r="L33" s="9">
        <v>1</v>
      </c>
      <c r="M33" s="9">
        <v>1</v>
      </c>
      <c r="N33" s="10">
        <v>2</v>
      </c>
    </row>
    <row r="34" spans="1:14" x14ac:dyDescent="0.25">
      <c r="A34" s="3" t="str">
        <f t="shared" si="3"/>
        <v>Московский</v>
      </c>
      <c r="B34" s="11" t="str">
        <f t="shared" si="3"/>
        <v>ГБОУ СОШ №355</v>
      </c>
      <c r="C34" s="5">
        <f t="shared" si="3"/>
        <v>11355</v>
      </c>
      <c r="D34" s="5" t="str">
        <f t="shared" si="3"/>
        <v>СОШ</v>
      </c>
      <c r="E34" s="12" t="str">
        <f t="shared" si="3"/>
        <v>1б</v>
      </c>
      <c r="F34" s="7">
        <f t="shared" si="3"/>
        <v>61</v>
      </c>
      <c r="G34" s="7">
        <f t="shared" si="3"/>
        <v>56</v>
      </c>
      <c r="H34" s="8">
        <f t="shared" si="4"/>
        <v>11355032</v>
      </c>
      <c r="I34" s="9">
        <v>0</v>
      </c>
      <c r="J34" s="9">
        <v>1</v>
      </c>
      <c r="K34" s="9">
        <v>0</v>
      </c>
      <c r="L34" s="9">
        <v>0</v>
      </c>
      <c r="M34" s="9">
        <v>1</v>
      </c>
      <c r="N34" s="10">
        <v>2</v>
      </c>
    </row>
    <row r="35" spans="1:14" x14ac:dyDescent="0.25">
      <c r="A35" s="3" t="str">
        <f t="shared" si="3"/>
        <v>Московский</v>
      </c>
      <c r="B35" s="11" t="str">
        <f t="shared" si="3"/>
        <v>ГБОУ СОШ №355</v>
      </c>
      <c r="C35" s="5">
        <f t="shared" si="3"/>
        <v>11355</v>
      </c>
      <c r="D35" s="5" t="str">
        <f t="shared" si="3"/>
        <v>СОШ</v>
      </c>
      <c r="E35" s="12" t="str">
        <f t="shared" si="3"/>
        <v>1б</v>
      </c>
      <c r="F35" s="7">
        <f t="shared" si="3"/>
        <v>61</v>
      </c>
      <c r="G35" s="7">
        <f t="shared" si="3"/>
        <v>56</v>
      </c>
      <c r="H35" s="8">
        <f t="shared" si="4"/>
        <v>11355033</v>
      </c>
      <c r="I35" s="9">
        <v>0</v>
      </c>
      <c r="J35" s="9">
        <v>0</v>
      </c>
      <c r="K35" s="9">
        <v>0</v>
      </c>
      <c r="L35" s="9">
        <v>1</v>
      </c>
      <c r="M35" s="9">
        <v>0</v>
      </c>
      <c r="N35" s="10">
        <v>1</v>
      </c>
    </row>
    <row r="36" spans="1:14" x14ac:dyDescent="0.25">
      <c r="A36" s="3" t="str">
        <f t="shared" si="3"/>
        <v>Московский</v>
      </c>
      <c r="B36" s="11" t="str">
        <f t="shared" si="3"/>
        <v>ГБОУ СОШ №355</v>
      </c>
      <c r="C36" s="5">
        <f t="shared" si="3"/>
        <v>11355</v>
      </c>
      <c r="D36" s="5" t="str">
        <f t="shared" si="3"/>
        <v>СОШ</v>
      </c>
      <c r="E36" s="12" t="str">
        <f t="shared" si="3"/>
        <v>1б</v>
      </c>
      <c r="F36" s="7">
        <f t="shared" si="3"/>
        <v>61</v>
      </c>
      <c r="G36" s="7">
        <f t="shared" si="3"/>
        <v>56</v>
      </c>
      <c r="H36" s="8">
        <f t="shared" si="4"/>
        <v>11355034</v>
      </c>
      <c r="I36" s="9">
        <v>0</v>
      </c>
      <c r="J36" s="9">
        <v>1</v>
      </c>
      <c r="K36" s="9">
        <v>0</v>
      </c>
      <c r="L36" s="9">
        <v>1</v>
      </c>
      <c r="M36" s="9">
        <v>1</v>
      </c>
      <c r="N36" s="10">
        <v>3</v>
      </c>
    </row>
    <row r="37" spans="1:14" x14ac:dyDescent="0.25">
      <c r="A37" s="3" t="str">
        <f t="shared" ref="A37:G52" si="5">A36</f>
        <v>Московский</v>
      </c>
      <c r="B37" s="11" t="str">
        <f t="shared" si="5"/>
        <v>ГБОУ СОШ №355</v>
      </c>
      <c r="C37" s="5">
        <f t="shared" si="5"/>
        <v>11355</v>
      </c>
      <c r="D37" s="5" t="str">
        <f t="shared" si="5"/>
        <v>СОШ</v>
      </c>
      <c r="E37" s="12" t="str">
        <f t="shared" si="5"/>
        <v>1б</v>
      </c>
      <c r="F37" s="7">
        <f t="shared" si="5"/>
        <v>61</v>
      </c>
      <c r="G37" s="7">
        <f t="shared" si="5"/>
        <v>56</v>
      </c>
      <c r="H37" s="8">
        <f t="shared" si="4"/>
        <v>11355035</v>
      </c>
      <c r="I37" s="9">
        <v>0</v>
      </c>
      <c r="J37" s="9">
        <v>1</v>
      </c>
      <c r="K37" s="9">
        <v>0</v>
      </c>
      <c r="L37" s="9">
        <v>1</v>
      </c>
      <c r="M37" s="9">
        <v>1</v>
      </c>
      <c r="N37" s="10">
        <v>3</v>
      </c>
    </row>
    <row r="38" spans="1:14" x14ac:dyDescent="0.25">
      <c r="A38" s="3" t="str">
        <f t="shared" si="5"/>
        <v>Московский</v>
      </c>
      <c r="B38" s="11" t="str">
        <f t="shared" si="5"/>
        <v>ГБОУ СОШ №355</v>
      </c>
      <c r="C38" s="5">
        <f t="shared" si="5"/>
        <v>11355</v>
      </c>
      <c r="D38" s="5" t="str">
        <f t="shared" si="5"/>
        <v>СОШ</v>
      </c>
      <c r="E38" s="12" t="str">
        <f t="shared" si="5"/>
        <v>1б</v>
      </c>
      <c r="F38" s="7">
        <f t="shared" si="5"/>
        <v>61</v>
      </c>
      <c r="G38" s="7">
        <f t="shared" si="5"/>
        <v>56</v>
      </c>
      <c r="H38" s="8">
        <f t="shared" si="4"/>
        <v>11355036</v>
      </c>
      <c r="I38" s="9">
        <v>0</v>
      </c>
      <c r="J38" s="9">
        <v>1</v>
      </c>
      <c r="K38" s="9">
        <v>0</v>
      </c>
      <c r="L38" s="9">
        <v>1</v>
      </c>
      <c r="M38" s="9">
        <v>1</v>
      </c>
      <c r="N38" s="10">
        <v>3</v>
      </c>
    </row>
    <row r="39" spans="1:14" x14ac:dyDescent="0.25">
      <c r="A39" s="3" t="str">
        <f t="shared" si="5"/>
        <v>Московский</v>
      </c>
      <c r="B39" s="11" t="str">
        <f t="shared" si="5"/>
        <v>ГБОУ СОШ №355</v>
      </c>
      <c r="C39" s="5">
        <f t="shared" si="5"/>
        <v>11355</v>
      </c>
      <c r="D39" s="5" t="str">
        <f t="shared" si="5"/>
        <v>СОШ</v>
      </c>
      <c r="E39" s="12" t="str">
        <f t="shared" si="5"/>
        <v>1б</v>
      </c>
      <c r="F39" s="7">
        <f t="shared" si="5"/>
        <v>61</v>
      </c>
      <c r="G39" s="7">
        <f t="shared" si="5"/>
        <v>56</v>
      </c>
      <c r="H39" s="8">
        <f t="shared" si="4"/>
        <v>11355037</v>
      </c>
      <c r="I39" s="9">
        <v>0</v>
      </c>
      <c r="J39" s="9">
        <v>1</v>
      </c>
      <c r="K39" s="9">
        <v>0</v>
      </c>
      <c r="L39" s="9">
        <v>0</v>
      </c>
      <c r="M39" s="9">
        <v>1</v>
      </c>
      <c r="N39" s="10">
        <v>2</v>
      </c>
    </row>
    <row r="40" spans="1:14" x14ac:dyDescent="0.25">
      <c r="A40" s="3" t="str">
        <f t="shared" si="5"/>
        <v>Московский</v>
      </c>
      <c r="B40" s="11" t="str">
        <f t="shared" si="5"/>
        <v>ГБОУ СОШ №355</v>
      </c>
      <c r="C40" s="5">
        <f t="shared" si="5"/>
        <v>11355</v>
      </c>
      <c r="D40" s="5" t="str">
        <f t="shared" si="5"/>
        <v>СОШ</v>
      </c>
      <c r="E40" s="12" t="str">
        <f t="shared" si="5"/>
        <v>1б</v>
      </c>
      <c r="F40" s="7">
        <f t="shared" si="5"/>
        <v>61</v>
      </c>
      <c r="G40" s="7">
        <f t="shared" si="5"/>
        <v>56</v>
      </c>
      <c r="H40" s="8">
        <f t="shared" si="4"/>
        <v>11355038</v>
      </c>
      <c r="I40" s="9">
        <v>1</v>
      </c>
      <c r="J40" s="9">
        <v>1</v>
      </c>
      <c r="K40" s="9">
        <v>0</v>
      </c>
      <c r="L40" s="9">
        <v>0</v>
      </c>
      <c r="M40" s="9">
        <v>0</v>
      </c>
      <c r="N40" s="10">
        <v>2</v>
      </c>
    </row>
    <row r="41" spans="1:14" x14ac:dyDescent="0.25">
      <c r="A41" s="3" t="str">
        <f t="shared" si="5"/>
        <v>Московский</v>
      </c>
      <c r="B41" s="11" t="str">
        <f t="shared" si="5"/>
        <v>ГБОУ СОШ №355</v>
      </c>
      <c r="C41" s="5">
        <f t="shared" si="5"/>
        <v>11355</v>
      </c>
      <c r="D41" s="5" t="str">
        <f t="shared" si="5"/>
        <v>СОШ</v>
      </c>
      <c r="E41" s="12" t="str">
        <f t="shared" si="5"/>
        <v>1б</v>
      </c>
      <c r="F41" s="7">
        <f t="shared" si="5"/>
        <v>61</v>
      </c>
      <c r="G41" s="7">
        <f t="shared" si="5"/>
        <v>56</v>
      </c>
      <c r="H41" s="8">
        <f t="shared" si="4"/>
        <v>11355039</v>
      </c>
      <c r="I41" s="9">
        <v>0</v>
      </c>
      <c r="J41" s="9">
        <v>1</v>
      </c>
      <c r="K41" s="9">
        <v>0</v>
      </c>
      <c r="L41" s="9">
        <v>1</v>
      </c>
      <c r="M41" s="9">
        <v>0</v>
      </c>
      <c r="N41" s="10">
        <v>2</v>
      </c>
    </row>
    <row r="42" spans="1:14" x14ac:dyDescent="0.25">
      <c r="A42" s="3" t="str">
        <f t="shared" si="5"/>
        <v>Московский</v>
      </c>
      <c r="B42" s="11" t="str">
        <f t="shared" si="5"/>
        <v>ГБОУ СОШ №355</v>
      </c>
      <c r="C42" s="5">
        <f t="shared" si="5"/>
        <v>11355</v>
      </c>
      <c r="D42" s="5" t="str">
        <f t="shared" si="5"/>
        <v>СОШ</v>
      </c>
      <c r="E42" s="12" t="str">
        <f t="shared" si="5"/>
        <v>1б</v>
      </c>
      <c r="F42" s="7">
        <f t="shared" si="5"/>
        <v>61</v>
      </c>
      <c r="G42" s="7">
        <f t="shared" si="5"/>
        <v>56</v>
      </c>
      <c r="H42" s="8">
        <f t="shared" si="4"/>
        <v>11355040</v>
      </c>
      <c r="I42" s="9">
        <v>1</v>
      </c>
      <c r="J42" s="9">
        <v>0</v>
      </c>
      <c r="K42" s="9">
        <v>0</v>
      </c>
      <c r="L42" s="9">
        <v>0</v>
      </c>
      <c r="M42" s="9">
        <v>1</v>
      </c>
      <c r="N42" s="10">
        <v>2</v>
      </c>
    </row>
    <row r="43" spans="1:14" x14ac:dyDescent="0.25">
      <c r="A43" s="3" t="str">
        <f t="shared" si="5"/>
        <v>Московский</v>
      </c>
      <c r="B43" s="11" t="str">
        <f t="shared" si="5"/>
        <v>ГБОУ СОШ №355</v>
      </c>
      <c r="C43" s="5">
        <f t="shared" si="5"/>
        <v>11355</v>
      </c>
      <c r="D43" s="5" t="str">
        <f t="shared" si="5"/>
        <v>СОШ</v>
      </c>
      <c r="E43" s="12" t="str">
        <f t="shared" si="5"/>
        <v>1б</v>
      </c>
      <c r="F43" s="7">
        <f t="shared" si="5"/>
        <v>61</v>
      </c>
      <c r="G43" s="7">
        <f t="shared" si="5"/>
        <v>56</v>
      </c>
      <c r="H43" s="8">
        <f t="shared" si="4"/>
        <v>11355041</v>
      </c>
      <c r="I43" s="9">
        <v>0</v>
      </c>
      <c r="J43" s="9">
        <v>1</v>
      </c>
      <c r="K43" s="9">
        <v>0</v>
      </c>
      <c r="L43" s="9">
        <v>0</v>
      </c>
      <c r="M43" s="9">
        <v>1</v>
      </c>
      <c r="N43" s="10">
        <v>2</v>
      </c>
    </row>
    <row r="44" spans="1:14" x14ac:dyDescent="0.25">
      <c r="A44" s="3" t="str">
        <f t="shared" si="5"/>
        <v>Московский</v>
      </c>
      <c r="B44" s="11" t="str">
        <f t="shared" si="5"/>
        <v>ГБОУ СОШ №355</v>
      </c>
      <c r="C44" s="5">
        <f t="shared" si="5"/>
        <v>11355</v>
      </c>
      <c r="D44" s="5" t="str">
        <f t="shared" si="5"/>
        <v>СОШ</v>
      </c>
      <c r="E44" s="12" t="str">
        <f t="shared" si="5"/>
        <v>1б</v>
      </c>
      <c r="F44" s="7">
        <f t="shared" si="5"/>
        <v>61</v>
      </c>
      <c r="G44" s="7">
        <f t="shared" si="5"/>
        <v>56</v>
      </c>
      <c r="H44" s="8">
        <f t="shared" si="4"/>
        <v>11355042</v>
      </c>
      <c r="I44" s="9">
        <v>0</v>
      </c>
      <c r="J44" s="9">
        <v>0</v>
      </c>
      <c r="K44" s="9">
        <v>0</v>
      </c>
      <c r="L44" s="9">
        <v>1</v>
      </c>
      <c r="M44" s="9">
        <v>1</v>
      </c>
      <c r="N44" s="10">
        <v>2</v>
      </c>
    </row>
    <row r="45" spans="1:14" x14ac:dyDescent="0.25">
      <c r="A45" s="3" t="str">
        <f t="shared" si="5"/>
        <v>Московский</v>
      </c>
      <c r="B45" s="11" t="str">
        <f t="shared" si="5"/>
        <v>ГБОУ СОШ №355</v>
      </c>
      <c r="C45" s="5">
        <f t="shared" si="5"/>
        <v>11355</v>
      </c>
      <c r="D45" s="5" t="str">
        <f t="shared" si="5"/>
        <v>СОШ</v>
      </c>
      <c r="E45" s="12" t="str">
        <f t="shared" si="5"/>
        <v>1б</v>
      </c>
      <c r="F45" s="7">
        <f t="shared" si="5"/>
        <v>61</v>
      </c>
      <c r="G45" s="7">
        <f t="shared" si="5"/>
        <v>56</v>
      </c>
      <c r="H45" s="8">
        <f t="shared" si="4"/>
        <v>11355043</v>
      </c>
      <c r="I45" s="9">
        <v>1</v>
      </c>
      <c r="J45" s="9">
        <v>0</v>
      </c>
      <c r="K45" s="9">
        <v>0</v>
      </c>
      <c r="L45" s="9">
        <v>0</v>
      </c>
      <c r="M45" s="9">
        <v>1</v>
      </c>
      <c r="N45" s="10">
        <v>2</v>
      </c>
    </row>
    <row r="46" spans="1:14" x14ac:dyDescent="0.25">
      <c r="A46" s="3" t="str">
        <f t="shared" si="5"/>
        <v>Московский</v>
      </c>
      <c r="B46" s="11" t="str">
        <f t="shared" si="5"/>
        <v>ГБОУ СОШ №355</v>
      </c>
      <c r="C46" s="5">
        <f t="shared" si="5"/>
        <v>11355</v>
      </c>
      <c r="D46" s="5" t="str">
        <f t="shared" si="5"/>
        <v>СОШ</v>
      </c>
      <c r="E46" s="12" t="str">
        <f t="shared" si="5"/>
        <v>1б</v>
      </c>
      <c r="F46" s="7">
        <f t="shared" si="5"/>
        <v>61</v>
      </c>
      <c r="G46" s="7">
        <f t="shared" si="5"/>
        <v>56</v>
      </c>
      <c r="H46" s="8">
        <f t="shared" si="4"/>
        <v>11355044</v>
      </c>
      <c r="I46" s="9">
        <v>0</v>
      </c>
      <c r="J46" s="9">
        <v>0</v>
      </c>
      <c r="K46" s="9">
        <v>0</v>
      </c>
      <c r="L46" s="9">
        <v>1</v>
      </c>
      <c r="M46" s="9">
        <v>0</v>
      </c>
      <c r="N46" s="10">
        <v>1</v>
      </c>
    </row>
    <row r="47" spans="1:14" x14ac:dyDescent="0.25">
      <c r="A47" s="3" t="str">
        <f t="shared" si="5"/>
        <v>Московский</v>
      </c>
      <c r="B47" s="11" t="str">
        <f t="shared" si="5"/>
        <v>ГБОУ СОШ №355</v>
      </c>
      <c r="C47" s="5">
        <f t="shared" si="5"/>
        <v>11355</v>
      </c>
      <c r="D47" s="5" t="str">
        <f t="shared" si="5"/>
        <v>СОШ</v>
      </c>
      <c r="E47" s="12" t="str">
        <f t="shared" si="5"/>
        <v>1б</v>
      </c>
      <c r="F47" s="7">
        <f t="shared" si="5"/>
        <v>61</v>
      </c>
      <c r="G47" s="7">
        <f t="shared" si="5"/>
        <v>56</v>
      </c>
      <c r="H47" s="8">
        <f t="shared" si="2"/>
        <v>11355045</v>
      </c>
      <c r="I47" s="9">
        <v>1</v>
      </c>
      <c r="J47" s="9">
        <v>0</v>
      </c>
      <c r="K47" s="9">
        <v>0</v>
      </c>
      <c r="L47" s="9">
        <v>0</v>
      </c>
      <c r="M47" s="9">
        <v>0</v>
      </c>
      <c r="N47" s="10">
        <v>1</v>
      </c>
    </row>
    <row r="48" spans="1:14" x14ac:dyDescent="0.25">
      <c r="A48" s="3" t="str">
        <f t="shared" si="5"/>
        <v>Московский</v>
      </c>
      <c r="B48" s="11" t="str">
        <f t="shared" si="5"/>
        <v>ГБОУ СОШ №355</v>
      </c>
      <c r="C48" s="5">
        <f t="shared" si="5"/>
        <v>11355</v>
      </c>
      <c r="D48" s="5" t="str">
        <f t="shared" si="5"/>
        <v>СОШ</v>
      </c>
      <c r="E48" s="12" t="str">
        <f t="shared" si="5"/>
        <v>1б</v>
      </c>
      <c r="F48" s="7">
        <f t="shared" si="5"/>
        <v>61</v>
      </c>
      <c r="G48" s="7">
        <f t="shared" si="5"/>
        <v>56</v>
      </c>
      <c r="H48" s="8">
        <f t="shared" si="2"/>
        <v>11355046</v>
      </c>
      <c r="I48" s="9">
        <v>1</v>
      </c>
      <c r="J48" s="9">
        <v>1</v>
      </c>
      <c r="K48" s="9">
        <v>1</v>
      </c>
      <c r="L48" s="9">
        <v>1</v>
      </c>
      <c r="M48" s="9">
        <v>1</v>
      </c>
      <c r="N48" s="10">
        <v>5</v>
      </c>
    </row>
    <row r="49" spans="1:14" x14ac:dyDescent="0.25">
      <c r="A49" s="3" t="str">
        <f t="shared" si="5"/>
        <v>Московский</v>
      </c>
      <c r="B49" s="11" t="str">
        <f t="shared" si="5"/>
        <v>ГБОУ СОШ №355</v>
      </c>
      <c r="C49" s="5">
        <f t="shared" si="5"/>
        <v>11355</v>
      </c>
      <c r="D49" s="5" t="str">
        <f t="shared" si="5"/>
        <v>СОШ</v>
      </c>
      <c r="E49" s="12" t="str">
        <f t="shared" si="5"/>
        <v>1б</v>
      </c>
      <c r="F49" s="7">
        <f t="shared" si="5"/>
        <v>61</v>
      </c>
      <c r="G49" s="7">
        <f t="shared" si="5"/>
        <v>56</v>
      </c>
      <c r="H49" s="8">
        <f t="shared" si="2"/>
        <v>11355047</v>
      </c>
      <c r="I49" s="9">
        <v>1</v>
      </c>
      <c r="J49" s="9">
        <v>1</v>
      </c>
      <c r="K49" s="9">
        <v>1</v>
      </c>
      <c r="L49" s="9">
        <v>1</v>
      </c>
      <c r="M49" s="9">
        <v>1</v>
      </c>
      <c r="N49" s="10">
        <v>5</v>
      </c>
    </row>
    <row r="50" spans="1:14" x14ac:dyDescent="0.25">
      <c r="A50" s="3" t="str">
        <f t="shared" si="5"/>
        <v>Московский</v>
      </c>
      <c r="B50" s="11" t="str">
        <f t="shared" si="5"/>
        <v>ГБОУ СОШ №355</v>
      </c>
      <c r="C50" s="5">
        <f t="shared" si="5"/>
        <v>11355</v>
      </c>
      <c r="D50" s="5" t="str">
        <f t="shared" si="5"/>
        <v>СОШ</v>
      </c>
      <c r="E50" s="12" t="str">
        <f t="shared" si="5"/>
        <v>1б</v>
      </c>
      <c r="F50" s="7">
        <f t="shared" si="5"/>
        <v>61</v>
      </c>
      <c r="G50" s="7">
        <f t="shared" si="5"/>
        <v>56</v>
      </c>
      <c r="H50" s="8">
        <f t="shared" si="2"/>
        <v>11355048</v>
      </c>
      <c r="I50" s="9">
        <v>1</v>
      </c>
      <c r="J50" s="9">
        <v>1</v>
      </c>
      <c r="K50" s="9">
        <v>1</v>
      </c>
      <c r="L50" s="9">
        <v>1</v>
      </c>
      <c r="M50" s="9">
        <v>1</v>
      </c>
      <c r="N50" s="10">
        <v>5</v>
      </c>
    </row>
    <row r="51" spans="1:14" x14ac:dyDescent="0.25">
      <c r="A51" s="3" t="str">
        <f t="shared" si="5"/>
        <v>Московский</v>
      </c>
      <c r="B51" s="11" t="str">
        <f t="shared" si="5"/>
        <v>ГБОУ СОШ №355</v>
      </c>
      <c r="C51" s="5">
        <f t="shared" si="5"/>
        <v>11355</v>
      </c>
      <c r="D51" s="5" t="str">
        <f t="shared" si="5"/>
        <v>СОШ</v>
      </c>
      <c r="E51" s="12" t="str">
        <f t="shared" si="5"/>
        <v>1б</v>
      </c>
      <c r="F51" s="7">
        <f t="shared" si="5"/>
        <v>61</v>
      </c>
      <c r="G51" s="7">
        <f t="shared" si="5"/>
        <v>56</v>
      </c>
      <c r="H51" s="8">
        <f t="shared" si="2"/>
        <v>11355049</v>
      </c>
      <c r="I51" s="9">
        <v>1</v>
      </c>
      <c r="J51" s="9">
        <v>0</v>
      </c>
      <c r="K51" s="9">
        <v>1</v>
      </c>
      <c r="L51" s="9">
        <v>1</v>
      </c>
      <c r="M51" s="9">
        <v>1</v>
      </c>
      <c r="N51" s="10">
        <v>4</v>
      </c>
    </row>
    <row r="52" spans="1:14" x14ac:dyDescent="0.25">
      <c r="A52" s="3" t="str">
        <f t="shared" si="5"/>
        <v>Московский</v>
      </c>
      <c r="B52" s="11" t="str">
        <f t="shared" si="5"/>
        <v>ГБОУ СОШ №355</v>
      </c>
      <c r="C52" s="5">
        <f t="shared" si="5"/>
        <v>11355</v>
      </c>
      <c r="D52" s="5" t="str">
        <f t="shared" si="5"/>
        <v>СОШ</v>
      </c>
      <c r="E52" s="12" t="str">
        <f t="shared" si="5"/>
        <v>1б</v>
      </c>
      <c r="F52" s="7">
        <f t="shared" si="5"/>
        <v>61</v>
      </c>
      <c r="G52" s="7">
        <f t="shared" si="5"/>
        <v>56</v>
      </c>
      <c r="H52" s="8">
        <f t="shared" si="2"/>
        <v>11355050</v>
      </c>
      <c r="I52" s="9">
        <v>1</v>
      </c>
      <c r="J52" s="9">
        <v>1</v>
      </c>
      <c r="K52" s="9">
        <v>0</v>
      </c>
      <c r="L52" s="9">
        <v>1</v>
      </c>
      <c r="M52" s="9">
        <v>1</v>
      </c>
      <c r="N52" s="10">
        <v>4</v>
      </c>
    </row>
    <row r="53" spans="1:14" x14ac:dyDescent="0.25">
      <c r="A53" s="3" t="str">
        <f t="shared" ref="A53:G59" si="6">A52</f>
        <v>Московский</v>
      </c>
      <c r="B53" s="11" t="str">
        <f t="shared" si="6"/>
        <v>ГБОУ СОШ №355</v>
      </c>
      <c r="C53" s="5">
        <f t="shared" si="6"/>
        <v>11355</v>
      </c>
      <c r="D53" s="5" t="str">
        <f t="shared" si="6"/>
        <v>СОШ</v>
      </c>
      <c r="E53" s="12" t="str">
        <f t="shared" si="6"/>
        <v>1б</v>
      </c>
      <c r="F53" s="7">
        <f t="shared" si="6"/>
        <v>61</v>
      </c>
      <c r="G53" s="7">
        <f t="shared" si="6"/>
        <v>56</v>
      </c>
      <c r="H53" s="8">
        <f t="shared" si="2"/>
        <v>11355051</v>
      </c>
      <c r="I53" s="9">
        <v>0</v>
      </c>
      <c r="J53" s="9">
        <v>1</v>
      </c>
      <c r="K53" s="9">
        <v>1</v>
      </c>
      <c r="L53" s="9">
        <v>1</v>
      </c>
      <c r="M53" s="9">
        <v>1</v>
      </c>
      <c r="N53" s="10">
        <v>4</v>
      </c>
    </row>
    <row r="54" spans="1:14" x14ac:dyDescent="0.25">
      <c r="A54" s="3" t="str">
        <f t="shared" si="6"/>
        <v>Московский</v>
      </c>
      <c r="B54" s="11" t="str">
        <f t="shared" si="6"/>
        <v>ГБОУ СОШ №355</v>
      </c>
      <c r="C54" s="5">
        <f t="shared" si="6"/>
        <v>11355</v>
      </c>
      <c r="D54" s="5" t="str">
        <f t="shared" si="6"/>
        <v>СОШ</v>
      </c>
      <c r="E54" s="12" t="str">
        <f t="shared" si="6"/>
        <v>1б</v>
      </c>
      <c r="F54" s="7">
        <f t="shared" si="6"/>
        <v>61</v>
      </c>
      <c r="G54" s="7">
        <f t="shared" si="6"/>
        <v>56</v>
      </c>
      <c r="H54" s="8">
        <f t="shared" si="2"/>
        <v>11355052</v>
      </c>
      <c r="I54" s="9">
        <v>0</v>
      </c>
      <c r="J54" s="9">
        <v>1</v>
      </c>
      <c r="K54" s="9">
        <v>1</v>
      </c>
      <c r="L54" s="9">
        <v>1</v>
      </c>
      <c r="M54" s="9">
        <v>1</v>
      </c>
      <c r="N54" s="10">
        <v>4</v>
      </c>
    </row>
    <row r="55" spans="1:14" x14ac:dyDescent="0.25">
      <c r="A55" s="3" t="str">
        <f t="shared" si="6"/>
        <v>Московский</v>
      </c>
      <c r="B55" s="11" t="str">
        <f t="shared" si="6"/>
        <v>ГБОУ СОШ №355</v>
      </c>
      <c r="C55" s="5">
        <f t="shared" si="6"/>
        <v>11355</v>
      </c>
      <c r="D55" s="5" t="str">
        <f t="shared" si="6"/>
        <v>СОШ</v>
      </c>
      <c r="E55" s="12" t="str">
        <f t="shared" si="6"/>
        <v>1б</v>
      </c>
      <c r="F55" s="7">
        <f t="shared" si="6"/>
        <v>61</v>
      </c>
      <c r="G55" s="7">
        <f t="shared" si="6"/>
        <v>56</v>
      </c>
      <c r="H55" s="8">
        <f t="shared" si="2"/>
        <v>11355053</v>
      </c>
      <c r="I55" s="9">
        <v>0</v>
      </c>
      <c r="J55" s="9">
        <v>1</v>
      </c>
      <c r="K55" s="9">
        <v>1</v>
      </c>
      <c r="L55" s="9">
        <v>1</v>
      </c>
      <c r="M55" s="9">
        <v>1</v>
      </c>
      <c r="N55" s="10">
        <v>4</v>
      </c>
    </row>
    <row r="56" spans="1:14" x14ac:dyDescent="0.25">
      <c r="A56" s="3" t="str">
        <f t="shared" si="6"/>
        <v>Московский</v>
      </c>
      <c r="B56" s="11" t="str">
        <f t="shared" si="6"/>
        <v>ГБОУ СОШ №355</v>
      </c>
      <c r="C56" s="5">
        <f t="shared" si="6"/>
        <v>11355</v>
      </c>
      <c r="D56" s="5" t="str">
        <f t="shared" si="6"/>
        <v>СОШ</v>
      </c>
      <c r="E56" s="12" t="str">
        <f t="shared" si="6"/>
        <v>1б</v>
      </c>
      <c r="F56" s="7">
        <f t="shared" si="6"/>
        <v>61</v>
      </c>
      <c r="G56" s="7">
        <f t="shared" si="6"/>
        <v>56</v>
      </c>
      <c r="H56" s="8">
        <f t="shared" si="2"/>
        <v>11355054</v>
      </c>
      <c r="I56" s="9">
        <v>1</v>
      </c>
      <c r="J56" s="9">
        <v>1</v>
      </c>
      <c r="K56" s="9">
        <v>0</v>
      </c>
      <c r="L56" s="9">
        <v>1</v>
      </c>
      <c r="M56" s="9">
        <v>1</v>
      </c>
      <c r="N56" s="10">
        <v>4</v>
      </c>
    </row>
    <row r="57" spans="1:14" x14ac:dyDescent="0.25">
      <c r="A57" s="3" t="str">
        <f t="shared" si="6"/>
        <v>Московский</v>
      </c>
      <c r="B57" s="11" t="str">
        <f t="shared" si="6"/>
        <v>ГБОУ СОШ №355</v>
      </c>
      <c r="C57" s="5">
        <f t="shared" si="6"/>
        <v>11355</v>
      </c>
      <c r="D57" s="5" t="str">
        <f t="shared" si="6"/>
        <v>СОШ</v>
      </c>
      <c r="E57" s="12" t="str">
        <f t="shared" si="6"/>
        <v>1б</v>
      </c>
      <c r="F57" s="7">
        <f t="shared" si="6"/>
        <v>61</v>
      </c>
      <c r="G57" s="7">
        <f t="shared" si="6"/>
        <v>56</v>
      </c>
      <c r="H57" s="8">
        <f t="shared" si="2"/>
        <v>11355055</v>
      </c>
      <c r="I57" s="9">
        <v>1</v>
      </c>
      <c r="J57" s="9">
        <v>0</v>
      </c>
      <c r="K57" s="9">
        <v>0</v>
      </c>
      <c r="L57" s="9">
        <v>1</v>
      </c>
      <c r="M57" s="9">
        <v>1</v>
      </c>
      <c r="N57" s="10">
        <v>3</v>
      </c>
    </row>
    <row r="58" spans="1:14" x14ac:dyDescent="0.25">
      <c r="A58" s="3" t="str">
        <f t="shared" si="6"/>
        <v>Московский</v>
      </c>
      <c r="B58" s="11" t="str">
        <f t="shared" si="6"/>
        <v>ГБОУ СОШ №355</v>
      </c>
      <c r="C58" s="5">
        <f t="shared" si="6"/>
        <v>11355</v>
      </c>
      <c r="D58" s="5" t="str">
        <f t="shared" si="6"/>
        <v>СОШ</v>
      </c>
      <c r="E58" s="12" t="str">
        <f t="shared" si="6"/>
        <v>1б</v>
      </c>
      <c r="F58" s="7">
        <f t="shared" si="6"/>
        <v>61</v>
      </c>
      <c r="G58" s="7">
        <f t="shared" si="6"/>
        <v>56</v>
      </c>
      <c r="H58" s="8">
        <f t="shared" si="2"/>
        <v>11355056</v>
      </c>
      <c r="I58" s="9">
        <v>1</v>
      </c>
      <c r="J58" s="9">
        <v>0</v>
      </c>
      <c r="K58" s="9">
        <v>0</v>
      </c>
      <c r="L58" s="9">
        <v>1</v>
      </c>
      <c r="M58" s="9">
        <v>1</v>
      </c>
      <c r="N58" s="10">
        <v>3</v>
      </c>
    </row>
    <row r="59" spans="1:14" x14ac:dyDescent="0.25">
      <c r="A59" s="3" t="str">
        <f t="shared" si="6"/>
        <v>Московский</v>
      </c>
      <c r="B59" s="11" t="str">
        <f t="shared" si="6"/>
        <v>ГБОУ СОШ №355</v>
      </c>
      <c r="C59" s="5">
        <f t="shared" si="6"/>
        <v>11355</v>
      </c>
      <c r="D59" s="5" t="str">
        <f t="shared" si="6"/>
        <v>СОШ</v>
      </c>
      <c r="E59" s="12" t="str">
        <f t="shared" si="6"/>
        <v>1б</v>
      </c>
      <c r="F59" s="7">
        <f t="shared" si="6"/>
        <v>61</v>
      </c>
      <c r="G59" s="7">
        <f t="shared" si="6"/>
        <v>56</v>
      </c>
      <c r="I59" s="48">
        <f>SUM(I3:I58)/(56*1)</f>
        <v>0.6071428571428571</v>
      </c>
      <c r="J59" s="48">
        <f t="shared" ref="J59:M59" si="7">SUM(J3:J58)/(56*1)</f>
        <v>0.5178571428571429</v>
      </c>
      <c r="K59" s="48">
        <f t="shared" si="7"/>
        <v>0.2857142857142857</v>
      </c>
      <c r="L59" s="48">
        <f t="shared" si="7"/>
        <v>0.8392857142857143</v>
      </c>
      <c r="M59" s="48">
        <f t="shared" si="7"/>
        <v>0.8214285714285714</v>
      </c>
      <c r="N59" s="48">
        <f>SUM(N3:N58)/(56*5)</f>
        <v>0.61428571428571432</v>
      </c>
    </row>
    <row r="62" spans="1:14" x14ac:dyDescent="0.25">
      <c r="A62" s="54" t="s">
        <v>74</v>
      </c>
      <c r="B62" s="54" t="s">
        <v>75</v>
      </c>
      <c r="C62" s="54" t="s">
        <v>76</v>
      </c>
    </row>
    <row r="63" spans="1:14" x14ac:dyDescent="0.25">
      <c r="A63" s="54" t="s">
        <v>77</v>
      </c>
      <c r="B63" s="54">
        <v>4</v>
      </c>
      <c r="C63" s="55">
        <f>B63/56</f>
        <v>7.1428571428571425E-2</v>
      </c>
    </row>
    <row r="64" spans="1:14" x14ac:dyDescent="0.25">
      <c r="A64" s="54" t="s">
        <v>78</v>
      </c>
      <c r="B64" s="54">
        <v>16</v>
      </c>
      <c r="C64" s="55">
        <f t="shared" ref="C64:C67" si="8">B64/56</f>
        <v>0.2857142857142857</v>
      </c>
    </row>
    <row r="65" spans="1:3" x14ac:dyDescent="0.25">
      <c r="A65" s="54" t="s">
        <v>79</v>
      </c>
      <c r="B65" s="54">
        <v>14</v>
      </c>
      <c r="C65" s="55">
        <f t="shared" si="8"/>
        <v>0.25</v>
      </c>
    </row>
    <row r="66" spans="1:3" x14ac:dyDescent="0.25">
      <c r="A66" s="54" t="s">
        <v>80</v>
      </c>
      <c r="B66" s="54">
        <v>16</v>
      </c>
      <c r="C66" s="55">
        <f t="shared" si="8"/>
        <v>0.2857142857142857</v>
      </c>
    </row>
    <row r="67" spans="1:3" x14ac:dyDescent="0.25">
      <c r="A67" s="54" t="s">
        <v>81</v>
      </c>
      <c r="B67" s="54">
        <v>6</v>
      </c>
      <c r="C67" s="55">
        <f t="shared" si="8"/>
        <v>0.10714285714285714</v>
      </c>
    </row>
    <row r="68" spans="1:3" x14ac:dyDescent="0.25">
      <c r="B68">
        <f>SUBTOTAL(9,B63:B67)</f>
        <v>56</v>
      </c>
    </row>
  </sheetData>
  <autoFilter ref="A1:N59"/>
  <mergeCells count="9">
    <mergeCell ref="G1:G2"/>
    <mergeCell ref="H1:H2"/>
    <mergeCell ref="N1:N2"/>
    <mergeCell ref="A1:A2"/>
    <mergeCell ref="B1:B2"/>
    <mergeCell ref="C1:C2"/>
    <mergeCell ref="D1:D2"/>
    <mergeCell ref="E1:E2"/>
    <mergeCell ref="F1:F2"/>
  </mergeCells>
  <dataValidations count="3">
    <dataValidation allowBlank="1" showErrorMessage="1" sqref="E3:G59"/>
    <dataValidation type="list" allowBlank="1" showInputMessage="1" showErrorMessage="1" sqref="I3:M58">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N112"/>
  <sheetViews>
    <sheetView topLeftCell="A78" workbookViewId="0">
      <selection activeCell="B106" sqref="B106:B111"/>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6.85546875" bestFit="1" customWidth="1"/>
    <col min="14" max="14" width="7.5703125" bestFit="1"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22</v>
      </c>
      <c r="C3" s="5">
        <f>VLOOKUP(B3,[5]Списки!$C$1:$E$40,2,FALSE)</f>
        <v>11356</v>
      </c>
      <c r="D3" s="5" t="str">
        <f>VLOOKUP(B3,[5]Списки!$C$1:$E$40,3,FALSE)</f>
        <v>СОШ с углуб.</v>
      </c>
      <c r="E3" s="6" t="s">
        <v>15</v>
      </c>
      <c r="F3" s="7">
        <v>106</v>
      </c>
      <c r="G3" s="7">
        <v>99</v>
      </c>
      <c r="H3" s="8">
        <f>C3*1000+1</f>
        <v>11356001</v>
      </c>
      <c r="I3" s="9">
        <v>1</v>
      </c>
      <c r="J3" s="9">
        <v>0</v>
      </c>
      <c r="K3" s="9">
        <v>1</v>
      </c>
      <c r="L3" s="9">
        <v>1</v>
      </c>
      <c r="M3" s="9">
        <v>1</v>
      </c>
      <c r="N3" s="10">
        <f>IF(COUNTBLANK(I3:M3)&lt;5,SUM(I3:M3),"Не писал")</f>
        <v>4</v>
      </c>
    </row>
    <row r="4" spans="1:14" x14ac:dyDescent="0.25">
      <c r="A4" s="3" t="str">
        <f>A3</f>
        <v>Московский</v>
      </c>
      <c r="B4" s="11" t="str">
        <f t="shared" ref="B4:G19" si="0">B3</f>
        <v>ГБОУ СОШ №356</v>
      </c>
      <c r="C4" s="5">
        <f t="shared" si="0"/>
        <v>11356</v>
      </c>
      <c r="D4" s="5" t="str">
        <f t="shared" si="0"/>
        <v>СОШ с углуб.</v>
      </c>
      <c r="E4" s="12" t="str">
        <f t="shared" si="0"/>
        <v>1а</v>
      </c>
      <c r="F4" s="7">
        <f t="shared" si="0"/>
        <v>106</v>
      </c>
      <c r="G4" s="7">
        <f t="shared" si="0"/>
        <v>99</v>
      </c>
      <c r="H4" s="8">
        <f>H3+1</f>
        <v>11356002</v>
      </c>
      <c r="I4" s="9">
        <v>1</v>
      </c>
      <c r="J4" s="9">
        <v>1</v>
      </c>
      <c r="K4" s="9">
        <v>1</v>
      </c>
      <c r="L4" s="9">
        <v>1</v>
      </c>
      <c r="M4" s="9">
        <v>1</v>
      </c>
      <c r="N4" s="10">
        <f t="shared" ref="N4:N67" si="1">IF(COUNTBLANK(I4:M4)&lt;5,SUM(I4:M4),"Не писал")</f>
        <v>5</v>
      </c>
    </row>
    <row r="5" spans="1:14" x14ac:dyDescent="0.25">
      <c r="A5" s="3" t="str">
        <f t="shared" ref="A5:G20" si="2">A4</f>
        <v>Московский</v>
      </c>
      <c r="B5" s="11" t="str">
        <f t="shared" si="0"/>
        <v>ГБОУ СОШ №356</v>
      </c>
      <c r="C5" s="5">
        <f t="shared" si="0"/>
        <v>11356</v>
      </c>
      <c r="D5" s="5" t="str">
        <f t="shared" si="0"/>
        <v>СОШ с углуб.</v>
      </c>
      <c r="E5" s="12" t="str">
        <f t="shared" si="0"/>
        <v>1а</v>
      </c>
      <c r="F5" s="7">
        <f t="shared" si="0"/>
        <v>106</v>
      </c>
      <c r="G5" s="7">
        <f t="shared" si="0"/>
        <v>99</v>
      </c>
      <c r="H5" s="8">
        <f t="shared" ref="H5:H68" si="3">H4+1</f>
        <v>11356003</v>
      </c>
      <c r="I5" s="9">
        <v>1</v>
      </c>
      <c r="J5" s="9">
        <v>1</v>
      </c>
      <c r="K5" s="9">
        <v>1</v>
      </c>
      <c r="L5" s="9">
        <v>1</v>
      </c>
      <c r="M5" s="9">
        <v>1</v>
      </c>
      <c r="N5" s="10">
        <f t="shared" si="1"/>
        <v>5</v>
      </c>
    </row>
    <row r="6" spans="1:14" x14ac:dyDescent="0.25">
      <c r="A6" s="3" t="str">
        <f t="shared" si="2"/>
        <v>Московский</v>
      </c>
      <c r="B6" s="11" t="str">
        <f t="shared" si="0"/>
        <v>ГБОУ СОШ №356</v>
      </c>
      <c r="C6" s="5">
        <f t="shared" si="0"/>
        <v>11356</v>
      </c>
      <c r="D6" s="5" t="str">
        <f t="shared" si="0"/>
        <v>СОШ с углуб.</v>
      </c>
      <c r="E6" s="12" t="str">
        <f t="shared" si="0"/>
        <v>1а</v>
      </c>
      <c r="F6" s="7">
        <f t="shared" si="0"/>
        <v>106</v>
      </c>
      <c r="G6" s="7">
        <f t="shared" si="0"/>
        <v>99</v>
      </c>
      <c r="H6" s="8">
        <f t="shared" si="3"/>
        <v>11356004</v>
      </c>
      <c r="I6" s="9">
        <v>1</v>
      </c>
      <c r="J6" s="9">
        <v>0</v>
      </c>
      <c r="K6" s="9">
        <v>1</v>
      </c>
      <c r="L6" s="9">
        <v>1</v>
      </c>
      <c r="M6" s="9">
        <v>1</v>
      </c>
      <c r="N6" s="10">
        <f t="shared" si="1"/>
        <v>4</v>
      </c>
    </row>
    <row r="7" spans="1:14" x14ac:dyDescent="0.25">
      <c r="A7" s="3" t="str">
        <f t="shared" si="2"/>
        <v>Московский</v>
      </c>
      <c r="B7" s="11" t="str">
        <f t="shared" si="0"/>
        <v>ГБОУ СОШ №356</v>
      </c>
      <c r="C7" s="5">
        <f t="shared" si="0"/>
        <v>11356</v>
      </c>
      <c r="D7" s="5" t="str">
        <f t="shared" si="0"/>
        <v>СОШ с углуб.</v>
      </c>
      <c r="E7" s="12" t="str">
        <f t="shared" si="0"/>
        <v>1а</v>
      </c>
      <c r="F7" s="7">
        <f t="shared" si="0"/>
        <v>106</v>
      </c>
      <c r="G7" s="7">
        <f t="shared" si="0"/>
        <v>99</v>
      </c>
      <c r="H7" s="8">
        <f t="shared" si="3"/>
        <v>11356005</v>
      </c>
      <c r="I7" s="9">
        <v>1</v>
      </c>
      <c r="J7" s="9">
        <v>1</v>
      </c>
      <c r="K7" s="9">
        <v>1</v>
      </c>
      <c r="L7" s="9">
        <v>1</v>
      </c>
      <c r="M7" s="9">
        <v>1</v>
      </c>
      <c r="N7" s="10">
        <f t="shared" si="1"/>
        <v>5</v>
      </c>
    </row>
    <row r="8" spans="1:14" x14ac:dyDescent="0.25">
      <c r="A8" s="3" t="str">
        <f t="shared" si="2"/>
        <v>Московский</v>
      </c>
      <c r="B8" s="11" t="str">
        <f t="shared" si="0"/>
        <v>ГБОУ СОШ №356</v>
      </c>
      <c r="C8" s="5">
        <f t="shared" si="0"/>
        <v>11356</v>
      </c>
      <c r="D8" s="5" t="str">
        <f t="shared" si="0"/>
        <v>СОШ с углуб.</v>
      </c>
      <c r="E8" s="12" t="str">
        <f t="shared" si="0"/>
        <v>1а</v>
      </c>
      <c r="F8" s="7">
        <f t="shared" si="0"/>
        <v>106</v>
      </c>
      <c r="G8" s="7">
        <f t="shared" si="0"/>
        <v>99</v>
      </c>
      <c r="H8" s="8">
        <f t="shared" si="3"/>
        <v>11356006</v>
      </c>
      <c r="I8" s="9">
        <v>0</v>
      </c>
      <c r="J8" s="9">
        <v>1</v>
      </c>
      <c r="K8" s="9">
        <v>0</v>
      </c>
      <c r="L8" s="9">
        <v>1</v>
      </c>
      <c r="M8" s="9">
        <v>1</v>
      </c>
      <c r="N8" s="10">
        <f t="shared" si="1"/>
        <v>3</v>
      </c>
    </row>
    <row r="9" spans="1:14" x14ac:dyDescent="0.25">
      <c r="A9" s="3" t="str">
        <f t="shared" si="2"/>
        <v>Московский</v>
      </c>
      <c r="B9" s="11" t="str">
        <f t="shared" si="0"/>
        <v>ГБОУ СОШ №356</v>
      </c>
      <c r="C9" s="5">
        <f t="shared" si="0"/>
        <v>11356</v>
      </c>
      <c r="D9" s="5" t="str">
        <f t="shared" si="0"/>
        <v>СОШ с углуб.</v>
      </c>
      <c r="E9" s="12" t="str">
        <f t="shared" si="0"/>
        <v>1а</v>
      </c>
      <c r="F9" s="7">
        <f t="shared" si="0"/>
        <v>106</v>
      </c>
      <c r="G9" s="7">
        <f t="shared" si="0"/>
        <v>99</v>
      </c>
      <c r="H9" s="8">
        <f t="shared" si="3"/>
        <v>11356007</v>
      </c>
      <c r="I9" s="9">
        <v>1</v>
      </c>
      <c r="J9" s="9">
        <v>1</v>
      </c>
      <c r="K9" s="9">
        <v>1</v>
      </c>
      <c r="L9" s="9">
        <v>1</v>
      </c>
      <c r="M9" s="9">
        <v>1</v>
      </c>
      <c r="N9" s="10">
        <f t="shared" si="1"/>
        <v>5</v>
      </c>
    </row>
    <row r="10" spans="1:14" x14ac:dyDescent="0.25">
      <c r="A10" s="3" t="str">
        <f t="shared" si="2"/>
        <v>Московский</v>
      </c>
      <c r="B10" s="11" t="str">
        <f t="shared" si="0"/>
        <v>ГБОУ СОШ №356</v>
      </c>
      <c r="C10" s="5">
        <f t="shared" si="0"/>
        <v>11356</v>
      </c>
      <c r="D10" s="5" t="str">
        <f t="shared" si="0"/>
        <v>СОШ с углуб.</v>
      </c>
      <c r="E10" s="12" t="str">
        <f t="shared" si="0"/>
        <v>1а</v>
      </c>
      <c r="F10" s="7">
        <f t="shared" si="0"/>
        <v>106</v>
      </c>
      <c r="G10" s="7">
        <f t="shared" si="0"/>
        <v>99</v>
      </c>
      <c r="H10" s="8">
        <f t="shared" si="3"/>
        <v>11356008</v>
      </c>
      <c r="I10" s="9">
        <v>1</v>
      </c>
      <c r="J10" s="9">
        <v>1</v>
      </c>
      <c r="K10" s="9">
        <v>1</v>
      </c>
      <c r="L10" s="9">
        <v>1</v>
      </c>
      <c r="M10" s="9">
        <v>1</v>
      </c>
      <c r="N10" s="10">
        <f t="shared" si="1"/>
        <v>5</v>
      </c>
    </row>
    <row r="11" spans="1:14" x14ac:dyDescent="0.25">
      <c r="A11" s="3" t="str">
        <f t="shared" si="2"/>
        <v>Московский</v>
      </c>
      <c r="B11" s="11" t="str">
        <f t="shared" si="0"/>
        <v>ГБОУ СОШ №356</v>
      </c>
      <c r="C11" s="5">
        <f t="shared" si="0"/>
        <v>11356</v>
      </c>
      <c r="D11" s="5" t="str">
        <f t="shared" si="0"/>
        <v>СОШ с углуб.</v>
      </c>
      <c r="E11" s="12" t="str">
        <f t="shared" si="0"/>
        <v>1а</v>
      </c>
      <c r="F11" s="7">
        <f t="shared" si="0"/>
        <v>106</v>
      </c>
      <c r="G11" s="7">
        <f t="shared" si="0"/>
        <v>99</v>
      </c>
      <c r="H11" s="8">
        <f t="shared" si="3"/>
        <v>11356009</v>
      </c>
      <c r="I11" s="9">
        <v>0</v>
      </c>
      <c r="J11" s="9">
        <v>1</v>
      </c>
      <c r="K11" s="9">
        <v>0</v>
      </c>
      <c r="L11" s="9">
        <v>1</v>
      </c>
      <c r="M11" s="9">
        <v>1</v>
      </c>
      <c r="N11" s="10">
        <f t="shared" si="1"/>
        <v>3</v>
      </c>
    </row>
    <row r="12" spans="1:14" x14ac:dyDescent="0.25">
      <c r="A12" s="3" t="str">
        <f t="shared" si="2"/>
        <v>Московский</v>
      </c>
      <c r="B12" s="11" t="str">
        <f t="shared" si="0"/>
        <v>ГБОУ СОШ №356</v>
      </c>
      <c r="C12" s="5">
        <f t="shared" si="0"/>
        <v>11356</v>
      </c>
      <c r="D12" s="5" t="str">
        <f t="shared" si="0"/>
        <v>СОШ с углуб.</v>
      </c>
      <c r="E12" s="12" t="str">
        <f t="shared" si="0"/>
        <v>1а</v>
      </c>
      <c r="F12" s="7">
        <f t="shared" si="0"/>
        <v>106</v>
      </c>
      <c r="G12" s="7">
        <f t="shared" si="0"/>
        <v>99</v>
      </c>
      <c r="H12" s="8">
        <f t="shared" si="3"/>
        <v>11356010</v>
      </c>
      <c r="I12" s="9">
        <v>0</v>
      </c>
      <c r="J12" s="9">
        <v>0</v>
      </c>
      <c r="K12" s="9">
        <v>0</v>
      </c>
      <c r="L12" s="9">
        <v>1</v>
      </c>
      <c r="M12" s="9">
        <v>1</v>
      </c>
      <c r="N12" s="10">
        <f t="shared" si="1"/>
        <v>2</v>
      </c>
    </row>
    <row r="13" spans="1:14" x14ac:dyDescent="0.25">
      <c r="A13" s="3" t="str">
        <f t="shared" si="2"/>
        <v>Московский</v>
      </c>
      <c r="B13" s="11" t="str">
        <f t="shared" si="0"/>
        <v>ГБОУ СОШ №356</v>
      </c>
      <c r="C13" s="5">
        <f t="shared" si="0"/>
        <v>11356</v>
      </c>
      <c r="D13" s="5" t="str">
        <f t="shared" si="0"/>
        <v>СОШ с углуб.</v>
      </c>
      <c r="E13" s="12" t="str">
        <f t="shared" si="0"/>
        <v>1а</v>
      </c>
      <c r="F13" s="7">
        <f t="shared" si="0"/>
        <v>106</v>
      </c>
      <c r="G13" s="7">
        <f t="shared" si="0"/>
        <v>99</v>
      </c>
      <c r="H13" s="8">
        <f t="shared" si="3"/>
        <v>11356011</v>
      </c>
      <c r="I13" s="9">
        <v>1</v>
      </c>
      <c r="J13" s="9">
        <v>1</v>
      </c>
      <c r="K13" s="9">
        <v>1</v>
      </c>
      <c r="L13" s="9">
        <v>1</v>
      </c>
      <c r="M13" s="9">
        <v>1</v>
      </c>
      <c r="N13" s="10">
        <f t="shared" si="1"/>
        <v>5</v>
      </c>
    </row>
    <row r="14" spans="1:14" x14ac:dyDescent="0.25">
      <c r="A14" s="3" t="str">
        <f t="shared" si="2"/>
        <v>Московский</v>
      </c>
      <c r="B14" s="11" t="str">
        <f t="shared" si="0"/>
        <v>ГБОУ СОШ №356</v>
      </c>
      <c r="C14" s="5">
        <f t="shared" si="0"/>
        <v>11356</v>
      </c>
      <c r="D14" s="5" t="str">
        <f t="shared" si="0"/>
        <v>СОШ с углуб.</v>
      </c>
      <c r="E14" s="12" t="str">
        <f t="shared" si="0"/>
        <v>1а</v>
      </c>
      <c r="F14" s="7">
        <f t="shared" si="0"/>
        <v>106</v>
      </c>
      <c r="G14" s="7">
        <f t="shared" si="0"/>
        <v>99</v>
      </c>
      <c r="H14" s="8">
        <f t="shared" si="3"/>
        <v>11356012</v>
      </c>
      <c r="I14" s="9">
        <v>1</v>
      </c>
      <c r="J14" s="9">
        <v>1</v>
      </c>
      <c r="K14" s="9">
        <v>1</v>
      </c>
      <c r="L14" s="9">
        <v>1</v>
      </c>
      <c r="M14" s="9">
        <v>1</v>
      </c>
      <c r="N14" s="10">
        <f t="shared" si="1"/>
        <v>5</v>
      </c>
    </row>
    <row r="15" spans="1:14" x14ac:dyDescent="0.25">
      <c r="A15" s="3" t="str">
        <f t="shared" si="2"/>
        <v>Московский</v>
      </c>
      <c r="B15" s="11" t="str">
        <f t="shared" si="0"/>
        <v>ГБОУ СОШ №356</v>
      </c>
      <c r="C15" s="5">
        <f t="shared" si="0"/>
        <v>11356</v>
      </c>
      <c r="D15" s="5" t="str">
        <f t="shared" si="0"/>
        <v>СОШ с углуб.</v>
      </c>
      <c r="E15" s="12" t="str">
        <f t="shared" si="0"/>
        <v>1а</v>
      </c>
      <c r="F15" s="7">
        <f t="shared" si="0"/>
        <v>106</v>
      </c>
      <c r="G15" s="7">
        <f t="shared" si="0"/>
        <v>99</v>
      </c>
      <c r="H15" s="8">
        <f t="shared" si="3"/>
        <v>11356013</v>
      </c>
      <c r="I15" s="9">
        <v>1</v>
      </c>
      <c r="J15" s="9">
        <v>1</v>
      </c>
      <c r="K15" s="9">
        <v>1</v>
      </c>
      <c r="L15" s="9">
        <v>1</v>
      </c>
      <c r="M15" s="9">
        <v>1</v>
      </c>
      <c r="N15" s="10">
        <f t="shared" si="1"/>
        <v>5</v>
      </c>
    </row>
    <row r="16" spans="1:14" x14ac:dyDescent="0.25">
      <c r="A16" s="3" t="str">
        <f t="shared" si="2"/>
        <v>Московский</v>
      </c>
      <c r="B16" s="11" t="str">
        <f t="shared" si="0"/>
        <v>ГБОУ СОШ №356</v>
      </c>
      <c r="C16" s="5">
        <f t="shared" si="0"/>
        <v>11356</v>
      </c>
      <c r="D16" s="5" t="str">
        <f t="shared" si="0"/>
        <v>СОШ с углуб.</v>
      </c>
      <c r="E16" s="12" t="str">
        <f t="shared" si="0"/>
        <v>1а</v>
      </c>
      <c r="F16" s="7">
        <f t="shared" si="0"/>
        <v>106</v>
      </c>
      <c r="G16" s="7">
        <f t="shared" si="0"/>
        <v>99</v>
      </c>
      <c r="H16" s="8">
        <f t="shared" si="3"/>
        <v>11356014</v>
      </c>
      <c r="I16" s="9">
        <v>1</v>
      </c>
      <c r="J16" s="9">
        <v>1</v>
      </c>
      <c r="K16" s="9">
        <v>1</v>
      </c>
      <c r="L16" s="9">
        <v>1</v>
      </c>
      <c r="M16" s="9">
        <v>1</v>
      </c>
      <c r="N16" s="10">
        <f t="shared" si="1"/>
        <v>5</v>
      </c>
    </row>
    <row r="17" spans="1:14" x14ac:dyDescent="0.25">
      <c r="A17" s="3" t="str">
        <f t="shared" si="2"/>
        <v>Московский</v>
      </c>
      <c r="B17" s="11" t="str">
        <f t="shared" si="0"/>
        <v>ГБОУ СОШ №356</v>
      </c>
      <c r="C17" s="5">
        <f t="shared" si="0"/>
        <v>11356</v>
      </c>
      <c r="D17" s="5" t="str">
        <f t="shared" si="0"/>
        <v>СОШ с углуб.</v>
      </c>
      <c r="E17" s="12" t="str">
        <f t="shared" si="0"/>
        <v>1а</v>
      </c>
      <c r="F17" s="7">
        <f t="shared" si="0"/>
        <v>106</v>
      </c>
      <c r="G17" s="7">
        <f t="shared" si="0"/>
        <v>99</v>
      </c>
      <c r="H17" s="8">
        <f t="shared" si="3"/>
        <v>11356015</v>
      </c>
      <c r="I17" s="9">
        <v>0</v>
      </c>
      <c r="J17" s="9">
        <v>1</v>
      </c>
      <c r="K17" s="9">
        <v>1</v>
      </c>
      <c r="L17" s="9">
        <v>1</v>
      </c>
      <c r="M17" s="9">
        <v>1</v>
      </c>
      <c r="N17" s="10">
        <f t="shared" si="1"/>
        <v>4</v>
      </c>
    </row>
    <row r="18" spans="1:14" x14ac:dyDescent="0.25">
      <c r="A18" s="3" t="str">
        <f t="shared" si="2"/>
        <v>Московский</v>
      </c>
      <c r="B18" s="11" t="str">
        <f t="shared" si="0"/>
        <v>ГБОУ СОШ №356</v>
      </c>
      <c r="C18" s="5">
        <f t="shared" si="0"/>
        <v>11356</v>
      </c>
      <c r="D18" s="5" t="str">
        <f t="shared" si="0"/>
        <v>СОШ с углуб.</v>
      </c>
      <c r="E18" s="12" t="str">
        <f t="shared" si="0"/>
        <v>1а</v>
      </c>
      <c r="F18" s="7">
        <f t="shared" si="0"/>
        <v>106</v>
      </c>
      <c r="G18" s="7">
        <f t="shared" si="0"/>
        <v>99</v>
      </c>
      <c r="H18" s="8">
        <f t="shared" si="3"/>
        <v>11356016</v>
      </c>
      <c r="I18" s="9">
        <v>1</v>
      </c>
      <c r="J18" s="9">
        <v>1</v>
      </c>
      <c r="K18" s="9">
        <v>1</v>
      </c>
      <c r="L18" s="9">
        <v>1</v>
      </c>
      <c r="M18" s="9">
        <v>1</v>
      </c>
      <c r="N18" s="10">
        <f t="shared" si="1"/>
        <v>5</v>
      </c>
    </row>
    <row r="19" spans="1:14" x14ac:dyDescent="0.25">
      <c r="A19" s="3" t="str">
        <f t="shared" si="2"/>
        <v>Московский</v>
      </c>
      <c r="B19" s="11" t="str">
        <f t="shared" si="0"/>
        <v>ГБОУ СОШ №356</v>
      </c>
      <c r="C19" s="5">
        <f t="shared" si="0"/>
        <v>11356</v>
      </c>
      <c r="D19" s="5" t="str">
        <f t="shared" si="0"/>
        <v>СОШ с углуб.</v>
      </c>
      <c r="E19" s="12" t="str">
        <f t="shared" si="0"/>
        <v>1а</v>
      </c>
      <c r="F19" s="7">
        <f t="shared" si="0"/>
        <v>106</v>
      </c>
      <c r="G19" s="7">
        <f t="shared" si="0"/>
        <v>99</v>
      </c>
      <c r="H19" s="8">
        <f t="shared" si="3"/>
        <v>11356017</v>
      </c>
      <c r="I19" s="9">
        <v>1</v>
      </c>
      <c r="J19" s="9">
        <v>1</v>
      </c>
      <c r="K19" s="9">
        <v>1</v>
      </c>
      <c r="L19" s="9">
        <v>1</v>
      </c>
      <c r="M19" s="9">
        <v>1</v>
      </c>
      <c r="N19" s="10">
        <f t="shared" si="1"/>
        <v>5</v>
      </c>
    </row>
    <row r="20" spans="1:14" x14ac:dyDescent="0.25">
      <c r="A20" s="3" t="str">
        <f t="shared" si="2"/>
        <v>Московский</v>
      </c>
      <c r="B20" s="11" t="str">
        <f t="shared" si="2"/>
        <v>ГБОУ СОШ №356</v>
      </c>
      <c r="C20" s="5">
        <f t="shared" si="2"/>
        <v>11356</v>
      </c>
      <c r="D20" s="5" t="str">
        <f t="shared" si="2"/>
        <v>СОШ с углуб.</v>
      </c>
      <c r="E20" s="12" t="str">
        <f t="shared" si="2"/>
        <v>1а</v>
      </c>
      <c r="F20" s="7">
        <f t="shared" si="2"/>
        <v>106</v>
      </c>
      <c r="G20" s="7">
        <f t="shared" si="2"/>
        <v>99</v>
      </c>
      <c r="H20" s="8">
        <f t="shared" si="3"/>
        <v>11356018</v>
      </c>
      <c r="I20" s="9">
        <v>0</v>
      </c>
      <c r="J20" s="9">
        <v>1</v>
      </c>
      <c r="K20" s="9">
        <v>1</v>
      </c>
      <c r="L20" s="9">
        <v>1</v>
      </c>
      <c r="M20" s="9">
        <v>1</v>
      </c>
      <c r="N20" s="10">
        <f t="shared" si="1"/>
        <v>4</v>
      </c>
    </row>
    <row r="21" spans="1:14" x14ac:dyDescent="0.25">
      <c r="A21" s="3" t="str">
        <f t="shared" ref="A21:G36" si="4">A20</f>
        <v>Московский</v>
      </c>
      <c r="B21" s="11" t="str">
        <f t="shared" si="4"/>
        <v>ГБОУ СОШ №356</v>
      </c>
      <c r="C21" s="5">
        <f t="shared" si="4"/>
        <v>11356</v>
      </c>
      <c r="D21" s="5" t="str">
        <f t="shared" si="4"/>
        <v>СОШ с углуб.</v>
      </c>
      <c r="E21" s="12" t="str">
        <f t="shared" si="4"/>
        <v>1а</v>
      </c>
      <c r="F21" s="7">
        <f t="shared" si="4"/>
        <v>106</v>
      </c>
      <c r="G21" s="7">
        <f t="shared" si="4"/>
        <v>99</v>
      </c>
      <c r="H21" s="8">
        <f t="shared" si="3"/>
        <v>11356019</v>
      </c>
      <c r="I21" s="9">
        <v>1</v>
      </c>
      <c r="J21" s="9">
        <v>1</v>
      </c>
      <c r="K21" s="9">
        <v>1</v>
      </c>
      <c r="L21" s="9">
        <v>1</v>
      </c>
      <c r="M21" s="9">
        <v>1</v>
      </c>
      <c r="N21" s="10">
        <f t="shared" si="1"/>
        <v>5</v>
      </c>
    </row>
    <row r="22" spans="1:14" x14ac:dyDescent="0.25">
      <c r="A22" s="3" t="str">
        <f t="shared" si="4"/>
        <v>Московский</v>
      </c>
      <c r="B22" s="11" t="str">
        <f t="shared" si="4"/>
        <v>ГБОУ СОШ №356</v>
      </c>
      <c r="C22" s="5">
        <f t="shared" si="4"/>
        <v>11356</v>
      </c>
      <c r="D22" s="5" t="str">
        <f t="shared" si="4"/>
        <v>СОШ с углуб.</v>
      </c>
      <c r="E22" s="12" t="str">
        <f t="shared" si="4"/>
        <v>1а</v>
      </c>
      <c r="F22" s="7">
        <f t="shared" si="4"/>
        <v>106</v>
      </c>
      <c r="G22" s="7">
        <f t="shared" si="4"/>
        <v>99</v>
      </c>
      <c r="H22" s="8">
        <f t="shared" si="3"/>
        <v>11356020</v>
      </c>
      <c r="I22" s="9">
        <v>1</v>
      </c>
      <c r="J22" s="9">
        <v>0</v>
      </c>
      <c r="K22" s="9">
        <v>0</v>
      </c>
      <c r="L22" s="9">
        <v>1</v>
      </c>
      <c r="M22" s="9">
        <v>1</v>
      </c>
      <c r="N22" s="10">
        <f t="shared" si="1"/>
        <v>3</v>
      </c>
    </row>
    <row r="23" spans="1:14" x14ac:dyDescent="0.25">
      <c r="A23" s="3" t="str">
        <f t="shared" si="4"/>
        <v>Московский</v>
      </c>
      <c r="B23" s="11" t="str">
        <f t="shared" si="4"/>
        <v>ГБОУ СОШ №356</v>
      </c>
      <c r="C23" s="5">
        <f t="shared" si="4"/>
        <v>11356</v>
      </c>
      <c r="D23" s="5" t="str">
        <f t="shared" si="4"/>
        <v>СОШ с углуб.</v>
      </c>
      <c r="E23" s="12" t="str">
        <f t="shared" si="4"/>
        <v>1а</v>
      </c>
      <c r="F23" s="7">
        <f t="shared" si="4"/>
        <v>106</v>
      </c>
      <c r="G23" s="7">
        <f t="shared" si="4"/>
        <v>99</v>
      </c>
      <c r="H23" s="8">
        <f t="shared" si="3"/>
        <v>11356021</v>
      </c>
      <c r="I23" s="9">
        <v>0</v>
      </c>
      <c r="J23" s="9">
        <v>1</v>
      </c>
      <c r="K23" s="9">
        <v>1</v>
      </c>
      <c r="L23" s="9">
        <v>1</v>
      </c>
      <c r="M23" s="9">
        <v>1</v>
      </c>
      <c r="N23" s="10">
        <f t="shared" si="1"/>
        <v>4</v>
      </c>
    </row>
    <row r="24" spans="1:14" x14ac:dyDescent="0.25">
      <c r="A24" s="3" t="str">
        <f t="shared" si="4"/>
        <v>Московский</v>
      </c>
      <c r="B24" s="11" t="str">
        <f t="shared" si="4"/>
        <v>ГБОУ СОШ №356</v>
      </c>
      <c r="C24" s="5">
        <f t="shared" si="4"/>
        <v>11356</v>
      </c>
      <c r="D24" s="5" t="str">
        <f t="shared" si="4"/>
        <v>СОШ с углуб.</v>
      </c>
      <c r="E24" s="12" t="str">
        <f t="shared" si="4"/>
        <v>1а</v>
      </c>
      <c r="F24" s="7">
        <f t="shared" si="4"/>
        <v>106</v>
      </c>
      <c r="G24" s="7">
        <f t="shared" si="4"/>
        <v>99</v>
      </c>
      <c r="H24" s="8">
        <f t="shared" si="3"/>
        <v>11356022</v>
      </c>
      <c r="I24" s="9">
        <v>1</v>
      </c>
      <c r="J24" s="9">
        <v>1</v>
      </c>
      <c r="K24" s="9">
        <v>1</v>
      </c>
      <c r="L24" s="9">
        <v>1</v>
      </c>
      <c r="M24" s="9">
        <v>1</v>
      </c>
      <c r="N24" s="10">
        <f t="shared" si="1"/>
        <v>5</v>
      </c>
    </row>
    <row r="25" spans="1:14" x14ac:dyDescent="0.25">
      <c r="A25" s="3" t="str">
        <f t="shared" si="4"/>
        <v>Московский</v>
      </c>
      <c r="B25" s="11" t="str">
        <f t="shared" si="4"/>
        <v>ГБОУ СОШ №356</v>
      </c>
      <c r="C25" s="5">
        <f t="shared" si="4"/>
        <v>11356</v>
      </c>
      <c r="D25" s="5" t="str">
        <f t="shared" si="4"/>
        <v>СОШ с углуб.</v>
      </c>
      <c r="E25" s="12" t="str">
        <f t="shared" si="4"/>
        <v>1а</v>
      </c>
      <c r="F25" s="7">
        <f t="shared" si="4"/>
        <v>106</v>
      </c>
      <c r="G25" s="7">
        <f t="shared" si="4"/>
        <v>99</v>
      </c>
      <c r="H25" s="8">
        <f t="shared" si="3"/>
        <v>11356023</v>
      </c>
      <c r="I25" s="9">
        <v>1</v>
      </c>
      <c r="J25" s="9">
        <v>1</v>
      </c>
      <c r="K25" s="9">
        <v>1</v>
      </c>
      <c r="L25" s="9">
        <v>1</v>
      </c>
      <c r="M25" s="9">
        <v>1</v>
      </c>
      <c r="N25" s="10">
        <f t="shared" si="1"/>
        <v>5</v>
      </c>
    </row>
    <row r="26" spans="1:14" x14ac:dyDescent="0.25">
      <c r="A26" s="3" t="str">
        <f t="shared" si="4"/>
        <v>Московский</v>
      </c>
      <c r="B26" s="11" t="str">
        <f t="shared" si="4"/>
        <v>ГБОУ СОШ №356</v>
      </c>
      <c r="C26" s="5">
        <f t="shared" si="4"/>
        <v>11356</v>
      </c>
      <c r="D26" s="5" t="str">
        <f t="shared" si="4"/>
        <v>СОШ с углуб.</v>
      </c>
      <c r="E26" s="12" t="str">
        <f t="shared" si="4"/>
        <v>1а</v>
      </c>
      <c r="F26" s="7">
        <f t="shared" si="4"/>
        <v>106</v>
      </c>
      <c r="G26" s="7">
        <f t="shared" si="4"/>
        <v>99</v>
      </c>
      <c r="H26" s="8">
        <f>H25+1</f>
        <v>11356024</v>
      </c>
      <c r="I26" s="9">
        <v>1</v>
      </c>
      <c r="J26" s="9">
        <v>1</v>
      </c>
      <c r="K26" s="9">
        <v>1</v>
      </c>
      <c r="L26" s="9">
        <v>1</v>
      </c>
      <c r="M26" s="9">
        <v>1</v>
      </c>
      <c r="N26" s="10">
        <f t="shared" si="1"/>
        <v>5</v>
      </c>
    </row>
    <row r="27" spans="1:14" x14ac:dyDescent="0.25">
      <c r="A27" s="3" t="str">
        <f t="shared" si="4"/>
        <v>Московский</v>
      </c>
      <c r="B27" s="11" t="str">
        <f t="shared" si="4"/>
        <v>ГБОУ СОШ №356</v>
      </c>
      <c r="C27" s="5">
        <f t="shared" si="4"/>
        <v>11356</v>
      </c>
      <c r="D27" s="5" t="str">
        <f t="shared" si="4"/>
        <v>СОШ с углуб.</v>
      </c>
      <c r="E27" s="12" t="str">
        <f t="shared" si="4"/>
        <v>1а</v>
      </c>
      <c r="F27" s="7">
        <f t="shared" si="4"/>
        <v>106</v>
      </c>
      <c r="G27" s="7">
        <f t="shared" si="4"/>
        <v>99</v>
      </c>
      <c r="H27" s="8">
        <f t="shared" ref="H27:H46" si="5">H26+1</f>
        <v>11356025</v>
      </c>
      <c r="I27" s="9">
        <v>1</v>
      </c>
      <c r="J27" s="9">
        <v>1</v>
      </c>
      <c r="K27" s="9">
        <v>1</v>
      </c>
      <c r="L27" s="9">
        <v>1</v>
      </c>
      <c r="M27" s="9">
        <v>1</v>
      </c>
      <c r="N27" s="10">
        <f t="shared" si="1"/>
        <v>5</v>
      </c>
    </row>
    <row r="28" spans="1:14" x14ac:dyDescent="0.25">
      <c r="A28" s="3" t="str">
        <f t="shared" si="4"/>
        <v>Московский</v>
      </c>
      <c r="B28" s="11" t="str">
        <f t="shared" si="4"/>
        <v>ГБОУ СОШ №356</v>
      </c>
      <c r="C28" s="5">
        <f t="shared" si="4"/>
        <v>11356</v>
      </c>
      <c r="D28" s="5" t="str">
        <f t="shared" si="4"/>
        <v>СОШ с углуб.</v>
      </c>
      <c r="E28" s="12" t="str">
        <f t="shared" si="4"/>
        <v>1а</v>
      </c>
      <c r="F28" s="7">
        <f t="shared" si="4"/>
        <v>106</v>
      </c>
      <c r="G28" s="7">
        <f t="shared" si="4"/>
        <v>99</v>
      </c>
      <c r="H28" s="8">
        <f t="shared" si="5"/>
        <v>11356026</v>
      </c>
      <c r="I28" s="9">
        <v>1</v>
      </c>
      <c r="J28" s="9">
        <v>1</v>
      </c>
      <c r="K28" s="9">
        <v>0</v>
      </c>
      <c r="L28" s="9">
        <v>1</v>
      </c>
      <c r="M28" s="9">
        <v>1</v>
      </c>
      <c r="N28" s="10">
        <f t="shared" si="1"/>
        <v>4</v>
      </c>
    </row>
    <row r="29" spans="1:14" x14ac:dyDescent="0.25">
      <c r="A29" s="3" t="str">
        <f t="shared" si="4"/>
        <v>Московский</v>
      </c>
      <c r="B29" s="11" t="str">
        <f t="shared" si="4"/>
        <v>ГБОУ СОШ №356</v>
      </c>
      <c r="C29" s="5">
        <f t="shared" si="4"/>
        <v>11356</v>
      </c>
      <c r="D29" s="5" t="str">
        <f t="shared" si="4"/>
        <v>СОШ с углуб.</v>
      </c>
      <c r="E29" s="12" t="str">
        <f t="shared" si="4"/>
        <v>1а</v>
      </c>
      <c r="F29" s="7">
        <f t="shared" si="4"/>
        <v>106</v>
      </c>
      <c r="G29" s="7">
        <f t="shared" si="4"/>
        <v>99</v>
      </c>
      <c r="H29" s="8">
        <f t="shared" si="5"/>
        <v>11356027</v>
      </c>
      <c r="I29" s="9">
        <v>1</v>
      </c>
      <c r="J29" s="9">
        <v>1</v>
      </c>
      <c r="K29" s="9">
        <v>1</v>
      </c>
      <c r="L29" s="9">
        <v>1</v>
      </c>
      <c r="M29" s="9">
        <v>1</v>
      </c>
      <c r="N29" s="10">
        <f t="shared" si="1"/>
        <v>5</v>
      </c>
    </row>
    <row r="30" spans="1:14" x14ac:dyDescent="0.25">
      <c r="A30" s="3" t="str">
        <f t="shared" si="4"/>
        <v>Московский</v>
      </c>
      <c r="B30" s="11" t="str">
        <f t="shared" si="4"/>
        <v>ГБОУ СОШ №356</v>
      </c>
      <c r="C30" s="5">
        <f t="shared" si="4"/>
        <v>11356</v>
      </c>
      <c r="D30" s="5" t="str">
        <f t="shared" si="4"/>
        <v>СОШ с углуб.</v>
      </c>
      <c r="E30" s="12" t="str">
        <f t="shared" si="4"/>
        <v>1а</v>
      </c>
      <c r="F30" s="7">
        <f t="shared" si="4"/>
        <v>106</v>
      </c>
      <c r="G30" s="7">
        <f t="shared" si="4"/>
        <v>99</v>
      </c>
      <c r="H30" s="8">
        <f t="shared" si="5"/>
        <v>11356028</v>
      </c>
      <c r="I30" s="9">
        <v>1</v>
      </c>
      <c r="J30" s="9">
        <v>1</v>
      </c>
      <c r="K30" s="9">
        <v>1</v>
      </c>
      <c r="L30" s="9">
        <v>1</v>
      </c>
      <c r="M30" s="9">
        <v>1</v>
      </c>
      <c r="N30" s="10">
        <f t="shared" si="1"/>
        <v>5</v>
      </c>
    </row>
    <row r="31" spans="1:14" x14ac:dyDescent="0.25">
      <c r="A31" s="3" t="str">
        <f t="shared" si="4"/>
        <v>Московский</v>
      </c>
      <c r="B31" s="11" t="str">
        <f t="shared" si="4"/>
        <v>ГБОУ СОШ №356</v>
      </c>
      <c r="C31" s="5">
        <f t="shared" si="4"/>
        <v>11356</v>
      </c>
      <c r="D31" s="5" t="str">
        <f t="shared" si="4"/>
        <v>СОШ с углуб.</v>
      </c>
      <c r="E31" s="12" t="str">
        <f t="shared" si="4"/>
        <v>1а</v>
      </c>
      <c r="F31" s="7">
        <f t="shared" si="4"/>
        <v>106</v>
      </c>
      <c r="G31" s="7">
        <f t="shared" si="4"/>
        <v>99</v>
      </c>
      <c r="H31" s="8">
        <f t="shared" si="5"/>
        <v>11356029</v>
      </c>
      <c r="I31" s="9">
        <v>0</v>
      </c>
      <c r="J31" s="9">
        <v>1</v>
      </c>
      <c r="K31" s="9">
        <v>1</v>
      </c>
      <c r="L31" s="9">
        <v>1</v>
      </c>
      <c r="M31" s="9">
        <v>1</v>
      </c>
      <c r="N31" s="10">
        <f t="shared" si="1"/>
        <v>4</v>
      </c>
    </row>
    <row r="32" spans="1:14" x14ac:dyDescent="0.25">
      <c r="A32" s="3" t="str">
        <f t="shared" si="4"/>
        <v>Московский</v>
      </c>
      <c r="B32" s="11" t="str">
        <f t="shared" si="4"/>
        <v>ГБОУ СОШ №356</v>
      </c>
      <c r="C32" s="5">
        <f t="shared" si="4"/>
        <v>11356</v>
      </c>
      <c r="D32" s="5" t="str">
        <f t="shared" si="4"/>
        <v>СОШ с углуб.</v>
      </c>
      <c r="E32" s="12" t="str">
        <f t="shared" si="4"/>
        <v>1а</v>
      </c>
      <c r="F32" s="7">
        <f t="shared" si="4"/>
        <v>106</v>
      </c>
      <c r="G32" s="7">
        <f t="shared" si="4"/>
        <v>99</v>
      </c>
      <c r="H32" s="8">
        <f t="shared" si="5"/>
        <v>11356030</v>
      </c>
      <c r="I32" s="9">
        <v>1</v>
      </c>
      <c r="J32" s="9">
        <v>1</v>
      </c>
      <c r="K32" s="9">
        <v>1</v>
      </c>
      <c r="L32" s="9">
        <v>1</v>
      </c>
      <c r="M32" s="9">
        <v>0</v>
      </c>
      <c r="N32" s="10">
        <f t="shared" si="1"/>
        <v>4</v>
      </c>
    </row>
    <row r="33" spans="1:14" x14ac:dyDescent="0.25">
      <c r="A33" s="3" t="str">
        <f t="shared" si="4"/>
        <v>Московский</v>
      </c>
      <c r="B33" s="11" t="str">
        <f t="shared" si="4"/>
        <v>ГБОУ СОШ №356</v>
      </c>
      <c r="C33" s="5">
        <f t="shared" si="4"/>
        <v>11356</v>
      </c>
      <c r="D33" s="5" t="str">
        <f t="shared" si="4"/>
        <v>СОШ с углуб.</v>
      </c>
      <c r="E33" s="12" t="str">
        <f t="shared" si="4"/>
        <v>1а</v>
      </c>
      <c r="F33" s="7">
        <f t="shared" si="4"/>
        <v>106</v>
      </c>
      <c r="G33" s="7">
        <f t="shared" si="4"/>
        <v>99</v>
      </c>
      <c r="H33" s="8">
        <f t="shared" si="5"/>
        <v>11356031</v>
      </c>
      <c r="I33" s="9">
        <v>1</v>
      </c>
      <c r="J33" s="9">
        <v>0</v>
      </c>
      <c r="K33" s="9">
        <v>1</v>
      </c>
      <c r="L33" s="9">
        <v>1</v>
      </c>
      <c r="M33" s="9">
        <v>1</v>
      </c>
      <c r="N33" s="10">
        <f t="shared" si="1"/>
        <v>4</v>
      </c>
    </row>
    <row r="34" spans="1:14" x14ac:dyDescent="0.25">
      <c r="A34" s="3" t="str">
        <f t="shared" si="4"/>
        <v>Московский</v>
      </c>
      <c r="B34" s="11" t="str">
        <f t="shared" si="4"/>
        <v>ГБОУ СОШ №356</v>
      </c>
      <c r="C34" s="5">
        <f t="shared" si="4"/>
        <v>11356</v>
      </c>
      <c r="D34" s="5" t="str">
        <f t="shared" si="4"/>
        <v>СОШ с углуб.</v>
      </c>
      <c r="E34" s="12" t="str">
        <f t="shared" si="4"/>
        <v>1а</v>
      </c>
      <c r="F34" s="7">
        <f t="shared" si="4"/>
        <v>106</v>
      </c>
      <c r="G34" s="7">
        <f t="shared" si="4"/>
        <v>99</v>
      </c>
      <c r="H34" s="8">
        <f t="shared" si="5"/>
        <v>11356032</v>
      </c>
      <c r="I34" s="9">
        <v>1</v>
      </c>
      <c r="J34" s="9">
        <v>1</v>
      </c>
      <c r="K34" s="9">
        <v>1</v>
      </c>
      <c r="L34" s="9">
        <v>1</v>
      </c>
      <c r="M34" s="9">
        <v>1</v>
      </c>
      <c r="N34" s="10">
        <f t="shared" si="1"/>
        <v>5</v>
      </c>
    </row>
    <row r="35" spans="1:14" x14ac:dyDescent="0.25">
      <c r="A35" s="3" t="str">
        <f t="shared" si="4"/>
        <v>Московский</v>
      </c>
      <c r="B35" s="11" t="str">
        <f t="shared" si="4"/>
        <v>ГБОУ СОШ №356</v>
      </c>
      <c r="C35" s="5">
        <f t="shared" si="4"/>
        <v>11356</v>
      </c>
      <c r="D35" s="5" t="str">
        <f t="shared" si="4"/>
        <v>СОШ с углуб.</v>
      </c>
      <c r="E35" s="13" t="s">
        <v>16</v>
      </c>
      <c r="F35" s="7">
        <f t="shared" si="4"/>
        <v>106</v>
      </c>
      <c r="G35" s="7">
        <f t="shared" si="4"/>
        <v>99</v>
      </c>
      <c r="H35" s="8">
        <f t="shared" si="5"/>
        <v>11356033</v>
      </c>
      <c r="I35" s="9">
        <v>1</v>
      </c>
      <c r="J35" s="9">
        <v>1</v>
      </c>
      <c r="K35" s="9">
        <v>1</v>
      </c>
      <c r="L35" s="9">
        <v>1</v>
      </c>
      <c r="M35" s="9">
        <v>1</v>
      </c>
      <c r="N35" s="10">
        <f t="shared" si="1"/>
        <v>5</v>
      </c>
    </row>
    <row r="36" spans="1:14" x14ac:dyDescent="0.25">
      <c r="A36" s="3" t="str">
        <f t="shared" si="4"/>
        <v>Московский</v>
      </c>
      <c r="B36" s="11" t="str">
        <f t="shared" si="4"/>
        <v>ГБОУ СОШ №356</v>
      </c>
      <c r="C36" s="5">
        <f t="shared" si="4"/>
        <v>11356</v>
      </c>
      <c r="D36" s="5" t="str">
        <f t="shared" si="4"/>
        <v>СОШ с углуб.</v>
      </c>
      <c r="E36" s="12" t="str">
        <f t="shared" si="4"/>
        <v>1б</v>
      </c>
      <c r="F36" s="7">
        <f t="shared" si="4"/>
        <v>106</v>
      </c>
      <c r="G36" s="7">
        <f t="shared" si="4"/>
        <v>99</v>
      </c>
      <c r="H36" s="8">
        <f t="shared" si="5"/>
        <v>11356034</v>
      </c>
      <c r="I36" s="9">
        <v>1</v>
      </c>
      <c r="J36" s="9">
        <v>1</v>
      </c>
      <c r="K36" s="9">
        <v>1</v>
      </c>
      <c r="L36" s="9">
        <v>1</v>
      </c>
      <c r="M36" s="9">
        <v>1</v>
      </c>
      <c r="N36" s="10">
        <f t="shared" si="1"/>
        <v>5</v>
      </c>
    </row>
    <row r="37" spans="1:14" x14ac:dyDescent="0.25">
      <c r="A37" s="3" t="str">
        <f t="shared" ref="A37:G52" si="6">A36</f>
        <v>Московский</v>
      </c>
      <c r="B37" s="11" t="str">
        <f t="shared" si="6"/>
        <v>ГБОУ СОШ №356</v>
      </c>
      <c r="C37" s="5">
        <f t="shared" si="6"/>
        <v>11356</v>
      </c>
      <c r="D37" s="5" t="str">
        <f t="shared" si="6"/>
        <v>СОШ с углуб.</v>
      </c>
      <c r="E37" s="12" t="str">
        <f t="shared" si="6"/>
        <v>1б</v>
      </c>
      <c r="F37" s="7">
        <f t="shared" si="6"/>
        <v>106</v>
      </c>
      <c r="G37" s="7">
        <f t="shared" si="6"/>
        <v>99</v>
      </c>
      <c r="H37" s="8">
        <f t="shared" si="5"/>
        <v>11356035</v>
      </c>
      <c r="I37" s="9">
        <v>1</v>
      </c>
      <c r="J37" s="9">
        <v>1</v>
      </c>
      <c r="K37" s="9">
        <v>1</v>
      </c>
      <c r="L37" s="9">
        <v>1</v>
      </c>
      <c r="M37" s="9">
        <v>1</v>
      </c>
      <c r="N37" s="10">
        <f t="shared" si="1"/>
        <v>5</v>
      </c>
    </row>
    <row r="38" spans="1:14" x14ac:dyDescent="0.25">
      <c r="A38" s="3" t="str">
        <f t="shared" si="6"/>
        <v>Московский</v>
      </c>
      <c r="B38" s="11" t="str">
        <f t="shared" si="6"/>
        <v>ГБОУ СОШ №356</v>
      </c>
      <c r="C38" s="5">
        <f t="shared" si="6"/>
        <v>11356</v>
      </c>
      <c r="D38" s="5" t="str">
        <f t="shared" si="6"/>
        <v>СОШ с углуб.</v>
      </c>
      <c r="E38" s="12" t="str">
        <f t="shared" si="6"/>
        <v>1б</v>
      </c>
      <c r="F38" s="7">
        <f t="shared" si="6"/>
        <v>106</v>
      </c>
      <c r="G38" s="7">
        <f t="shared" si="6"/>
        <v>99</v>
      </c>
      <c r="H38" s="8">
        <f t="shared" si="5"/>
        <v>11356036</v>
      </c>
      <c r="I38" s="9">
        <v>1</v>
      </c>
      <c r="J38" s="9">
        <v>1</v>
      </c>
      <c r="K38" s="9">
        <v>0</v>
      </c>
      <c r="L38" s="9">
        <v>1</v>
      </c>
      <c r="M38" s="9">
        <v>1</v>
      </c>
      <c r="N38" s="10">
        <f t="shared" si="1"/>
        <v>4</v>
      </c>
    </row>
    <row r="39" spans="1:14" x14ac:dyDescent="0.25">
      <c r="A39" s="3" t="str">
        <f t="shared" si="6"/>
        <v>Московский</v>
      </c>
      <c r="B39" s="11" t="str">
        <f t="shared" si="6"/>
        <v>ГБОУ СОШ №356</v>
      </c>
      <c r="C39" s="5">
        <f t="shared" si="6"/>
        <v>11356</v>
      </c>
      <c r="D39" s="5" t="str">
        <f t="shared" si="6"/>
        <v>СОШ с углуб.</v>
      </c>
      <c r="E39" s="12" t="str">
        <f t="shared" si="6"/>
        <v>1б</v>
      </c>
      <c r="F39" s="7">
        <f t="shared" si="6"/>
        <v>106</v>
      </c>
      <c r="G39" s="7">
        <f t="shared" si="6"/>
        <v>99</v>
      </c>
      <c r="H39" s="8">
        <f t="shared" si="5"/>
        <v>11356037</v>
      </c>
      <c r="I39" s="9">
        <v>0</v>
      </c>
      <c r="J39" s="9">
        <v>0</v>
      </c>
      <c r="K39" s="9">
        <v>0</v>
      </c>
      <c r="L39" s="9">
        <v>0</v>
      </c>
      <c r="M39" s="9">
        <v>1</v>
      </c>
      <c r="N39" s="10">
        <f t="shared" si="1"/>
        <v>1</v>
      </c>
    </row>
    <row r="40" spans="1:14" x14ac:dyDescent="0.25">
      <c r="A40" s="3" t="str">
        <f t="shared" si="6"/>
        <v>Московский</v>
      </c>
      <c r="B40" s="11" t="str">
        <f t="shared" si="6"/>
        <v>ГБОУ СОШ №356</v>
      </c>
      <c r="C40" s="5">
        <f t="shared" si="6"/>
        <v>11356</v>
      </c>
      <c r="D40" s="5" t="str">
        <f t="shared" si="6"/>
        <v>СОШ с углуб.</v>
      </c>
      <c r="E40" s="12" t="str">
        <f t="shared" si="6"/>
        <v>1б</v>
      </c>
      <c r="F40" s="7">
        <f t="shared" si="6"/>
        <v>106</v>
      </c>
      <c r="G40" s="7">
        <f t="shared" si="6"/>
        <v>99</v>
      </c>
      <c r="H40" s="8">
        <f t="shared" si="5"/>
        <v>11356038</v>
      </c>
      <c r="I40" s="9">
        <v>1</v>
      </c>
      <c r="J40" s="9">
        <v>1</v>
      </c>
      <c r="K40" s="9">
        <v>1</v>
      </c>
      <c r="L40" s="9">
        <v>1</v>
      </c>
      <c r="M40" s="9">
        <v>1</v>
      </c>
      <c r="N40" s="10">
        <f t="shared" si="1"/>
        <v>5</v>
      </c>
    </row>
    <row r="41" spans="1:14" x14ac:dyDescent="0.25">
      <c r="A41" s="3" t="str">
        <f t="shared" si="6"/>
        <v>Московский</v>
      </c>
      <c r="B41" s="11" t="str">
        <f t="shared" si="6"/>
        <v>ГБОУ СОШ №356</v>
      </c>
      <c r="C41" s="5">
        <f t="shared" si="6"/>
        <v>11356</v>
      </c>
      <c r="D41" s="5" t="str">
        <f t="shared" si="6"/>
        <v>СОШ с углуб.</v>
      </c>
      <c r="E41" s="12" t="str">
        <f t="shared" si="6"/>
        <v>1б</v>
      </c>
      <c r="F41" s="7">
        <f t="shared" si="6"/>
        <v>106</v>
      </c>
      <c r="G41" s="7">
        <f t="shared" si="6"/>
        <v>99</v>
      </c>
      <c r="H41" s="8">
        <f t="shared" si="5"/>
        <v>11356039</v>
      </c>
      <c r="I41" s="9">
        <v>1</v>
      </c>
      <c r="J41" s="9">
        <v>1</v>
      </c>
      <c r="K41" s="9">
        <v>1</v>
      </c>
      <c r="L41" s="9">
        <v>1</v>
      </c>
      <c r="M41" s="9">
        <v>1</v>
      </c>
      <c r="N41" s="10">
        <f t="shared" si="1"/>
        <v>5</v>
      </c>
    </row>
    <row r="42" spans="1:14" x14ac:dyDescent="0.25">
      <c r="A42" s="3" t="str">
        <f t="shared" si="6"/>
        <v>Московский</v>
      </c>
      <c r="B42" s="11" t="str">
        <f t="shared" si="6"/>
        <v>ГБОУ СОШ №356</v>
      </c>
      <c r="C42" s="5">
        <f t="shared" si="6"/>
        <v>11356</v>
      </c>
      <c r="D42" s="5" t="str">
        <f t="shared" si="6"/>
        <v>СОШ с углуб.</v>
      </c>
      <c r="E42" s="12" t="str">
        <f t="shared" si="6"/>
        <v>1б</v>
      </c>
      <c r="F42" s="7">
        <f t="shared" si="6"/>
        <v>106</v>
      </c>
      <c r="G42" s="7">
        <f t="shared" si="6"/>
        <v>99</v>
      </c>
      <c r="H42" s="8">
        <f t="shared" si="5"/>
        <v>11356040</v>
      </c>
      <c r="I42" s="9">
        <v>1</v>
      </c>
      <c r="J42" s="9">
        <v>1</v>
      </c>
      <c r="K42" s="9">
        <v>1</v>
      </c>
      <c r="L42" s="9">
        <v>1</v>
      </c>
      <c r="M42" s="9">
        <v>1</v>
      </c>
      <c r="N42" s="10">
        <f t="shared" si="1"/>
        <v>5</v>
      </c>
    </row>
    <row r="43" spans="1:14" x14ac:dyDescent="0.25">
      <c r="A43" s="3" t="str">
        <f t="shared" si="6"/>
        <v>Московский</v>
      </c>
      <c r="B43" s="11" t="str">
        <f t="shared" si="6"/>
        <v>ГБОУ СОШ №356</v>
      </c>
      <c r="C43" s="5">
        <f t="shared" si="6"/>
        <v>11356</v>
      </c>
      <c r="D43" s="5" t="str">
        <f t="shared" si="6"/>
        <v>СОШ с углуб.</v>
      </c>
      <c r="E43" s="12" t="str">
        <f t="shared" si="6"/>
        <v>1б</v>
      </c>
      <c r="F43" s="7">
        <f t="shared" si="6"/>
        <v>106</v>
      </c>
      <c r="G43" s="7">
        <f t="shared" si="6"/>
        <v>99</v>
      </c>
      <c r="H43" s="8">
        <f t="shared" si="5"/>
        <v>11356041</v>
      </c>
      <c r="I43" s="9">
        <v>1</v>
      </c>
      <c r="J43" s="9">
        <v>1</v>
      </c>
      <c r="K43" s="9">
        <v>1</v>
      </c>
      <c r="L43" s="9">
        <v>1</v>
      </c>
      <c r="M43" s="9">
        <v>1</v>
      </c>
      <c r="N43" s="10">
        <f t="shared" si="1"/>
        <v>5</v>
      </c>
    </row>
    <row r="44" spans="1:14" x14ac:dyDescent="0.25">
      <c r="A44" s="3" t="str">
        <f t="shared" si="6"/>
        <v>Московский</v>
      </c>
      <c r="B44" s="11" t="str">
        <f t="shared" si="6"/>
        <v>ГБОУ СОШ №356</v>
      </c>
      <c r="C44" s="5">
        <f t="shared" si="6"/>
        <v>11356</v>
      </c>
      <c r="D44" s="5" t="str">
        <f t="shared" si="6"/>
        <v>СОШ с углуб.</v>
      </c>
      <c r="E44" s="12" t="str">
        <f t="shared" si="6"/>
        <v>1б</v>
      </c>
      <c r="F44" s="7">
        <f t="shared" si="6"/>
        <v>106</v>
      </c>
      <c r="G44" s="7">
        <f t="shared" si="6"/>
        <v>99</v>
      </c>
      <c r="H44" s="8">
        <f t="shared" si="5"/>
        <v>11356042</v>
      </c>
      <c r="I44" s="9">
        <v>1</v>
      </c>
      <c r="J44" s="9">
        <v>1</v>
      </c>
      <c r="K44" s="9">
        <v>1</v>
      </c>
      <c r="L44" s="9">
        <v>1</v>
      </c>
      <c r="M44" s="9">
        <v>1</v>
      </c>
      <c r="N44" s="10">
        <f t="shared" si="1"/>
        <v>5</v>
      </c>
    </row>
    <row r="45" spans="1:14" x14ac:dyDescent="0.25">
      <c r="A45" s="3" t="str">
        <f t="shared" si="6"/>
        <v>Московский</v>
      </c>
      <c r="B45" s="11" t="str">
        <f t="shared" si="6"/>
        <v>ГБОУ СОШ №356</v>
      </c>
      <c r="C45" s="5">
        <f t="shared" si="6"/>
        <v>11356</v>
      </c>
      <c r="D45" s="5" t="str">
        <f t="shared" si="6"/>
        <v>СОШ с углуб.</v>
      </c>
      <c r="E45" s="12" t="str">
        <f t="shared" si="6"/>
        <v>1б</v>
      </c>
      <c r="F45" s="7">
        <f t="shared" si="6"/>
        <v>106</v>
      </c>
      <c r="G45" s="7">
        <f t="shared" si="6"/>
        <v>99</v>
      </c>
      <c r="H45" s="8">
        <f t="shared" si="5"/>
        <v>11356043</v>
      </c>
      <c r="I45" s="9">
        <v>1</v>
      </c>
      <c r="J45" s="9">
        <v>1</v>
      </c>
      <c r="K45" s="9">
        <v>1</v>
      </c>
      <c r="L45" s="9">
        <v>1</v>
      </c>
      <c r="M45" s="9">
        <v>1</v>
      </c>
      <c r="N45" s="10">
        <f t="shared" si="1"/>
        <v>5</v>
      </c>
    </row>
    <row r="46" spans="1:14" x14ac:dyDescent="0.25">
      <c r="A46" s="3" t="str">
        <f t="shared" si="6"/>
        <v>Московский</v>
      </c>
      <c r="B46" s="11" t="str">
        <f t="shared" si="6"/>
        <v>ГБОУ СОШ №356</v>
      </c>
      <c r="C46" s="5">
        <f t="shared" si="6"/>
        <v>11356</v>
      </c>
      <c r="D46" s="5" t="str">
        <f t="shared" si="6"/>
        <v>СОШ с углуб.</v>
      </c>
      <c r="E46" s="12" t="str">
        <f t="shared" si="6"/>
        <v>1б</v>
      </c>
      <c r="F46" s="7">
        <f t="shared" si="6"/>
        <v>106</v>
      </c>
      <c r="G46" s="7">
        <f t="shared" si="6"/>
        <v>99</v>
      </c>
      <c r="H46" s="8">
        <f t="shared" si="5"/>
        <v>11356044</v>
      </c>
      <c r="I46" s="9">
        <v>1</v>
      </c>
      <c r="J46" s="9">
        <v>1</v>
      </c>
      <c r="K46" s="9">
        <v>1</v>
      </c>
      <c r="L46" s="9">
        <v>1</v>
      </c>
      <c r="M46" s="9">
        <v>1</v>
      </c>
      <c r="N46" s="10">
        <f t="shared" si="1"/>
        <v>5</v>
      </c>
    </row>
    <row r="47" spans="1:14" x14ac:dyDescent="0.25">
      <c r="A47" s="3" t="str">
        <f t="shared" si="6"/>
        <v>Московский</v>
      </c>
      <c r="B47" s="11" t="str">
        <f t="shared" si="6"/>
        <v>ГБОУ СОШ №356</v>
      </c>
      <c r="C47" s="5">
        <f t="shared" si="6"/>
        <v>11356</v>
      </c>
      <c r="D47" s="5" t="str">
        <f t="shared" si="6"/>
        <v>СОШ с углуб.</v>
      </c>
      <c r="E47" s="12" t="str">
        <f t="shared" si="6"/>
        <v>1б</v>
      </c>
      <c r="F47" s="7">
        <f t="shared" si="6"/>
        <v>106</v>
      </c>
      <c r="G47" s="7">
        <f t="shared" si="6"/>
        <v>99</v>
      </c>
      <c r="H47" s="8">
        <f t="shared" si="3"/>
        <v>11356045</v>
      </c>
      <c r="I47" s="9">
        <v>1</v>
      </c>
      <c r="J47" s="9">
        <v>1</v>
      </c>
      <c r="K47" s="9">
        <v>1</v>
      </c>
      <c r="L47" s="9">
        <v>1</v>
      </c>
      <c r="M47" s="9">
        <v>1</v>
      </c>
      <c r="N47" s="10">
        <f t="shared" si="1"/>
        <v>5</v>
      </c>
    </row>
    <row r="48" spans="1:14" x14ac:dyDescent="0.25">
      <c r="A48" s="3" t="str">
        <f t="shared" si="6"/>
        <v>Московский</v>
      </c>
      <c r="B48" s="11" t="str">
        <f t="shared" si="6"/>
        <v>ГБОУ СОШ №356</v>
      </c>
      <c r="C48" s="5">
        <f t="shared" si="6"/>
        <v>11356</v>
      </c>
      <c r="D48" s="5" t="str">
        <f t="shared" si="6"/>
        <v>СОШ с углуб.</v>
      </c>
      <c r="E48" s="12" t="str">
        <f t="shared" si="6"/>
        <v>1б</v>
      </c>
      <c r="F48" s="7">
        <f t="shared" si="6"/>
        <v>106</v>
      </c>
      <c r="G48" s="7">
        <f t="shared" si="6"/>
        <v>99</v>
      </c>
      <c r="H48" s="8">
        <f t="shared" si="3"/>
        <v>11356046</v>
      </c>
      <c r="I48" s="9">
        <v>1</v>
      </c>
      <c r="J48" s="9">
        <v>1</v>
      </c>
      <c r="K48" s="9">
        <v>1</v>
      </c>
      <c r="L48" s="9">
        <v>1</v>
      </c>
      <c r="M48" s="9">
        <v>1</v>
      </c>
      <c r="N48" s="10">
        <f t="shared" si="1"/>
        <v>5</v>
      </c>
    </row>
    <row r="49" spans="1:14" x14ac:dyDescent="0.25">
      <c r="A49" s="3" t="str">
        <f t="shared" si="6"/>
        <v>Московский</v>
      </c>
      <c r="B49" s="11" t="str">
        <f t="shared" si="6"/>
        <v>ГБОУ СОШ №356</v>
      </c>
      <c r="C49" s="5">
        <f t="shared" si="6"/>
        <v>11356</v>
      </c>
      <c r="D49" s="5" t="str">
        <f t="shared" si="6"/>
        <v>СОШ с углуб.</v>
      </c>
      <c r="E49" s="12" t="str">
        <f t="shared" si="6"/>
        <v>1б</v>
      </c>
      <c r="F49" s="7">
        <f t="shared" si="6"/>
        <v>106</v>
      </c>
      <c r="G49" s="7">
        <f t="shared" si="6"/>
        <v>99</v>
      </c>
      <c r="H49" s="8">
        <f t="shared" si="3"/>
        <v>11356047</v>
      </c>
      <c r="I49" s="9">
        <v>1</v>
      </c>
      <c r="J49" s="9">
        <v>1</v>
      </c>
      <c r="K49" s="9">
        <v>1</v>
      </c>
      <c r="L49" s="9">
        <v>1</v>
      </c>
      <c r="M49" s="9">
        <v>1</v>
      </c>
      <c r="N49" s="10">
        <f t="shared" si="1"/>
        <v>5</v>
      </c>
    </row>
    <row r="50" spans="1:14" x14ac:dyDescent="0.25">
      <c r="A50" s="3" t="str">
        <f t="shared" si="6"/>
        <v>Московский</v>
      </c>
      <c r="B50" s="11" t="str">
        <f t="shared" si="6"/>
        <v>ГБОУ СОШ №356</v>
      </c>
      <c r="C50" s="5">
        <f t="shared" si="6"/>
        <v>11356</v>
      </c>
      <c r="D50" s="5" t="str">
        <f t="shared" si="6"/>
        <v>СОШ с углуб.</v>
      </c>
      <c r="E50" s="12" t="str">
        <f t="shared" si="6"/>
        <v>1б</v>
      </c>
      <c r="F50" s="7">
        <f t="shared" si="6"/>
        <v>106</v>
      </c>
      <c r="G50" s="7">
        <f t="shared" si="6"/>
        <v>99</v>
      </c>
      <c r="H50" s="8">
        <f t="shared" si="3"/>
        <v>11356048</v>
      </c>
      <c r="I50" s="9">
        <v>1</v>
      </c>
      <c r="J50" s="9">
        <v>1</v>
      </c>
      <c r="K50" s="9">
        <v>1</v>
      </c>
      <c r="L50" s="9">
        <v>1</v>
      </c>
      <c r="M50" s="9">
        <v>1</v>
      </c>
      <c r="N50" s="10">
        <f t="shared" si="1"/>
        <v>5</v>
      </c>
    </row>
    <row r="51" spans="1:14" x14ac:dyDescent="0.25">
      <c r="A51" s="3" t="str">
        <f t="shared" si="6"/>
        <v>Московский</v>
      </c>
      <c r="B51" s="11" t="str">
        <f t="shared" si="6"/>
        <v>ГБОУ СОШ №356</v>
      </c>
      <c r="C51" s="5">
        <f t="shared" si="6"/>
        <v>11356</v>
      </c>
      <c r="D51" s="5" t="str">
        <f t="shared" si="6"/>
        <v>СОШ с углуб.</v>
      </c>
      <c r="E51" s="12" t="str">
        <f t="shared" si="6"/>
        <v>1б</v>
      </c>
      <c r="F51" s="7">
        <f t="shared" si="6"/>
        <v>106</v>
      </c>
      <c r="G51" s="7">
        <f t="shared" si="6"/>
        <v>99</v>
      </c>
      <c r="H51" s="8">
        <f t="shared" si="3"/>
        <v>11356049</v>
      </c>
      <c r="I51" s="9">
        <v>1</v>
      </c>
      <c r="J51" s="9">
        <v>1</v>
      </c>
      <c r="K51" s="9">
        <v>1</v>
      </c>
      <c r="L51" s="9">
        <v>1</v>
      </c>
      <c r="M51" s="9">
        <v>1</v>
      </c>
      <c r="N51" s="10">
        <f t="shared" si="1"/>
        <v>5</v>
      </c>
    </row>
    <row r="52" spans="1:14" x14ac:dyDescent="0.25">
      <c r="A52" s="3" t="str">
        <f t="shared" si="6"/>
        <v>Московский</v>
      </c>
      <c r="B52" s="11" t="str">
        <f t="shared" si="6"/>
        <v>ГБОУ СОШ №356</v>
      </c>
      <c r="C52" s="5">
        <f t="shared" si="6"/>
        <v>11356</v>
      </c>
      <c r="D52" s="5" t="str">
        <f t="shared" si="6"/>
        <v>СОШ с углуб.</v>
      </c>
      <c r="E52" s="12" t="str">
        <f t="shared" si="6"/>
        <v>1б</v>
      </c>
      <c r="F52" s="7">
        <f t="shared" si="6"/>
        <v>106</v>
      </c>
      <c r="G52" s="7">
        <f t="shared" si="6"/>
        <v>99</v>
      </c>
      <c r="H52" s="8">
        <f t="shared" si="3"/>
        <v>11356050</v>
      </c>
      <c r="I52" s="9">
        <v>1</v>
      </c>
      <c r="J52" s="9">
        <v>1</v>
      </c>
      <c r="K52" s="9">
        <v>1</v>
      </c>
      <c r="L52" s="9">
        <v>1</v>
      </c>
      <c r="M52" s="9">
        <v>1</v>
      </c>
      <c r="N52" s="10">
        <f t="shared" si="1"/>
        <v>5</v>
      </c>
    </row>
    <row r="53" spans="1:14" x14ac:dyDescent="0.25">
      <c r="A53" s="3" t="str">
        <f t="shared" ref="A53:G68" si="7">A52</f>
        <v>Московский</v>
      </c>
      <c r="B53" s="11" t="str">
        <f t="shared" si="7"/>
        <v>ГБОУ СОШ №356</v>
      </c>
      <c r="C53" s="5">
        <f t="shared" si="7"/>
        <v>11356</v>
      </c>
      <c r="D53" s="5" t="str">
        <f t="shared" si="7"/>
        <v>СОШ с углуб.</v>
      </c>
      <c r="E53" s="12" t="str">
        <f t="shared" si="7"/>
        <v>1б</v>
      </c>
      <c r="F53" s="7">
        <f t="shared" si="7"/>
        <v>106</v>
      </c>
      <c r="G53" s="7">
        <f t="shared" si="7"/>
        <v>99</v>
      </c>
      <c r="H53" s="8">
        <f t="shared" si="3"/>
        <v>11356051</v>
      </c>
      <c r="I53" s="9">
        <v>1</v>
      </c>
      <c r="J53" s="9">
        <v>0</v>
      </c>
      <c r="K53" s="9">
        <v>1</v>
      </c>
      <c r="L53" s="9">
        <v>1</v>
      </c>
      <c r="M53" s="9">
        <v>1</v>
      </c>
      <c r="N53" s="10">
        <f t="shared" si="1"/>
        <v>4</v>
      </c>
    </row>
    <row r="54" spans="1:14" x14ac:dyDescent="0.25">
      <c r="A54" s="3" t="str">
        <f t="shared" si="7"/>
        <v>Московский</v>
      </c>
      <c r="B54" s="11" t="str">
        <f t="shared" si="7"/>
        <v>ГБОУ СОШ №356</v>
      </c>
      <c r="C54" s="5">
        <f t="shared" si="7"/>
        <v>11356</v>
      </c>
      <c r="D54" s="5" t="str">
        <f t="shared" si="7"/>
        <v>СОШ с углуб.</v>
      </c>
      <c r="E54" s="12" t="str">
        <f t="shared" si="7"/>
        <v>1б</v>
      </c>
      <c r="F54" s="7">
        <f t="shared" si="7"/>
        <v>106</v>
      </c>
      <c r="G54" s="7">
        <f t="shared" si="7"/>
        <v>99</v>
      </c>
      <c r="H54" s="8">
        <f t="shared" si="3"/>
        <v>11356052</v>
      </c>
      <c r="I54" s="9">
        <v>1</v>
      </c>
      <c r="J54" s="9">
        <v>1</v>
      </c>
      <c r="K54" s="9">
        <v>1</v>
      </c>
      <c r="L54" s="9">
        <v>1</v>
      </c>
      <c r="M54" s="9">
        <v>1</v>
      </c>
      <c r="N54" s="10">
        <f t="shared" si="1"/>
        <v>5</v>
      </c>
    </row>
    <row r="55" spans="1:14" x14ac:dyDescent="0.25">
      <c r="A55" s="3" t="str">
        <f t="shared" si="7"/>
        <v>Московский</v>
      </c>
      <c r="B55" s="11" t="str">
        <f t="shared" si="7"/>
        <v>ГБОУ СОШ №356</v>
      </c>
      <c r="C55" s="5">
        <f t="shared" si="7"/>
        <v>11356</v>
      </c>
      <c r="D55" s="5" t="str">
        <f t="shared" si="7"/>
        <v>СОШ с углуб.</v>
      </c>
      <c r="E55" s="12" t="str">
        <f t="shared" si="7"/>
        <v>1б</v>
      </c>
      <c r="F55" s="7">
        <f t="shared" si="7"/>
        <v>106</v>
      </c>
      <c r="G55" s="7">
        <f t="shared" si="7"/>
        <v>99</v>
      </c>
      <c r="H55" s="8">
        <f t="shared" si="3"/>
        <v>11356053</v>
      </c>
      <c r="I55" s="9">
        <v>1</v>
      </c>
      <c r="J55" s="9">
        <v>1</v>
      </c>
      <c r="K55" s="9">
        <v>1</v>
      </c>
      <c r="L55" s="9">
        <v>1</v>
      </c>
      <c r="M55" s="9">
        <v>1</v>
      </c>
      <c r="N55" s="10">
        <f t="shared" si="1"/>
        <v>5</v>
      </c>
    </row>
    <row r="56" spans="1:14" x14ac:dyDescent="0.25">
      <c r="A56" s="3" t="str">
        <f t="shared" si="7"/>
        <v>Московский</v>
      </c>
      <c r="B56" s="11" t="str">
        <f t="shared" si="7"/>
        <v>ГБОУ СОШ №356</v>
      </c>
      <c r="C56" s="5">
        <f t="shared" si="7"/>
        <v>11356</v>
      </c>
      <c r="D56" s="5" t="str">
        <f t="shared" si="7"/>
        <v>СОШ с углуб.</v>
      </c>
      <c r="E56" s="12" t="str">
        <f t="shared" si="7"/>
        <v>1б</v>
      </c>
      <c r="F56" s="7">
        <f t="shared" si="7"/>
        <v>106</v>
      </c>
      <c r="G56" s="7">
        <f t="shared" si="7"/>
        <v>99</v>
      </c>
      <c r="H56" s="8">
        <f t="shared" si="3"/>
        <v>11356054</v>
      </c>
      <c r="I56" s="9">
        <v>1</v>
      </c>
      <c r="J56" s="9">
        <v>1</v>
      </c>
      <c r="K56" s="9">
        <v>1</v>
      </c>
      <c r="L56" s="9">
        <v>1</v>
      </c>
      <c r="M56" s="9">
        <v>1</v>
      </c>
      <c r="N56" s="10">
        <f t="shared" si="1"/>
        <v>5</v>
      </c>
    </row>
    <row r="57" spans="1:14" x14ac:dyDescent="0.25">
      <c r="A57" s="3" t="str">
        <f t="shared" si="7"/>
        <v>Московский</v>
      </c>
      <c r="B57" s="11" t="str">
        <f t="shared" si="7"/>
        <v>ГБОУ СОШ №356</v>
      </c>
      <c r="C57" s="5">
        <f t="shared" si="7"/>
        <v>11356</v>
      </c>
      <c r="D57" s="5" t="str">
        <f t="shared" si="7"/>
        <v>СОШ с углуб.</v>
      </c>
      <c r="E57" s="12" t="str">
        <f t="shared" si="7"/>
        <v>1б</v>
      </c>
      <c r="F57" s="7">
        <f t="shared" si="7"/>
        <v>106</v>
      </c>
      <c r="G57" s="7">
        <f t="shared" si="7"/>
        <v>99</v>
      </c>
      <c r="H57" s="8">
        <f t="shared" si="3"/>
        <v>11356055</v>
      </c>
      <c r="I57" s="9">
        <v>1</v>
      </c>
      <c r="J57" s="9">
        <v>1</v>
      </c>
      <c r="K57" s="9">
        <v>1</v>
      </c>
      <c r="L57" s="9">
        <v>1</v>
      </c>
      <c r="M57" s="9">
        <v>1</v>
      </c>
      <c r="N57" s="10">
        <f t="shared" si="1"/>
        <v>5</v>
      </c>
    </row>
    <row r="58" spans="1:14" x14ac:dyDescent="0.25">
      <c r="A58" s="3" t="str">
        <f t="shared" si="7"/>
        <v>Московский</v>
      </c>
      <c r="B58" s="11" t="str">
        <f t="shared" si="7"/>
        <v>ГБОУ СОШ №356</v>
      </c>
      <c r="C58" s="5">
        <f t="shared" si="7"/>
        <v>11356</v>
      </c>
      <c r="D58" s="5" t="str">
        <f t="shared" si="7"/>
        <v>СОШ с углуб.</v>
      </c>
      <c r="E58" s="12" t="str">
        <f t="shared" si="7"/>
        <v>1б</v>
      </c>
      <c r="F58" s="7">
        <f t="shared" si="7"/>
        <v>106</v>
      </c>
      <c r="G58" s="7">
        <f t="shared" si="7"/>
        <v>99</v>
      </c>
      <c r="H58" s="8">
        <f t="shared" si="3"/>
        <v>11356056</v>
      </c>
      <c r="I58" s="9">
        <v>1</v>
      </c>
      <c r="J58" s="9">
        <v>0</v>
      </c>
      <c r="K58" s="9">
        <v>1</v>
      </c>
      <c r="L58" s="9">
        <v>1</v>
      </c>
      <c r="M58" s="9">
        <v>1</v>
      </c>
      <c r="N58" s="10">
        <f t="shared" si="1"/>
        <v>4</v>
      </c>
    </row>
    <row r="59" spans="1:14" x14ac:dyDescent="0.25">
      <c r="A59" s="3" t="str">
        <f t="shared" si="7"/>
        <v>Московский</v>
      </c>
      <c r="B59" s="11" t="str">
        <f t="shared" si="7"/>
        <v>ГБОУ СОШ №356</v>
      </c>
      <c r="C59" s="5">
        <f t="shared" si="7"/>
        <v>11356</v>
      </c>
      <c r="D59" s="5" t="str">
        <f t="shared" si="7"/>
        <v>СОШ с углуб.</v>
      </c>
      <c r="E59" s="12" t="str">
        <f t="shared" si="7"/>
        <v>1б</v>
      </c>
      <c r="F59" s="7">
        <f t="shared" si="7"/>
        <v>106</v>
      </c>
      <c r="G59" s="7">
        <f t="shared" si="7"/>
        <v>99</v>
      </c>
      <c r="H59" s="8">
        <f t="shared" si="3"/>
        <v>11356057</v>
      </c>
      <c r="I59" s="9">
        <v>1</v>
      </c>
      <c r="J59" s="9">
        <v>1</v>
      </c>
      <c r="K59" s="9">
        <v>1</v>
      </c>
      <c r="L59" s="9">
        <v>1</v>
      </c>
      <c r="M59" s="9">
        <v>1</v>
      </c>
      <c r="N59" s="10">
        <f t="shared" si="1"/>
        <v>5</v>
      </c>
    </row>
    <row r="60" spans="1:14" x14ac:dyDescent="0.25">
      <c r="A60" s="3" t="str">
        <f t="shared" si="7"/>
        <v>Московский</v>
      </c>
      <c r="B60" s="11" t="str">
        <f t="shared" si="7"/>
        <v>ГБОУ СОШ №356</v>
      </c>
      <c r="C60" s="5">
        <f t="shared" si="7"/>
        <v>11356</v>
      </c>
      <c r="D60" s="5" t="str">
        <f t="shared" si="7"/>
        <v>СОШ с углуб.</v>
      </c>
      <c r="E60" s="12" t="str">
        <f t="shared" si="7"/>
        <v>1б</v>
      </c>
      <c r="F60" s="7">
        <f t="shared" si="7"/>
        <v>106</v>
      </c>
      <c r="G60" s="7">
        <f t="shared" si="7"/>
        <v>99</v>
      </c>
      <c r="H60" s="8">
        <f t="shared" si="3"/>
        <v>11356058</v>
      </c>
      <c r="I60" s="9">
        <v>1</v>
      </c>
      <c r="J60" s="9">
        <v>1</v>
      </c>
      <c r="K60" s="9">
        <v>1</v>
      </c>
      <c r="L60" s="9">
        <v>1</v>
      </c>
      <c r="M60" s="9">
        <v>1</v>
      </c>
      <c r="N60" s="10">
        <f t="shared" si="1"/>
        <v>5</v>
      </c>
    </row>
    <row r="61" spans="1:14" x14ac:dyDescent="0.25">
      <c r="A61" s="3" t="str">
        <f t="shared" si="7"/>
        <v>Московский</v>
      </c>
      <c r="B61" s="11" t="str">
        <f t="shared" si="7"/>
        <v>ГБОУ СОШ №356</v>
      </c>
      <c r="C61" s="5">
        <f t="shared" si="7"/>
        <v>11356</v>
      </c>
      <c r="D61" s="5" t="str">
        <f t="shared" si="7"/>
        <v>СОШ с углуб.</v>
      </c>
      <c r="E61" s="12" t="str">
        <f t="shared" si="7"/>
        <v>1б</v>
      </c>
      <c r="F61" s="7">
        <f t="shared" si="7"/>
        <v>106</v>
      </c>
      <c r="G61" s="7">
        <f t="shared" si="7"/>
        <v>99</v>
      </c>
      <c r="H61" s="8">
        <f t="shared" si="3"/>
        <v>11356059</v>
      </c>
      <c r="I61" s="9">
        <v>1</v>
      </c>
      <c r="J61" s="9">
        <v>1</v>
      </c>
      <c r="K61" s="9">
        <v>1</v>
      </c>
      <c r="L61" s="9">
        <v>1</v>
      </c>
      <c r="M61" s="9">
        <v>1</v>
      </c>
      <c r="N61" s="10">
        <f t="shared" si="1"/>
        <v>5</v>
      </c>
    </row>
    <row r="62" spans="1:14" x14ac:dyDescent="0.25">
      <c r="A62" s="3" t="str">
        <f t="shared" si="7"/>
        <v>Московский</v>
      </c>
      <c r="B62" s="11" t="str">
        <f t="shared" si="7"/>
        <v>ГБОУ СОШ №356</v>
      </c>
      <c r="C62" s="5">
        <f t="shared" si="7"/>
        <v>11356</v>
      </c>
      <c r="D62" s="5" t="str">
        <f t="shared" si="7"/>
        <v>СОШ с углуб.</v>
      </c>
      <c r="E62" s="12" t="str">
        <f t="shared" si="7"/>
        <v>1б</v>
      </c>
      <c r="F62" s="7">
        <f t="shared" si="7"/>
        <v>106</v>
      </c>
      <c r="G62" s="7">
        <f t="shared" si="7"/>
        <v>99</v>
      </c>
      <c r="H62" s="8">
        <f t="shared" si="3"/>
        <v>11356060</v>
      </c>
      <c r="I62" s="9">
        <v>1</v>
      </c>
      <c r="J62" s="9">
        <v>1</v>
      </c>
      <c r="K62" s="9">
        <v>1</v>
      </c>
      <c r="L62" s="9">
        <v>1</v>
      </c>
      <c r="M62" s="9">
        <v>1</v>
      </c>
      <c r="N62" s="10">
        <f t="shared" si="1"/>
        <v>5</v>
      </c>
    </row>
    <row r="63" spans="1:14" x14ac:dyDescent="0.25">
      <c r="A63" s="3" t="str">
        <f t="shared" si="7"/>
        <v>Московский</v>
      </c>
      <c r="B63" s="11" t="str">
        <f t="shared" si="7"/>
        <v>ГБОУ СОШ №356</v>
      </c>
      <c r="C63" s="5">
        <f t="shared" si="7"/>
        <v>11356</v>
      </c>
      <c r="D63" s="5" t="str">
        <f t="shared" si="7"/>
        <v>СОШ с углуб.</v>
      </c>
      <c r="E63" s="12" t="str">
        <f t="shared" si="7"/>
        <v>1б</v>
      </c>
      <c r="F63" s="7">
        <f t="shared" si="7"/>
        <v>106</v>
      </c>
      <c r="G63" s="7">
        <f t="shared" si="7"/>
        <v>99</v>
      </c>
      <c r="H63" s="8">
        <f t="shared" si="3"/>
        <v>11356061</v>
      </c>
      <c r="I63" s="9">
        <v>1</v>
      </c>
      <c r="J63" s="9">
        <v>1</v>
      </c>
      <c r="K63" s="9">
        <v>1</v>
      </c>
      <c r="L63" s="9">
        <v>1</v>
      </c>
      <c r="M63" s="9">
        <v>1</v>
      </c>
      <c r="N63" s="10">
        <f t="shared" si="1"/>
        <v>5</v>
      </c>
    </row>
    <row r="64" spans="1:14" x14ac:dyDescent="0.25">
      <c r="A64" s="3" t="str">
        <f t="shared" si="7"/>
        <v>Московский</v>
      </c>
      <c r="B64" s="11" t="str">
        <f t="shared" si="7"/>
        <v>ГБОУ СОШ №356</v>
      </c>
      <c r="C64" s="5">
        <f t="shared" si="7"/>
        <v>11356</v>
      </c>
      <c r="D64" s="5" t="str">
        <f t="shared" si="7"/>
        <v>СОШ с углуб.</v>
      </c>
      <c r="E64" s="12" t="str">
        <f t="shared" si="7"/>
        <v>1б</v>
      </c>
      <c r="F64" s="7">
        <f t="shared" si="7"/>
        <v>106</v>
      </c>
      <c r="G64" s="7">
        <f t="shared" si="7"/>
        <v>99</v>
      </c>
      <c r="H64" s="8">
        <f t="shared" si="3"/>
        <v>11356062</v>
      </c>
      <c r="I64" s="9">
        <v>1</v>
      </c>
      <c r="J64" s="9">
        <v>1</v>
      </c>
      <c r="K64" s="9">
        <v>1</v>
      </c>
      <c r="L64" s="9">
        <v>1</v>
      </c>
      <c r="M64" s="9">
        <v>1</v>
      </c>
      <c r="N64" s="10">
        <f t="shared" si="1"/>
        <v>5</v>
      </c>
    </row>
    <row r="65" spans="1:14" x14ac:dyDescent="0.25">
      <c r="A65" s="3" t="str">
        <f t="shared" si="7"/>
        <v>Московский</v>
      </c>
      <c r="B65" s="11" t="str">
        <f t="shared" si="7"/>
        <v>ГБОУ СОШ №356</v>
      </c>
      <c r="C65" s="5">
        <f t="shared" si="7"/>
        <v>11356</v>
      </c>
      <c r="D65" s="5" t="str">
        <f t="shared" si="7"/>
        <v>СОШ с углуб.</v>
      </c>
      <c r="E65" s="12" t="str">
        <f t="shared" si="7"/>
        <v>1б</v>
      </c>
      <c r="F65" s="7">
        <f t="shared" si="7"/>
        <v>106</v>
      </c>
      <c r="G65" s="7">
        <f t="shared" si="7"/>
        <v>99</v>
      </c>
      <c r="H65" s="8">
        <f t="shared" si="3"/>
        <v>11356063</v>
      </c>
      <c r="I65" s="9">
        <v>1</v>
      </c>
      <c r="J65" s="9">
        <v>1</v>
      </c>
      <c r="K65" s="9">
        <v>1</v>
      </c>
      <c r="L65" s="9">
        <v>1</v>
      </c>
      <c r="M65" s="9">
        <v>1</v>
      </c>
      <c r="N65" s="10">
        <f t="shared" si="1"/>
        <v>5</v>
      </c>
    </row>
    <row r="66" spans="1:14" x14ac:dyDescent="0.25">
      <c r="A66" s="3" t="str">
        <f t="shared" si="7"/>
        <v>Московский</v>
      </c>
      <c r="B66" s="11" t="str">
        <f t="shared" si="7"/>
        <v>ГБОУ СОШ №356</v>
      </c>
      <c r="C66" s="5">
        <f t="shared" si="7"/>
        <v>11356</v>
      </c>
      <c r="D66" s="5" t="str">
        <f t="shared" si="7"/>
        <v>СОШ с углуб.</v>
      </c>
      <c r="E66" s="12" t="str">
        <f t="shared" si="7"/>
        <v>1б</v>
      </c>
      <c r="F66" s="7">
        <f t="shared" si="7"/>
        <v>106</v>
      </c>
      <c r="G66" s="7">
        <f t="shared" si="7"/>
        <v>99</v>
      </c>
      <c r="H66" s="8">
        <f t="shared" si="3"/>
        <v>11356064</v>
      </c>
      <c r="I66" s="9">
        <v>1</v>
      </c>
      <c r="J66" s="9">
        <v>0</v>
      </c>
      <c r="K66" s="9">
        <v>1</v>
      </c>
      <c r="L66" s="9">
        <v>1</v>
      </c>
      <c r="M66" s="9">
        <v>1</v>
      </c>
      <c r="N66" s="10">
        <f t="shared" si="1"/>
        <v>4</v>
      </c>
    </row>
    <row r="67" spans="1:14" x14ac:dyDescent="0.25">
      <c r="A67" s="3" t="str">
        <f t="shared" si="7"/>
        <v>Московский</v>
      </c>
      <c r="B67" s="11" t="str">
        <f t="shared" si="7"/>
        <v>ГБОУ СОШ №356</v>
      </c>
      <c r="C67" s="5">
        <f t="shared" si="7"/>
        <v>11356</v>
      </c>
      <c r="D67" s="5" t="str">
        <f t="shared" si="7"/>
        <v>СОШ с углуб.</v>
      </c>
      <c r="E67" s="12" t="str">
        <f t="shared" si="7"/>
        <v>1б</v>
      </c>
      <c r="F67" s="7">
        <f t="shared" si="7"/>
        <v>106</v>
      </c>
      <c r="G67" s="7">
        <f t="shared" si="7"/>
        <v>99</v>
      </c>
      <c r="H67" s="8">
        <f t="shared" si="3"/>
        <v>11356065</v>
      </c>
      <c r="I67" s="9">
        <v>1</v>
      </c>
      <c r="J67" s="9">
        <v>1</v>
      </c>
      <c r="K67" s="9">
        <v>1</v>
      </c>
      <c r="L67" s="9">
        <v>1</v>
      </c>
      <c r="M67" s="9">
        <v>1</v>
      </c>
      <c r="N67" s="10">
        <f t="shared" si="1"/>
        <v>5</v>
      </c>
    </row>
    <row r="68" spans="1:14" x14ac:dyDescent="0.25">
      <c r="A68" s="3" t="str">
        <f t="shared" si="7"/>
        <v>Московский</v>
      </c>
      <c r="B68" s="11" t="str">
        <f t="shared" si="7"/>
        <v>ГБОУ СОШ №356</v>
      </c>
      <c r="C68" s="5">
        <f t="shared" si="7"/>
        <v>11356</v>
      </c>
      <c r="D68" s="5" t="str">
        <f t="shared" si="7"/>
        <v>СОШ с углуб.</v>
      </c>
      <c r="E68" s="12" t="str">
        <f t="shared" si="7"/>
        <v>1б</v>
      </c>
      <c r="F68" s="7">
        <f t="shared" si="7"/>
        <v>106</v>
      </c>
      <c r="G68" s="7">
        <f t="shared" si="7"/>
        <v>99</v>
      </c>
      <c r="H68" s="8">
        <f t="shared" si="3"/>
        <v>11356066</v>
      </c>
      <c r="I68" s="9">
        <v>1</v>
      </c>
      <c r="J68" s="9">
        <v>1</v>
      </c>
      <c r="K68" s="9">
        <v>1</v>
      </c>
      <c r="L68" s="9">
        <v>1</v>
      </c>
      <c r="M68" s="9">
        <v>1</v>
      </c>
      <c r="N68" s="10">
        <f t="shared" ref="N68:N101" si="8">IF(COUNTBLANK(I68:M68)&lt;5,SUM(I68:M68),"Не писал")</f>
        <v>5</v>
      </c>
    </row>
    <row r="69" spans="1:14" x14ac:dyDescent="0.25">
      <c r="A69" s="3" t="str">
        <f t="shared" ref="A69:G84" si="9">A68</f>
        <v>Московский</v>
      </c>
      <c r="B69" s="11" t="str">
        <f t="shared" si="9"/>
        <v>ГБОУ СОШ №356</v>
      </c>
      <c r="C69" s="5">
        <f t="shared" si="9"/>
        <v>11356</v>
      </c>
      <c r="D69" s="5" t="str">
        <f t="shared" si="9"/>
        <v>СОШ с углуб.</v>
      </c>
      <c r="E69" s="12" t="str">
        <f t="shared" si="9"/>
        <v>1б</v>
      </c>
      <c r="F69" s="7">
        <f t="shared" si="9"/>
        <v>106</v>
      </c>
      <c r="G69" s="7">
        <f t="shared" si="9"/>
        <v>99</v>
      </c>
      <c r="H69" s="8">
        <f t="shared" ref="H69:H101" si="10">H68+1</f>
        <v>11356067</v>
      </c>
      <c r="I69" s="9">
        <v>1</v>
      </c>
      <c r="J69" s="9">
        <v>1</v>
      </c>
      <c r="K69" s="9">
        <v>1</v>
      </c>
      <c r="L69" s="9">
        <v>1</v>
      </c>
      <c r="M69" s="9">
        <v>1</v>
      </c>
      <c r="N69" s="10">
        <f t="shared" si="8"/>
        <v>5</v>
      </c>
    </row>
    <row r="70" spans="1:14" x14ac:dyDescent="0.25">
      <c r="A70" s="3" t="str">
        <f t="shared" si="9"/>
        <v>Московский</v>
      </c>
      <c r="B70" s="11" t="str">
        <f t="shared" si="9"/>
        <v>ГБОУ СОШ №356</v>
      </c>
      <c r="C70" s="5">
        <f t="shared" si="9"/>
        <v>11356</v>
      </c>
      <c r="D70" s="5" t="str">
        <f t="shared" si="9"/>
        <v>СОШ с углуб.</v>
      </c>
      <c r="E70" s="13" t="s">
        <v>17</v>
      </c>
      <c r="F70" s="7">
        <f t="shared" si="9"/>
        <v>106</v>
      </c>
      <c r="G70" s="7">
        <f t="shared" si="9"/>
        <v>99</v>
      </c>
      <c r="H70" s="8">
        <f t="shared" si="10"/>
        <v>11356068</v>
      </c>
      <c r="I70" s="9">
        <v>1</v>
      </c>
      <c r="J70" s="9">
        <v>1</v>
      </c>
      <c r="K70" s="9">
        <v>1</v>
      </c>
      <c r="L70" s="9">
        <v>1</v>
      </c>
      <c r="M70" s="9">
        <v>1</v>
      </c>
      <c r="N70" s="10">
        <f t="shared" si="8"/>
        <v>5</v>
      </c>
    </row>
    <row r="71" spans="1:14" x14ac:dyDescent="0.25">
      <c r="A71" s="3" t="str">
        <f t="shared" si="9"/>
        <v>Московский</v>
      </c>
      <c r="B71" s="11" t="str">
        <f t="shared" si="9"/>
        <v>ГБОУ СОШ №356</v>
      </c>
      <c r="C71" s="5">
        <f t="shared" si="9"/>
        <v>11356</v>
      </c>
      <c r="D71" s="5" t="str">
        <f t="shared" si="9"/>
        <v>СОШ с углуб.</v>
      </c>
      <c r="E71" s="12" t="str">
        <f t="shared" si="9"/>
        <v>1в</v>
      </c>
      <c r="F71" s="7">
        <f t="shared" si="9"/>
        <v>106</v>
      </c>
      <c r="G71" s="7">
        <f t="shared" si="9"/>
        <v>99</v>
      </c>
      <c r="H71" s="8">
        <f t="shared" si="10"/>
        <v>11356069</v>
      </c>
      <c r="I71" s="9">
        <v>1</v>
      </c>
      <c r="J71" s="9">
        <v>1</v>
      </c>
      <c r="K71" s="9">
        <v>1</v>
      </c>
      <c r="L71" s="9">
        <v>1</v>
      </c>
      <c r="M71" s="9">
        <v>1</v>
      </c>
      <c r="N71" s="10">
        <f t="shared" si="8"/>
        <v>5</v>
      </c>
    </row>
    <row r="72" spans="1:14" x14ac:dyDescent="0.25">
      <c r="A72" s="3" t="str">
        <f t="shared" si="9"/>
        <v>Московский</v>
      </c>
      <c r="B72" s="11" t="str">
        <f t="shared" si="9"/>
        <v>ГБОУ СОШ №356</v>
      </c>
      <c r="C72" s="5">
        <f t="shared" si="9"/>
        <v>11356</v>
      </c>
      <c r="D72" s="5" t="str">
        <f t="shared" si="9"/>
        <v>СОШ с углуб.</v>
      </c>
      <c r="E72" s="12" t="str">
        <f t="shared" si="9"/>
        <v>1в</v>
      </c>
      <c r="F72" s="7">
        <f t="shared" si="9"/>
        <v>106</v>
      </c>
      <c r="G72" s="7">
        <f t="shared" si="9"/>
        <v>99</v>
      </c>
      <c r="H72" s="8">
        <f t="shared" si="10"/>
        <v>11356070</v>
      </c>
      <c r="I72" s="9">
        <v>1</v>
      </c>
      <c r="J72" s="9">
        <v>1</v>
      </c>
      <c r="K72" s="9">
        <v>1</v>
      </c>
      <c r="L72" s="9">
        <v>1</v>
      </c>
      <c r="M72" s="9">
        <v>1</v>
      </c>
      <c r="N72" s="10">
        <f t="shared" si="8"/>
        <v>5</v>
      </c>
    </row>
    <row r="73" spans="1:14" x14ac:dyDescent="0.25">
      <c r="A73" s="3" t="str">
        <f t="shared" si="9"/>
        <v>Московский</v>
      </c>
      <c r="B73" s="11" t="str">
        <f t="shared" si="9"/>
        <v>ГБОУ СОШ №356</v>
      </c>
      <c r="C73" s="5">
        <f t="shared" si="9"/>
        <v>11356</v>
      </c>
      <c r="D73" s="5" t="str">
        <f t="shared" si="9"/>
        <v>СОШ с углуб.</v>
      </c>
      <c r="E73" s="12" t="str">
        <f t="shared" si="9"/>
        <v>1в</v>
      </c>
      <c r="F73" s="7">
        <f t="shared" si="9"/>
        <v>106</v>
      </c>
      <c r="G73" s="7">
        <f t="shared" si="9"/>
        <v>99</v>
      </c>
      <c r="H73" s="8">
        <f t="shared" si="10"/>
        <v>11356071</v>
      </c>
      <c r="I73" s="9">
        <v>1</v>
      </c>
      <c r="J73" s="9">
        <v>1</v>
      </c>
      <c r="K73" s="9">
        <v>1</v>
      </c>
      <c r="L73" s="9">
        <v>1</v>
      </c>
      <c r="M73" s="9">
        <v>1</v>
      </c>
      <c r="N73" s="10">
        <f t="shared" si="8"/>
        <v>5</v>
      </c>
    </row>
    <row r="74" spans="1:14" x14ac:dyDescent="0.25">
      <c r="A74" s="3" t="str">
        <f t="shared" si="9"/>
        <v>Московский</v>
      </c>
      <c r="B74" s="11" t="str">
        <f t="shared" si="9"/>
        <v>ГБОУ СОШ №356</v>
      </c>
      <c r="C74" s="5">
        <f t="shared" si="9"/>
        <v>11356</v>
      </c>
      <c r="D74" s="5" t="str">
        <f t="shared" si="9"/>
        <v>СОШ с углуб.</v>
      </c>
      <c r="E74" s="12" t="str">
        <f t="shared" si="9"/>
        <v>1в</v>
      </c>
      <c r="F74" s="7">
        <f t="shared" si="9"/>
        <v>106</v>
      </c>
      <c r="G74" s="7">
        <f t="shared" si="9"/>
        <v>99</v>
      </c>
      <c r="H74" s="8">
        <f t="shared" si="10"/>
        <v>11356072</v>
      </c>
      <c r="I74" s="9">
        <v>1</v>
      </c>
      <c r="J74" s="9">
        <v>1</v>
      </c>
      <c r="K74" s="9">
        <v>1</v>
      </c>
      <c r="L74" s="9">
        <v>1</v>
      </c>
      <c r="M74" s="9">
        <v>1</v>
      </c>
      <c r="N74" s="10">
        <f t="shared" si="8"/>
        <v>5</v>
      </c>
    </row>
    <row r="75" spans="1:14" x14ac:dyDescent="0.25">
      <c r="A75" s="3" t="str">
        <f t="shared" si="9"/>
        <v>Московский</v>
      </c>
      <c r="B75" s="11" t="str">
        <f t="shared" si="9"/>
        <v>ГБОУ СОШ №356</v>
      </c>
      <c r="C75" s="5">
        <f t="shared" si="9"/>
        <v>11356</v>
      </c>
      <c r="D75" s="5" t="str">
        <f t="shared" si="9"/>
        <v>СОШ с углуб.</v>
      </c>
      <c r="E75" s="12" t="str">
        <f t="shared" si="9"/>
        <v>1в</v>
      </c>
      <c r="F75" s="7">
        <f t="shared" si="9"/>
        <v>106</v>
      </c>
      <c r="G75" s="7">
        <f t="shared" si="9"/>
        <v>99</v>
      </c>
      <c r="H75" s="8">
        <f t="shared" si="10"/>
        <v>11356073</v>
      </c>
      <c r="I75" s="9">
        <v>1</v>
      </c>
      <c r="J75" s="9">
        <v>1</v>
      </c>
      <c r="K75" s="9">
        <v>1</v>
      </c>
      <c r="L75" s="9">
        <v>1</v>
      </c>
      <c r="M75" s="9">
        <v>1</v>
      </c>
      <c r="N75" s="10">
        <f t="shared" si="8"/>
        <v>5</v>
      </c>
    </row>
    <row r="76" spans="1:14" x14ac:dyDescent="0.25">
      <c r="A76" s="3" t="str">
        <f t="shared" si="9"/>
        <v>Московский</v>
      </c>
      <c r="B76" s="11" t="str">
        <f t="shared" si="9"/>
        <v>ГБОУ СОШ №356</v>
      </c>
      <c r="C76" s="5">
        <f t="shared" si="9"/>
        <v>11356</v>
      </c>
      <c r="D76" s="5" t="str">
        <f t="shared" si="9"/>
        <v>СОШ с углуб.</v>
      </c>
      <c r="E76" s="12" t="str">
        <f t="shared" si="9"/>
        <v>1в</v>
      </c>
      <c r="F76" s="7">
        <f t="shared" si="9"/>
        <v>106</v>
      </c>
      <c r="G76" s="7">
        <f t="shared" si="9"/>
        <v>99</v>
      </c>
      <c r="H76" s="8">
        <f t="shared" si="10"/>
        <v>11356074</v>
      </c>
      <c r="I76" s="9">
        <v>1</v>
      </c>
      <c r="J76" s="9">
        <v>1</v>
      </c>
      <c r="K76" s="9">
        <v>1</v>
      </c>
      <c r="L76" s="9">
        <v>1</v>
      </c>
      <c r="M76" s="9">
        <v>1</v>
      </c>
      <c r="N76" s="10">
        <f t="shared" si="8"/>
        <v>5</v>
      </c>
    </row>
    <row r="77" spans="1:14" x14ac:dyDescent="0.25">
      <c r="A77" s="3" t="str">
        <f t="shared" si="9"/>
        <v>Московский</v>
      </c>
      <c r="B77" s="11" t="str">
        <f t="shared" si="9"/>
        <v>ГБОУ СОШ №356</v>
      </c>
      <c r="C77" s="5">
        <f t="shared" si="9"/>
        <v>11356</v>
      </c>
      <c r="D77" s="5" t="str">
        <f t="shared" si="9"/>
        <v>СОШ с углуб.</v>
      </c>
      <c r="E77" s="12" t="str">
        <f t="shared" si="9"/>
        <v>1в</v>
      </c>
      <c r="F77" s="7">
        <f t="shared" si="9"/>
        <v>106</v>
      </c>
      <c r="G77" s="7">
        <f t="shared" si="9"/>
        <v>99</v>
      </c>
      <c r="H77" s="8">
        <f t="shared" si="10"/>
        <v>11356075</v>
      </c>
      <c r="I77" s="9">
        <v>1</v>
      </c>
      <c r="J77" s="9">
        <v>1</v>
      </c>
      <c r="K77" s="9">
        <v>1</v>
      </c>
      <c r="L77" s="9">
        <v>1</v>
      </c>
      <c r="M77" s="9">
        <v>1</v>
      </c>
      <c r="N77" s="10">
        <f t="shared" si="8"/>
        <v>5</v>
      </c>
    </row>
    <row r="78" spans="1:14" x14ac:dyDescent="0.25">
      <c r="A78" s="3" t="str">
        <f t="shared" si="9"/>
        <v>Московский</v>
      </c>
      <c r="B78" s="11" t="str">
        <f t="shared" si="9"/>
        <v>ГБОУ СОШ №356</v>
      </c>
      <c r="C78" s="5">
        <f t="shared" si="9"/>
        <v>11356</v>
      </c>
      <c r="D78" s="5" t="str">
        <f t="shared" si="9"/>
        <v>СОШ с углуб.</v>
      </c>
      <c r="E78" s="12" t="str">
        <f t="shared" si="9"/>
        <v>1в</v>
      </c>
      <c r="F78" s="7">
        <f t="shared" si="9"/>
        <v>106</v>
      </c>
      <c r="G78" s="7">
        <f t="shared" si="9"/>
        <v>99</v>
      </c>
      <c r="H78" s="8">
        <f t="shared" si="10"/>
        <v>11356076</v>
      </c>
      <c r="I78" s="9">
        <v>1</v>
      </c>
      <c r="J78" s="9">
        <v>1</v>
      </c>
      <c r="K78" s="9">
        <v>1</v>
      </c>
      <c r="L78" s="9">
        <v>1</v>
      </c>
      <c r="M78" s="9">
        <v>1</v>
      </c>
      <c r="N78" s="10">
        <f t="shared" si="8"/>
        <v>5</v>
      </c>
    </row>
    <row r="79" spans="1:14" x14ac:dyDescent="0.25">
      <c r="A79" s="3" t="str">
        <f t="shared" si="9"/>
        <v>Московский</v>
      </c>
      <c r="B79" s="11" t="str">
        <f t="shared" si="9"/>
        <v>ГБОУ СОШ №356</v>
      </c>
      <c r="C79" s="5">
        <f t="shared" si="9"/>
        <v>11356</v>
      </c>
      <c r="D79" s="5" t="str">
        <f t="shared" si="9"/>
        <v>СОШ с углуб.</v>
      </c>
      <c r="E79" s="12" t="str">
        <f t="shared" si="9"/>
        <v>1в</v>
      </c>
      <c r="F79" s="7">
        <f t="shared" si="9"/>
        <v>106</v>
      </c>
      <c r="G79" s="7">
        <f t="shared" si="9"/>
        <v>99</v>
      </c>
      <c r="H79" s="8">
        <f t="shared" si="10"/>
        <v>11356077</v>
      </c>
      <c r="I79" s="9">
        <v>0</v>
      </c>
      <c r="J79" s="9">
        <v>0</v>
      </c>
      <c r="K79" s="9">
        <v>0</v>
      </c>
      <c r="L79" s="9">
        <v>0</v>
      </c>
      <c r="M79" s="9">
        <v>0</v>
      </c>
      <c r="N79" s="10">
        <f t="shared" si="8"/>
        <v>0</v>
      </c>
    </row>
    <row r="80" spans="1:14" x14ac:dyDescent="0.25">
      <c r="A80" s="3" t="str">
        <f t="shared" si="9"/>
        <v>Московский</v>
      </c>
      <c r="B80" s="11" t="str">
        <f t="shared" si="9"/>
        <v>ГБОУ СОШ №356</v>
      </c>
      <c r="C80" s="5">
        <f t="shared" si="9"/>
        <v>11356</v>
      </c>
      <c r="D80" s="5" t="str">
        <f t="shared" si="9"/>
        <v>СОШ с углуб.</v>
      </c>
      <c r="E80" s="12" t="str">
        <f t="shared" si="9"/>
        <v>1в</v>
      </c>
      <c r="F80" s="7">
        <f t="shared" si="9"/>
        <v>106</v>
      </c>
      <c r="G80" s="7">
        <f t="shared" si="9"/>
        <v>99</v>
      </c>
      <c r="H80" s="8">
        <f t="shared" si="10"/>
        <v>11356078</v>
      </c>
      <c r="I80" s="9">
        <v>0</v>
      </c>
      <c r="J80" s="9">
        <v>1</v>
      </c>
      <c r="K80" s="9">
        <v>1</v>
      </c>
      <c r="L80" s="9">
        <v>1</v>
      </c>
      <c r="M80" s="9">
        <v>1</v>
      </c>
      <c r="N80" s="10">
        <f t="shared" si="8"/>
        <v>4</v>
      </c>
    </row>
    <row r="81" spans="1:14" x14ac:dyDescent="0.25">
      <c r="A81" s="3" t="str">
        <f t="shared" si="9"/>
        <v>Московский</v>
      </c>
      <c r="B81" s="11" t="str">
        <f t="shared" si="9"/>
        <v>ГБОУ СОШ №356</v>
      </c>
      <c r="C81" s="5">
        <f t="shared" si="9"/>
        <v>11356</v>
      </c>
      <c r="D81" s="5" t="str">
        <f t="shared" si="9"/>
        <v>СОШ с углуб.</v>
      </c>
      <c r="E81" s="12" t="str">
        <f t="shared" si="9"/>
        <v>1в</v>
      </c>
      <c r="F81" s="7">
        <f t="shared" si="9"/>
        <v>106</v>
      </c>
      <c r="G81" s="7">
        <f t="shared" si="9"/>
        <v>99</v>
      </c>
      <c r="H81" s="8">
        <f t="shared" si="10"/>
        <v>11356079</v>
      </c>
      <c r="I81" s="9">
        <v>1</v>
      </c>
      <c r="J81" s="9">
        <v>0</v>
      </c>
      <c r="K81" s="9">
        <v>1</v>
      </c>
      <c r="L81" s="9">
        <v>1</v>
      </c>
      <c r="M81" s="9">
        <v>1</v>
      </c>
      <c r="N81" s="10">
        <f t="shared" si="8"/>
        <v>4</v>
      </c>
    </row>
    <row r="82" spans="1:14" x14ac:dyDescent="0.25">
      <c r="A82" s="3" t="str">
        <f t="shared" si="9"/>
        <v>Московский</v>
      </c>
      <c r="B82" s="11" t="str">
        <f t="shared" si="9"/>
        <v>ГБОУ СОШ №356</v>
      </c>
      <c r="C82" s="5">
        <f t="shared" si="9"/>
        <v>11356</v>
      </c>
      <c r="D82" s="5" t="str">
        <f t="shared" si="9"/>
        <v>СОШ с углуб.</v>
      </c>
      <c r="E82" s="12" t="str">
        <f t="shared" si="9"/>
        <v>1в</v>
      </c>
      <c r="F82" s="7">
        <f t="shared" si="9"/>
        <v>106</v>
      </c>
      <c r="G82" s="7">
        <f t="shared" si="9"/>
        <v>99</v>
      </c>
      <c r="H82" s="8">
        <f t="shared" si="10"/>
        <v>11356080</v>
      </c>
      <c r="I82" s="9">
        <v>1</v>
      </c>
      <c r="J82" s="9">
        <v>1</v>
      </c>
      <c r="K82" s="9">
        <v>1</v>
      </c>
      <c r="L82" s="9">
        <v>1</v>
      </c>
      <c r="M82" s="9">
        <v>1</v>
      </c>
      <c r="N82" s="10">
        <f t="shared" si="8"/>
        <v>5</v>
      </c>
    </row>
    <row r="83" spans="1:14" x14ac:dyDescent="0.25">
      <c r="A83" s="3" t="str">
        <f t="shared" si="9"/>
        <v>Московский</v>
      </c>
      <c r="B83" s="11" t="str">
        <f t="shared" si="9"/>
        <v>ГБОУ СОШ №356</v>
      </c>
      <c r="C83" s="5">
        <f t="shared" si="9"/>
        <v>11356</v>
      </c>
      <c r="D83" s="5" t="str">
        <f t="shared" si="9"/>
        <v>СОШ с углуб.</v>
      </c>
      <c r="E83" s="12" t="str">
        <f t="shared" si="9"/>
        <v>1в</v>
      </c>
      <c r="F83" s="7">
        <f t="shared" si="9"/>
        <v>106</v>
      </c>
      <c r="G83" s="7">
        <f t="shared" si="9"/>
        <v>99</v>
      </c>
      <c r="H83" s="8">
        <f t="shared" si="10"/>
        <v>11356081</v>
      </c>
      <c r="I83" s="9">
        <v>1</v>
      </c>
      <c r="J83" s="9">
        <v>0</v>
      </c>
      <c r="K83" s="9">
        <v>1</v>
      </c>
      <c r="L83" s="9">
        <v>1</v>
      </c>
      <c r="M83" s="9">
        <v>1</v>
      </c>
      <c r="N83" s="10">
        <f t="shared" si="8"/>
        <v>4</v>
      </c>
    </row>
    <row r="84" spans="1:14" x14ac:dyDescent="0.25">
      <c r="A84" s="3" t="str">
        <f t="shared" si="9"/>
        <v>Московский</v>
      </c>
      <c r="B84" s="11" t="str">
        <f t="shared" si="9"/>
        <v>ГБОУ СОШ №356</v>
      </c>
      <c r="C84" s="5">
        <f t="shared" si="9"/>
        <v>11356</v>
      </c>
      <c r="D84" s="5" t="str">
        <f t="shared" si="9"/>
        <v>СОШ с углуб.</v>
      </c>
      <c r="E84" s="12" t="str">
        <f t="shared" si="9"/>
        <v>1в</v>
      </c>
      <c r="F84" s="7">
        <f t="shared" si="9"/>
        <v>106</v>
      </c>
      <c r="G84" s="7">
        <f t="shared" si="9"/>
        <v>99</v>
      </c>
      <c r="H84" s="8">
        <f t="shared" si="10"/>
        <v>11356082</v>
      </c>
      <c r="I84" s="9">
        <v>1</v>
      </c>
      <c r="J84" s="9">
        <v>1</v>
      </c>
      <c r="K84" s="9">
        <v>1</v>
      </c>
      <c r="L84" s="9">
        <v>1</v>
      </c>
      <c r="M84" s="9">
        <v>1</v>
      </c>
      <c r="N84" s="10">
        <f t="shared" si="8"/>
        <v>5</v>
      </c>
    </row>
    <row r="85" spans="1:14" x14ac:dyDescent="0.25">
      <c r="A85" s="3" t="str">
        <f t="shared" ref="A85:G100" si="11">A84</f>
        <v>Московский</v>
      </c>
      <c r="B85" s="11" t="str">
        <f t="shared" si="11"/>
        <v>ГБОУ СОШ №356</v>
      </c>
      <c r="C85" s="5">
        <f t="shared" si="11"/>
        <v>11356</v>
      </c>
      <c r="D85" s="5" t="str">
        <f t="shared" si="11"/>
        <v>СОШ с углуб.</v>
      </c>
      <c r="E85" s="12" t="str">
        <f t="shared" si="11"/>
        <v>1в</v>
      </c>
      <c r="F85" s="7">
        <f t="shared" si="11"/>
        <v>106</v>
      </c>
      <c r="G85" s="7">
        <f t="shared" si="11"/>
        <v>99</v>
      </c>
      <c r="H85" s="8">
        <f t="shared" si="10"/>
        <v>11356083</v>
      </c>
      <c r="I85" s="9">
        <v>0</v>
      </c>
      <c r="J85" s="9">
        <v>1</v>
      </c>
      <c r="K85" s="9">
        <v>0</v>
      </c>
      <c r="L85" s="9">
        <v>0</v>
      </c>
      <c r="M85" s="9">
        <v>1</v>
      </c>
      <c r="N85" s="10">
        <f t="shared" si="8"/>
        <v>2</v>
      </c>
    </row>
    <row r="86" spans="1:14" x14ac:dyDescent="0.25">
      <c r="A86" s="3" t="str">
        <f t="shared" si="11"/>
        <v>Московский</v>
      </c>
      <c r="B86" s="11" t="str">
        <f t="shared" si="11"/>
        <v>ГБОУ СОШ №356</v>
      </c>
      <c r="C86" s="5">
        <f t="shared" si="11"/>
        <v>11356</v>
      </c>
      <c r="D86" s="5" t="str">
        <f t="shared" si="11"/>
        <v>СОШ с углуб.</v>
      </c>
      <c r="E86" s="12" t="str">
        <f t="shared" si="11"/>
        <v>1в</v>
      </c>
      <c r="F86" s="7">
        <f t="shared" si="11"/>
        <v>106</v>
      </c>
      <c r="G86" s="7">
        <f t="shared" si="11"/>
        <v>99</v>
      </c>
      <c r="H86" s="8">
        <f t="shared" si="10"/>
        <v>11356084</v>
      </c>
      <c r="I86" s="9">
        <v>1</v>
      </c>
      <c r="J86" s="9">
        <v>1</v>
      </c>
      <c r="K86" s="9">
        <v>1</v>
      </c>
      <c r="L86" s="9">
        <v>1</v>
      </c>
      <c r="M86" s="9">
        <v>1</v>
      </c>
      <c r="N86" s="10">
        <f t="shared" si="8"/>
        <v>5</v>
      </c>
    </row>
    <row r="87" spans="1:14" x14ac:dyDescent="0.25">
      <c r="A87" s="3" t="str">
        <f t="shared" si="11"/>
        <v>Московский</v>
      </c>
      <c r="B87" s="11" t="str">
        <f t="shared" si="11"/>
        <v>ГБОУ СОШ №356</v>
      </c>
      <c r="C87" s="5">
        <f t="shared" si="11"/>
        <v>11356</v>
      </c>
      <c r="D87" s="5" t="str">
        <f t="shared" si="11"/>
        <v>СОШ с углуб.</v>
      </c>
      <c r="E87" s="12" t="str">
        <f t="shared" si="11"/>
        <v>1в</v>
      </c>
      <c r="F87" s="7">
        <f t="shared" si="11"/>
        <v>106</v>
      </c>
      <c r="G87" s="7">
        <f t="shared" si="11"/>
        <v>99</v>
      </c>
      <c r="H87" s="8">
        <f t="shared" si="10"/>
        <v>11356085</v>
      </c>
      <c r="I87" s="9">
        <v>1</v>
      </c>
      <c r="J87" s="9">
        <v>1</v>
      </c>
      <c r="K87" s="9">
        <v>1</v>
      </c>
      <c r="L87" s="9">
        <v>1</v>
      </c>
      <c r="M87" s="9">
        <v>1</v>
      </c>
      <c r="N87" s="10">
        <f t="shared" si="8"/>
        <v>5</v>
      </c>
    </row>
    <row r="88" spans="1:14" x14ac:dyDescent="0.25">
      <c r="A88" s="3" t="str">
        <f t="shared" si="11"/>
        <v>Московский</v>
      </c>
      <c r="B88" s="11" t="str">
        <f t="shared" si="11"/>
        <v>ГБОУ СОШ №356</v>
      </c>
      <c r="C88" s="5">
        <f t="shared" si="11"/>
        <v>11356</v>
      </c>
      <c r="D88" s="5" t="str">
        <f t="shared" si="11"/>
        <v>СОШ с углуб.</v>
      </c>
      <c r="E88" s="12" t="str">
        <f t="shared" si="11"/>
        <v>1в</v>
      </c>
      <c r="F88" s="7">
        <f t="shared" si="11"/>
        <v>106</v>
      </c>
      <c r="G88" s="7">
        <f t="shared" si="11"/>
        <v>99</v>
      </c>
      <c r="H88" s="8">
        <f t="shared" si="10"/>
        <v>11356086</v>
      </c>
      <c r="I88" s="9">
        <v>1</v>
      </c>
      <c r="J88" s="9">
        <v>1</v>
      </c>
      <c r="K88" s="9">
        <v>1</v>
      </c>
      <c r="L88" s="9">
        <v>1</v>
      </c>
      <c r="M88" s="9">
        <v>1</v>
      </c>
      <c r="N88" s="10">
        <f t="shared" si="8"/>
        <v>5</v>
      </c>
    </row>
    <row r="89" spans="1:14" x14ac:dyDescent="0.25">
      <c r="A89" s="3" t="str">
        <f t="shared" si="11"/>
        <v>Московский</v>
      </c>
      <c r="B89" s="11" t="str">
        <f t="shared" si="11"/>
        <v>ГБОУ СОШ №356</v>
      </c>
      <c r="C89" s="5">
        <f t="shared" si="11"/>
        <v>11356</v>
      </c>
      <c r="D89" s="5" t="str">
        <f t="shared" si="11"/>
        <v>СОШ с углуб.</v>
      </c>
      <c r="E89" s="12" t="str">
        <f t="shared" si="11"/>
        <v>1в</v>
      </c>
      <c r="F89" s="7">
        <f t="shared" si="11"/>
        <v>106</v>
      </c>
      <c r="G89" s="7">
        <f t="shared" si="11"/>
        <v>99</v>
      </c>
      <c r="H89" s="8">
        <f t="shared" si="10"/>
        <v>11356087</v>
      </c>
      <c r="I89" s="9">
        <v>1</v>
      </c>
      <c r="J89" s="9">
        <v>0</v>
      </c>
      <c r="K89" s="9">
        <v>1</v>
      </c>
      <c r="L89" s="9">
        <v>1</v>
      </c>
      <c r="M89" s="9">
        <v>1</v>
      </c>
      <c r="N89" s="10">
        <f t="shared" si="8"/>
        <v>4</v>
      </c>
    </row>
    <row r="90" spans="1:14" x14ac:dyDescent="0.25">
      <c r="A90" s="3" t="str">
        <f t="shared" si="11"/>
        <v>Московский</v>
      </c>
      <c r="B90" s="11" t="str">
        <f t="shared" si="11"/>
        <v>ГБОУ СОШ №356</v>
      </c>
      <c r="C90" s="5">
        <f t="shared" si="11"/>
        <v>11356</v>
      </c>
      <c r="D90" s="5" t="str">
        <f t="shared" si="11"/>
        <v>СОШ с углуб.</v>
      </c>
      <c r="E90" s="12" t="str">
        <f t="shared" si="11"/>
        <v>1в</v>
      </c>
      <c r="F90" s="7">
        <f t="shared" si="11"/>
        <v>106</v>
      </c>
      <c r="G90" s="7">
        <f t="shared" si="11"/>
        <v>99</v>
      </c>
      <c r="H90" s="8">
        <f t="shared" si="10"/>
        <v>11356088</v>
      </c>
      <c r="I90" s="9">
        <v>1</v>
      </c>
      <c r="J90" s="9">
        <v>1</v>
      </c>
      <c r="K90" s="9">
        <v>0</v>
      </c>
      <c r="L90" s="9">
        <v>1</v>
      </c>
      <c r="M90" s="9">
        <v>0</v>
      </c>
      <c r="N90" s="10">
        <f t="shared" si="8"/>
        <v>3</v>
      </c>
    </row>
    <row r="91" spans="1:14" x14ac:dyDescent="0.25">
      <c r="A91" s="3" t="str">
        <f t="shared" si="11"/>
        <v>Московский</v>
      </c>
      <c r="B91" s="11" t="str">
        <f t="shared" si="11"/>
        <v>ГБОУ СОШ №356</v>
      </c>
      <c r="C91" s="5">
        <f t="shared" si="11"/>
        <v>11356</v>
      </c>
      <c r="D91" s="5" t="str">
        <f t="shared" si="11"/>
        <v>СОШ с углуб.</v>
      </c>
      <c r="E91" s="12" t="str">
        <f t="shared" si="11"/>
        <v>1в</v>
      </c>
      <c r="F91" s="7">
        <f t="shared" si="11"/>
        <v>106</v>
      </c>
      <c r="G91" s="7">
        <f t="shared" si="11"/>
        <v>99</v>
      </c>
      <c r="H91" s="8">
        <f t="shared" si="10"/>
        <v>11356089</v>
      </c>
      <c r="I91" s="9">
        <v>1</v>
      </c>
      <c r="J91" s="9">
        <v>1</v>
      </c>
      <c r="K91" s="9">
        <v>1</v>
      </c>
      <c r="L91" s="9">
        <v>1</v>
      </c>
      <c r="M91" s="9">
        <v>1</v>
      </c>
      <c r="N91" s="10">
        <f t="shared" si="8"/>
        <v>5</v>
      </c>
    </row>
    <row r="92" spans="1:14" x14ac:dyDescent="0.25">
      <c r="A92" s="3" t="str">
        <f t="shared" si="11"/>
        <v>Московский</v>
      </c>
      <c r="B92" s="11" t="str">
        <f t="shared" si="11"/>
        <v>ГБОУ СОШ №356</v>
      </c>
      <c r="C92" s="5">
        <f t="shared" si="11"/>
        <v>11356</v>
      </c>
      <c r="D92" s="5" t="str">
        <f t="shared" si="11"/>
        <v>СОШ с углуб.</v>
      </c>
      <c r="E92" s="12" t="str">
        <f t="shared" si="11"/>
        <v>1в</v>
      </c>
      <c r="F92" s="7">
        <f t="shared" si="11"/>
        <v>106</v>
      </c>
      <c r="G92" s="7">
        <f t="shared" si="11"/>
        <v>99</v>
      </c>
      <c r="H92" s="8">
        <f t="shared" si="10"/>
        <v>11356090</v>
      </c>
      <c r="I92" s="9">
        <v>1</v>
      </c>
      <c r="J92" s="9">
        <v>1</v>
      </c>
      <c r="K92" s="9">
        <v>1</v>
      </c>
      <c r="L92" s="9">
        <v>1</v>
      </c>
      <c r="M92" s="9">
        <v>1</v>
      </c>
      <c r="N92" s="10">
        <f t="shared" si="8"/>
        <v>5</v>
      </c>
    </row>
    <row r="93" spans="1:14" x14ac:dyDescent="0.25">
      <c r="A93" s="3" t="str">
        <f t="shared" si="11"/>
        <v>Московский</v>
      </c>
      <c r="B93" s="11" t="str">
        <f t="shared" si="11"/>
        <v>ГБОУ СОШ №356</v>
      </c>
      <c r="C93" s="5">
        <f t="shared" si="11"/>
        <v>11356</v>
      </c>
      <c r="D93" s="5" t="str">
        <f t="shared" si="11"/>
        <v>СОШ с углуб.</v>
      </c>
      <c r="E93" s="12" t="str">
        <f t="shared" si="11"/>
        <v>1в</v>
      </c>
      <c r="F93" s="7">
        <f t="shared" si="11"/>
        <v>106</v>
      </c>
      <c r="G93" s="7">
        <f t="shared" si="11"/>
        <v>99</v>
      </c>
      <c r="H93" s="8">
        <f t="shared" si="10"/>
        <v>11356091</v>
      </c>
      <c r="I93" s="9">
        <v>1</v>
      </c>
      <c r="J93" s="9">
        <v>1</v>
      </c>
      <c r="K93" s="9">
        <v>0</v>
      </c>
      <c r="L93" s="9">
        <v>1</v>
      </c>
      <c r="M93" s="9">
        <v>1</v>
      </c>
      <c r="N93" s="10">
        <f t="shared" si="8"/>
        <v>4</v>
      </c>
    </row>
    <row r="94" spans="1:14" x14ac:dyDescent="0.25">
      <c r="A94" s="3" t="str">
        <f t="shared" si="11"/>
        <v>Московский</v>
      </c>
      <c r="B94" s="11" t="str">
        <f t="shared" si="11"/>
        <v>ГБОУ СОШ №356</v>
      </c>
      <c r="C94" s="5">
        <f t="shared" si="11"/>
        <v>11356</v>
      </c>
      <c r="D94" s="5" t="str">
        <f t="shared" si="11"/>
        <v>СОШ с углуб.</v>
      </c>
      <c r="E94" s="12" t="str">
        <f t="shared" si="11"/>
        <v>1в</v>
      </c>
      <c r="F94" s="7">
        <f t="shared" si="11"/>
        <v>106</v>
      </c>
      <c r="G94" s="7">
        <f t="shared" si="11"/>
        <v>99</v>
      </c>
      <c r="H94" s="8">
        <f t="shared" si="10"/>
        <v>11356092</v>
      </c>
      <c r="I94" s="9">
        <v>1</v>
      </c>
      <c r="J94" s="9">
        <v>0</v>
      </c>
      <c r="K94" s="9">
        <v>1</v>
      </c>
      <c r="L94" s="9">
        <v>1</v>
      </c>
      <c r="M94" s="9">
        <v>1</v>
      </c>
      <c r="N94" s="10">
        <f t="shared" si="8"/>
        <v>4</v>
      </c>
    </row>
    <row r="95" spans="1:14" x14ac:dyDescent="0.25">
      <c r="A95" s="3" t="str">
        <f t="shared" si="11"/>
        <v>Московский</v>
      </c>
      <c r="B95" s="11" t="str">
        <f t="shared" si="11"/>
        <v>ГБОУ СОШ №356</v>
      </c>
      <c r="C95" s="5">
        <f t="shared" si="11"/>
        <v>11356</v>
      </c>
      <c r="D95" s="5" t="str">
        <f t="shared" si="11"/>
        <v>СОШ с углуб.</v>
      </c>
      <c r="E95" s="12" t="str">
        <f t="shared" si="11"/>
        <v>1в</v>
      </c>
      <c r="F95" s="7">
        <f t="shared" si="11"/>
        <v>106</v>
      </c>
      <c r="G95" s="7">
        <f t="shared" si="11"/>
        <v>99</v>
      </c>
      <c r="H95" s="8">
        <f t="shared" si="10"/>
        <v>11356093</v>
      </c>
      <c r="I95" s="9">
        <v>1</v>
      </c>
      <c r="J95" s="9">
        <v>0</v>
      </c>
      <c r="K95" s="9">
        <v>1</v>
      </c>
      <c r="L95" s="9">
        <v>1</v>
      </c>
      <c r="M95" s="9">
        <v>1</v>
      </c>
      <c r="N95" s="10">
        <f t="shared" si="8"/>
        <v>4</v>
      </c>
    </row>
    <row r="96" spans="1:14" x14ac:dyDescent="0.25">
      <c r="A96" s="3" t="str">
        <f t="shared" si="11"/>
        <v>Московский</v>
      </c>
      <c r="B96" s="11" t="str">
        <f t="shared" si="11"/>
        <v>ГБОУ СОШ №356</v>
      </c>
      <c r="C96" s="5">
        <f t="shared" si="11"/>
        <v>11356</v>
      </c>
      <c r="D96" s="5" t="str">
        <f t="shared" si="11"/>
        <v>СОШ с углуб.</v>
      </c>
      <c r="E96" s="12" t="str">
        <f t="shared" si="11"/>
        <v>1в</v>
      </c>
      <c r="F96" s="7">
        <f t="shared" si="11"/>
        <v>106</v>
      </c>
      <c r="G96" s="7">
        <f t="shared" si="11"/>
        <v>99</v>
      </c>
      <c r="H96" s="8">
        <f t="shared" si="10"/>
        <v>11356094</v>
      </c>
      <c r="I96" s="9">
        <v>1</v>
      </c>
      <c r="J96" s="9">
        <v>1</v>
      </c>
      <c r="K96" s="9">
        <v>1</v>
      </c>
      <c r="L96" s="9">
        <v>1</v>
      </c>
      <c r="M96" s="9">
        <v>1</v>
      </c>
      <c r="N96" s="10">
        <f t="shared" si="8"/>
        <v>5</v>
      </c>
    </row>
    <row r="97" spans="1:14" x14ac:dyDescent="0.25">
      <c r="A97" s="3" t="str">
        <f t="shared" si="11"/>
        <v>Московский</v>
      </c>
      <c r="B97" s="11" t="str">
        <f t="shared" si="11"/>
        <v>ГБОУ СОШ №356</v>
      </c>
      <c r="C97" s="5">
        <f t="shared" si="11"/>
        <v>11356</v>
      </c>
      <c r="D97" s="5" t="str">
        <f t="shared" si="11"/>
        <v>СОШ с углуб.</v>
      </c>
      <c r="E97" s="12" t="str">
        <f t="shared" si="11"/>
        <v>1в</v>
      </c>
      <c r="F97" s="7">
        <f t="shared" si="11"/>
        <v>106</v>
      </c>
      <c r="G97" s="7">
        <f t="shared" si="11"/>
        <v>99</v>
      </c>
      <c r="H97" s="8">
        <f t="shared" si="10"/>
        <v>11356095</v>
      </c>
      <c r="I97" s="9">
        <v>1</v>
      </c>
      <c r="J97" s="9">
        <v>1</v>
      </c>
      <c r="K97" s="9">
        <v>1</v>
      </c>
      <c r="L97" s="9">
        <v>1</v>
      </c>
      <c r="M97" s="9">
        <v>1</v>
      </c>
      <c r="N97" s="10">
        <f t="shared" si="8"/>
        <v>5</v>
      </c>
    </row>
    <row r="98" spans="1:14" x14ac:dyDescent="0.25">
      <c r="A98" s="3" t="str">
        <f t="shared" si="11"/>
        <v>Московский</v>
      </c>
      <c r="B98" s="11" t="str">
        <f t="shared" si="11"/>
        <v>ГБОУ СОШ №356</v>
      </c>
      <c r="C98" s="5">
        <f t="shared" si="11"/>
        <v>11356</v>
      </c>
      <c r="D98" s="5" t="str">
        <f t="shared" si="11"/>
        <v>СОШ с углуб.</v>
      </c>
      <c r="E98" s="12" t="str">
        <f t="shared" si="11"/>
        <v>1в</v>
      </c>
      <c r="F98" s="7">
        <f t="shared" si="11"/>
        <v>106</v>
      </c>
      <c r="G98" s="7">
        <f t="shared" si="11"/>
        <v>99</v>
      </c>
      <c r="H98" s="8">
        <f t="shared" si="10"/>
        <v>11356096</v>
      </c>
      <c r="I98" s="9">
        <v>1</v>
      </c>
      <c r="J98" s="9">
        <v>1</v>
      </c>
      <c r="K98" s="9">
        <v>1</v>
      </c>
      <c r="L98" s="9">
        <v>1</v>
      </c>
      <c r="M98" s="9">
        <v>1</v>
      </c>
      <c r="N98" s="10">
        <f t="shared" si="8"/>
        <v>5</v>
      </c>
    </row>
    <row r="99" spans="1:14" x14ac:dyDescent="0.25">
      <c r="A99" s="3" t="str">
        <f t="shared" si="11"/>
        <v>Московский</v>
      </c>
      <c r="B99" s="11" t="str">
        <f t="shared" si="11"/>
        <v>ГБОУ СОШ №356</v>
      </c>
      <c r="C99" s="5">
        <f t="shared" si="11"/>
        <v>11356</v>
      </c>
      <c r="D99" s="5" t="str">
        <f t="shared" si="11"/>
        <v>СОШ с углуб.</v>
      </c>
      <c r="E99" s="12" t="str">
        <f t="shared" si="11"/>
        <v>1в</v>
      </c>
      <c r="F99" s="7">
        <f t="shared" si="11"/>
        <v>106</v>
      </c>
      <c r="G99" s="7">
        <f t="shared" si="11"/>
        <v>99</v>
      </c>
      <c r="H99" s="8">
        <f t="shared" si="10"/>
        <v>11356097</v>
      </c>
      <c r="I99" s="9">
        <v>1</v>
      </c>
      <c r="J99" s="9">
        <v>0</v>
      </c>
      <c r="K99" s="9">
        <v>1</v>
      </c>
      <c r="L99" s="9">
        <v>1</v>
      </c>
      <c r="M99" s="9">
        <v>1</v>
      </c>
      <c r="N99" s="10">
        <f t="shared" si="8"/>
        <v>4</v>
      </c>
    </row>
    <row r="100" spans="1:14" x14ac:dyDescent="0.25">
      <c r="A100" s="3" t="str">
        <f t="shared" si="11"/>
        <v>Московский</v>
      </c>
      <c r="B100" s="11" t="str">
        <f t="shared" si="11"/>
        <v>ГБОУ СОШ №356</v>
      </c>
      <c r="C100" s="5">
        <f t="shared" si="11"/>
        <v>11356</v>
      </c>
      <c r="D100" s="5" t="str">
        <f t="shared" si="11"/>
        <v>СОШ с углуб.</v>
      </c>
      <c r="E100" s="12" t="str">
        <f t="shared" si="11"/>
        <v>1в</v>
      </c>
      <c r="F100" s="7">
        <f t="shared" si="11"/>
        <v>106</v>
      </c>
      <c r="G100" s="7">
        <f t="shared" si="11"/>
        <v>99</v>
      </c>
      <c r="H100" s="8">
        <f t="shared" si="10"/>
        <v>11356098</v>
      </c>
      <c r="I100" s="9">
        <v>1</v>
      </c>
      <c r="J100" s="9">
        <v>1</v>
      </c>
      <c r="K100" s="9">
        <v>0</v>
      </c>
      <c r="L100" s="9">
        <v>1</v>
      </c>
      <c r="M100" s="9">
        <v>1</v>
      </c>
      <c r="N100" s="10">
        <f t="shared" si="8"/>
        <v>4</v>
      </c>
    </row>
    <row r="101" spans="1:14" x14ac:dyDescent="0.25">
      <c r="A101" s="3" t="str">
        <f t="shared" ref="A101:G102" si="12">A100</f>
        <v>Московский</v>
      </c>
      <c r="B101" s="11" t="str">
        <f t="shared" si="12"/>
        <v>ГБОУ СОШ №356</v>
      </c>
      <c r="C101" s="5">
        <f t="shared" si="12"/>
        <v>11356</v>
      </c>
      <c r="D101" s="5" t="str">
        <f t="shared" si="12"/>
        <v>СОШ с углуб.</v>
      </c>
      <c r="E101" s="12" t="str">
        <f t="shared" si="12"/>
        <v>1в</v>
      </c>
      <c r="F101" s="7">
        <f t="shared" si="12"/>
        <v>106</v>
      </c>
      <c r="G101" s="7">
        <f t="shared" si="12"/>
        <v>99</v>
      </c>
      <c r="H101" s="8">
        <f t="shared" si="10"/>
        <v>11356099</v>
      </c>
      <c r="I101" s="9">
        <v>1</v>
      </c>
      <c r="J101" s="9">
        <v>1</v>
      </c>
      <c r="K101" s="9">
        <v>0</v>
      </c>
      <c r="L101" s="9">
        <v>1</v>
      </c>
      <c r="M101" s="9">
        <v>1</v>
      </c>
      <c r="N101" s="10">
        <f t="shared" si="8"/>
        <v>4</v>
      </c>
    </row>
    <row r="102" spans="1:14" x14ac:dyDescent="0.25">
      <c r="A102" s="3" t="str">
        <f t="shared" si="12"/>
        <v>Московский</v>
      </c>
      <c r="B102" s="11" t="str">
        <f t="shared" si="12"/>
        <v>ГБОУ СОШ №356</v>
      </c>
      <c r="C102" s="5">
        <f t="shared" si="12"/>
        <v>11356</v>
      </c>
      <c r="D102" s="5" t="str">
        <f t="shared" si="12"/>
        <v>СОШ с углуб.</v>
      </c>
      <c r="E102" s="12" t="str">
        <f t="shared" si="12"/>
        <v>1в</v>
      </c>
      <c r="F102" s="7">
        <f t="shared" si="12"/>
        <v>106</v>
      </c>
      <c r="G102" s="7">
        <f t="shared" si="12"/>
        <v>99</v>
      </c>
      <c r="H102" s="8"/>
      <c r="I102" s="48">
        <f>SUM(I3:I101)/(99*1)</f>
        <v>0.88888888888888884</v>
      </c>
      <c r="J102" s="48">
        <f t="shared" ref="J102:M102" si="13">SUM(J3:J101)/(99*1)</f>
        <v>0.83838383838383834</v>
      </c>
      <c r="K102" s="48">
        <f t="shared" si="13"/>
        <v>0.86868686868686873</v>
      </c>
      <c r="L102" s="48">
        <f t="shared" si="13"/>
        <v>0.96969696969696972</v>
      </c>
      <c r="M102" s="48">
        <f t="shared" si="13"/>
        <v>0.96969696969696972</v>
      </c>
      <c r="N102" s="48">
        <f>SUM(N3:N101)/(99*5)</f>
        <v>0.90707070707070703</v>
      </c>
    </row>
    <row r="105" spans="1:14" x14ac:dyDescent="0.25">
      <c r="A105" s="54" t="s">
        <v>74</v>
      </c>
      <c r="B105" s="54" t="s">
        <v>75</v>
      </c>
      <c r="C105" s="54" t="s">
        <v>76</v>
      </c>
    </row>
    <row r="106" spans="1:14" x14ac:dyDescent="0.25">
      <c r="A106" s="54" t="s">
        <v>82</v>
      </c>
      <c r="B106" s="54">
        <v>1</v>
      </c>
      <c r="C106" s="55">
        <f>B106/99</f>
        <v>1.0101010101010102E-2</v>
      </c>
    </row>
    <row r="107" spans="1:14" x14ac:dyDescent="0.25">
      <c r="A107" s="54" t="s">
        <v>77</v>
      </c>
      <c r="B107" s="54">
        <v>1</v>
      </c>
      <c r="C107" s="55">
        <f>B107/99</f>
        <v>1.0101010101010102E-2</v>
      </c>
    </row>
    <row r="108" spans="1:14" x14ac:dyDescent="0.25">
      <c r="A108" s="54" t="s">
        <v>78</v>
      </c>
      <c r="B108" s="54">
        <v>2</v>
      </c>
      <c r="C108" s="55">
        <f t="shared" ref="C108:C111" si="14">B108/99</f>
        <v>2.0202020202020204E-2</v>
      </c>
    </row>
    <row r="109" spans="1:14" x14ac:dyDescent="0.25">
      <c r="A109" s="54" t="s">
        <v>79</v>
      </c>
      <c r="B109" s="54">
        <v>4</v>
      </c>
      <c r="C109" s="55">
        <f t="shared" si="14"/>
        <v>4.0404040404040407E-2</v>
      </c>
    </row>
    <row r="110" spans="1:14" x14ac:dyDescent="0.25">
      <c r="A110" s="54" t="s">
        <v>80</v>
      </c>
      <c r="B110" s="54">
        <v>23</v>
      </c>
      <c r="C110" s="55">
        <f t="shared" si="14"/>
        <v>0.23232323232323232</v>
      </c>
    </row>
    <row r="111" spans="1:14" x14ac:dyDescent="0.25">
      <c r="A111" s="54" t="s">
        <v>81</v>
      </c>
      <c r="B111" s="54">
        <v>68</v>
      </c>
      <c r="C111" s="55">
        <f t="shared" si="14"/>
        <v>0.68686868686868685</v>
      </c>
    </row>
    <row r="112" spans="1:14" x14ac:dyDescent="0.25">
      <c r="B112">
        <f>SUBTOTAL(9,B106:B111)</f>
        <v>99</v>
      </c>
    </row>
  </sheetData>
  <autoFilter ref="A1:N102"/>
  <mergeCells count="9">
    <mergeCell ref="G1:G2"/>
    <mergeCell ref="H1:H2"/>
    <mergeCell ref="N1:N2"/>
    <mergeCell ref="A1:A2"/>
    <mergeCell ref="B1:B2"/>
    <mergeCell ref="C1:C2"/>
    <mergeCell ref="D1:D2"/>
    <mergeCell ref="E1:E2"/>
    <mergeCell ref="F1:F2"/>
  </mergeCells>
  <dataValidations count="3">
    <dataValidation allowBlank="1" showErrorMessage="1" sqref="E3:G102"/>
    <dataValidation type="list" allowBlank="1" showInputMessage="1" showErrorMessage="1" sqref="I3:M101">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N126"/>
  <sheetViews>
    <sheetView topLeftCell="A91" workbookViewId="0">
      <selection activeCell="B120" sqref="B120:B125"/>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6.85546875" bestFit="1" customWidth="1"/>
    <col min="14" max="14" width="7.5703125" bestFit="1"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23</v>
      </c>
      <c r="C3" s="5">
        <f>VLOOKUP(B3,[6]Списки!$C$1:$E$40,2,FALSE)</f>
        <v>11358</v>
      </c>
      <c r="D3" s="5" t="str">
        <f>VLOOKUP(B3,[6]Списки!$C$1:$E$40,3,FALSE)</f>
        <v>СОШ</v>
      </c>
      <c r="E3" s="6" t="s">
        <v>15</v>
      </c>
      <c r="F3" s="7">
        <v>131</v>
      </c>
      <c r="G3" s="7">
        <v>114</v>
      </c>
      <c r="H3" s="8">
        <f>C3*1000+1</f>
        <v>11358001</v>
      </c>
      <c r="I3" s="9">
        <v>1</v>
      </c>
      <c r="J3" s="9">
        <v>1</v>
      </c>
      <c r="K3" s="9">
        <v>1</v>
      </c>
      <c r="L3" s="9">
        <v>1</v>
      </c>
      <c r="M3" s="9">
        <v>1</v>
      </c>
      <c r="N3" s="10">
        <f>IF(COUNTBLANK(I3:M3)&lt;5,SUM(I3:M3),"Не писал")</f>
        <v>5</v>
      </c>
    </row>
    <row r="4" spans="1:14" x14ac:dyDescent="0.25">
      <c r="A4" s="3" t="str">
        <f>A3</f>
        <v>Московский</v>
      </c>
      <c r="B4" s="11" t="str">
        <f t="shared" ref="B4:G19" si="0">B3</f>
        <v xml:space="preserve">ГБОУ СОШ №358 </v>
      </c>
      <c r="C4" s="5">
        <f t="shared" si="0"/>
        <v>11358</v>
      </c>
      <c r="D4" s="5" t="str">
        <f t="shared" si="0"/>
        <v>СОШ</v>
      </c>
      <c r="E4" s="12" t="str">
        <f t="shared" si="0"/>
        <v>1а</v>
      </c>
      <c r="F4" s="7">
        <f t="shared" si="0"/>
        <v>131</v>
      </c>
      <c r="G4" s="7">
        <f t="shared" si="0"/>
        <v>114</v>
      </c>
      <c r="H4" s="8">
        <f>H3+1</f>
        <v>11358002</v>
      </c>
      <c r="I4" s="9">
        <v>1</v>
      </c>
      <c r="J4" s="9">
        <v>1</v>
      </c>
      <c r="K4" s="9">
        <v>1</v>
      </c>
      <c r="L4" s="9">
        <v>1</v>
      </c>
      <c r="M4" s="9">
        <v>1</v>
      </c>
      <c r="N4" s="10">
        <f t="shared" ref="N4:N67" si="1">IF(COUNTBLANK(I4:M4)&lt;5,SUM(I4:M4),"Не писал")</f>
        <v>5</v>
      </c>
    </row>
    <row r="5" spans="1:14" x14ac:dyDescent="0.25">
      <c r="A5" s="3" t="str">
        <f t="shared" ref="A5:G20" si="2">A4</f>
        <v>Московский</v>
      </c>
      <c r="B5" s="11" t="str">
        <f t="shared" si="0"/>
        <v xml:space="preserve">ГБОУ СОШ №358 </v>
      </c>
      <c r="C5" s="5">
        <f t="shared" si="0"/>
        <v>11358</v>
      </c>
      <c r="D5" s="5" t="str">
        <f t="shared" si="0"/>
        <v>СОШ</v>
      </c>
      <c r="E5" s="12" t="str">
        <f t="shared" si="0"/>
        <v>1а</v>
      </c>
      <c r="F5" s="7">
        <f t="shared" si="0"/>
        <v>131</v>
      </c>
      <c r="G5" s="7">
        <f t="shared" si="0"/>
        <v>114</v>
      </c>
      <c r="H5" s="8">
        <f t="shared" ref="H5:H68" si="3">H4+1</f>
        <v>11358003</v>
      </c>
      <c r="I5" s="9">
        <v>1</v>
      </c>
      <c r="J5" s="9">
        <v>1</v>
      </c>
      <c r="K5" s="9">
        <v>1</v>
      </c>
      <c r="L5" s="9">
        <v>1</v>
      </c>
      <c r="M5" s="9">
        <v>1</v>
      </c>
      <c r="N5" s="10">
        <f t="shared" si="1"/>
        <v>5</v>
      </c>
    </row>
    <row r="6" spans="1:14" x14ac:dyDescent="0.25">
      <c r="A6" s="3" t="str">
        <f t="shared" si="2"/>
        <v>Московский</v>
      </c>
      <c r="B6" s="11" t="str">
        <f t="shared" si="0"/>
        <v xml:space="preserve">ГБОУ СОШ №358 </v>
      </c>
      <c r="C6" s="5">
        <f t="shared" si="0"/>
        <v>11358</v>
      </c>
      <c r="D6" s="5" t="str">
        <f t="shared" si="0"/>
        <v>СОШ</v>
      </c>
      <c r="E6" s="12" t="str">
        <f t="shared" si="0"/>
        <v>1а</v>
      </c>
      <c r="F6" s="7">
        <f t="shared" si="0"/>
        <v>131</v>
      </c>
      <c r="G6" s="7">
        <f t="shared" si="0"/>
        <v>114</v>
      </c>
      <c r="H6" s="8">
        <f t="shared" si="3"/>
        <v>11358004</v>
      </c>
      <c r="I6" s="9">
        <v>1</v>
      </c>
      <c r="J6" s="9">
        <v>1</v>
      </c>
      <c r="K6" s="9">
        <v>1</v>
      </c>
      <c r="L6" s="9">
        <v>1</v>
      </c>
      <c r="M6" s="9">
        <v>1</v>
      </c>
      <c r="N6" s="10">
        <f t="shared" si="1"/>
        <v>5</v>
      </c>
    </row>
    <row r="7" spans="1:14" x14ac:dyDescent="0.25">
      <c r="A7" s="3" t="str">
        <f t="shared" si="2"/>
        <v>Московский</v>
      </c>
      <c r="B7" s="11" t="str">
        <f t="shared" si="0"/>
        <v xml:space="preserve">ГБОУ СОШ №358 </v>
      </c>
      <c r="C7" s="5">
        <f t="shared" si="0"/>
        <v>11358</v>
      </c>
      <c r="D7" s="5" t="str">
        <f t="shared" si="0"/>
        <v>СОШ</v>
      </c>
      <c r="E7" s="12" t="str">
        <f t="shared" si="0"/>
        <v>1а</v>
      </c>
      <c r="F7" s="7">
        <f t="shared" si="0"/>
        <v>131</v>
      </c>
      <c r="G7" s="7">
        <f t="shared" si="0"/>
        <v>114</v>
      </c>
      <c r="H7" s="8">
        <f t="shared" si="3"/>
        <v>11358005</v>
      </c>
      <c r="I7" s="9">
        <v>1</v>
      </c>
      <c r="J7" s="9">
        <v>1</v>
      </c>
      <c r="K7" s="9">
        <v>1</v>
      </c>
      <c r="L7" s="9">
        <v>1</v>
      </c>
      <c r="M7" s="9">
        <v>1</v>
      </c>
      <c r="N7" s="10">
        <f t="shared" si="1"/>
        <v>5</v>
      </c>
    </row>
    <row r="8" spans="1:14" x14ac:dyDescent="0.25">
      <c r="A8" s="3" t="str">
        <f t="shared" si="2"/>
        <v>Московский</v>
      </c>
      <c r="B8" s="11" t="str">
        <f t="shared" si="0"/>
        <v xml:space="preserve">ГБОУ СОШ №358 </v>
      </c>
      <c r="C8" s="5">
        <f t="shared" si="0"/>
        <v>11358</v>
      </c>
      <c r="D8" s="5" t="str">
        <f t="shared" si="0"/>
        <v>СОШ</v>
      </c>
      <c r="E8" s="12" t="str">
        <f t="shared" si="0"/>
        <v>1а</v>
      </c>
      <c r="F8" s="7">
        <f t="shared" si="0"/>
        <v>131</v>
      </c>
      <c r="G8" s="7">
        <f t="shared" si="0"/>
        <v>114</v>
      </c>
      <c r="H8" s="8">
        <f t="shared" si="3"/>
        <v>11358006</v>
      </c>
      <c r="I8" s="9">
        <v>1</v>
      </c>
      <c r="J8" s="9">
        <v>1</v>
      </c>
      <c r="K8" s="9">
        <v>1</v>
      </c>
      <c r="L8" s="9">
        <v>1</v>
      </c>
      <c r="M8" s="9">
        <v>1</v>
      </c>
      <c r="N8" s="10">
        <f t="shared" si="1"/>
        <v>5</v>
      </c>
    </row>
    <row r="9" spans="1:14" x14ac:dyDescent="0.25">
      <c r="A9" s="3" t="str">
        <f t="shared" si="2"/>
        <v>Московский</v>
      </c>
      <c r="B9" s="11" t="str">
        <f t="shared" si="0"/>
        <v xml:space="preserve">ГБОУ СОШ №358 </v>
      </c>
      <c r="C9" s="5">
        <f t="shared" si="0"/>
        <v>11358</v>
      </c>
      <c r="D9" s="5" t="str">
        <f t="shared" si="0"/>
        <v>СОШ</v>
      </c>
      <c r="E9" s="12" t="str">
        <f t="shared" si="0"/>
        <v>1а</v>
      </c>
      <c r="F9" s="7">
        <f t="shared" si="0"/>
        <v>131</v>
      </c>
      <c r="G9" s="7">
        <f t="shared" si="0"/>
        <v>114</v>
      </c>
      <c r="H9" s="8">
        <f t="shared" si="3"/>
        <v>11358007</v>
      </c>
      <c r="I9" s="9">
        <v>0</v>
      </c>
      <c r="J9" s="9">
        <v>1</v>
      </c>
      <c r="K9" s="9">
        <v>1</v>
      </c>
      <c r="L9" s="9">
        <v>1</v>
      </c>
      <c r="M9" s="9">
        <v>1</v>
      </c>
      <c r="N9" s="10">
        <f t="shared" si="1"/>
        <v>4</v>
      </c>
    </row>
    <row r="10" spans="1:14" x14ac:dyDescent="0.25">
      <c r="A10" s="3" t="str">
        <f t="shared" si="2"/>
        <v>Московский</v>
      </c>
      <c r="B10" s="11" t="str">
        <f t="shared" si="0"/>
        <v xml:space="preserve">ГБОУ СОШ №358 </v>
      </c>
      <c r="C10" s="5">
        <f t="shared" si="0"/>
        <v>11358</v>
      </c>
      <c r="D10" s="5" t="str">
        <f t="shared" si="0"/>
        <v>СОШ</v>
      </c>
      <c r="E10" s="12" t="str">
        <f t="shared" si="0"/>
        <v>1а</v>
      </c>
      <c r="F10" s="7">
        <f t="shared" si="0"/>
        <v>131</v>
      </c>
      <c r="G10" s="7">
        <f t="shared" si="0"/>
        <v>114</v>
      </c>
      <c r="H10" s="8">
        <f t="shared" si="3"/>
        <v>11358008</v>
      </c>
      <c r="I10" s="9">
        <v>1</v>
      </c>
      <c r="J10" s="9">
        <v>1</v>
      </c>
      <c r="K10" s="9">
        <v>1</v>
      </c>
      <c r="L10" s="9">
        <v>1</v>
      </c>
      <c r="M10" s="9">
        <v>1</v>
      </c>
      <c r="N10" s="10">
        <f t="shared" si="1"/>
        <v>5</v>
      </c>
    </row>
    <row r="11" spans="1:14" x14ac:dyDescent="0.25">
      <c r="A11" s="3" t="str">
        <f t="shared" si="2"/>
        <v>Московский</v>
      </c>
      <c r="B11" s="11" t="str">
        <f t="shared" si="0"/>
        <v xml:space="preserve">ГБОУ СОШ №358 </v>
      </c>
      <c r="C11" s="5">
        <f t="shared" si="0"/>
        <v>11358</v>
      </c>
      <c r="D11" s="5" t="str">
        <f t="shared" si="0"/>
        <v>СОШ</v>
      </c>
      <c r="E11" s="12" t="str">
        <f t="shared" si="0"/>
        <v>1а</v>
      </c>
      <c r="F11" s="7">
        <f t="shared" si="0"/>
        <v>131</v>
      </c>
      <c r="G11" s="7">
        <f t="shared" si="0"/>
        <v>114</v>
      </c>
      <c r="H11" s="8">
        <f t="shared" si="3"/>
        <v>11358009</v>
      </c>
      <c r="I11" s="9">
        <v>1</v>
      </c>
      <c r="J11" s="9">
        <v>1</v>
      </c>
      <c r="K11" s="9">
        <v>1</v>
      </c>
      <c r="L11" s="9">
        <v>1</v>
      </c>
      <c r="M11" s="9">
        <v>1</v>
      </c>
      <c r="N11" s="10">
        <f t="shared" si="1"/>
        <v>5</v>
      </c>
    </row>
    <row r="12" spans="1:14" x14ac:dyDescent="0.25">
      <c r="A12" s="3" t="str">
        <f t="shared" si="2"/>
        <v>Московский</v>
      </c>
      <c r="B12" s="11" t="str">
        <f t="shared" si="0"/>
        <v xml:space="preserve">ГБОУ СОШ №358 </v>
      </c>
      <c r="C12" s="5">
        <f t="shared" si="0"/>
        <v>11358</v>
      </c>
      <c r="D12" s="5" t="str">
        <f t="shared" si="0"/>
        <v>СОШ</v>
      </c>
      <c r="E12" s="12" t="str">
        <f t="shared" si="0"/>
        <v>1а</v>
      </c>
      <c r="F12" s="7">
        <f t="shared" si="0"/>
        <v>131</v>
      </c>
      <c r="G12" s="7">
        <f t="shared" si="0"/>
        <v>114</v>
      </c>
      <c r="H12" s="8">
        <f t="shared" si="3"/>
        <v>11358010</v>
      </c>
      <c r="I12" s="9">
        <v>1</v>
      </c>
      <c r="J12" s="9">
        <v>1</v>
      </c>
      <c r="K12" s="9">
        <v>1</v>
      </c>
      <c r="L12" s="9">
        <v>1</v>
      </c>
      <c r="M12" s="9">
        <v>1</v>
      </c>
      <c r="N12" s="10">
        <f t="shared" si="1"/>
        <v>5</v>
      </c>
    </row>
    <row r="13" spans="1:14" x14ac:dyDescent="0.25">
      <c r="A13" s="3" t="str">
        <f t="shared" si="2"/>
        <v>Московский</v>
      </c>
      <c r="B13" s="11" t="str">
        <f t="shared" si="0"/>
        <v xml:space="preserve">ГБОУ СОШ №358 </v>
      </c>
      <c r="C13" s="5">
        <f t="shared" si="0"/>
        <v>11358</v>
      </c>
      <c r="D13" s="5" t="str">
        <f t="shared" si="0"/>
        <v>СОШ</v>
      </c>
      <c r="E13" s="12" t="str">
        <f t="shared" si="0"/>
        <v>1а</v>
      </c>
      <c r="F13" s="7">
        <f t="shared" si="0"/>
        <v>131</v>
      </c>
      <c r="G13" s="7">
        <f t="shared" si="0"/>
        <v>114</v>
      </c>
      <c r="H13" s="8">
        <f t="shared" si="3"/>
        <v>11358011</v>
      </c>
      <c r="I13" s="9">
        <v>1</v>
      </c>
      <c r="J13" s="9">
        <v>1</v>
      </c>
      <c r="K13" s="9">
        <v>1</v>
      </c>
      <c r="L13" s="9">
        <v>0</v>
      </c>
      <c r="M13" s="9">
        <v>1</v>
      </c>
      <c r="N13" s="10">
        <f t="shared" si="1"/>
        <v>4</v>
      </c>
    </row>
    <row r="14" spans="1:14" x14ac:dyDescent="0.25">
      <c r="A14" s="3" t="str">
        <f t="shared" si="2"/>
        <v>Московский</v>
      </c>
      <c r="B14" s="11" t="str">
        <f t="shared" si="0"/>
        <v xml:space="preserve">ГБОУ СОШ №358 </v>
      </c>
      <c r="C14" s="5">
        <f t="shared" si="0"/>
        <v>11358</v>
      </c>
      <c r="D14" s="5" t="str">
        <f t="shared" si="0"/>
        <v>СОШ</v>
      </c>
      <c r="E14" s="12" t="str">
        <f t="shared" si="0"/>
        <v>1а</v>
      </c>
      <c r="F14" s="7">
        <f t="shared" si="0"/>
        <v>131</v>
      </c>
      <c r="G14" s="7">
        <f t="shared" si="0"/>
        <v>114</v>
      </c>
      <c r="H14" s="8">
        <f t="shared" si="3"/>
        <v>11358012</v>
      </c>
      <c r="I14" s="9">
        <v>1</v>
      </c>
      <c r="J14" s="9">
        <v>1</v>
      </c>
      <c r="K14" s="9">
        <v>0</v>
      </c>
      <c r="L14" s="9">
        <v>1</v>
      </c>
      <c r="M14" s="9">
        <v>1</v>
      </c>
      <c r="N14" s="10">
        <f t="shared" si="1"/>
        <v>4</v>
      </c>
    </row>
    <row r="15" spans="1:14" x14ac:dyDescent="0.25">
      <c r="A15" s="3" t="str">
        <f t="shared" si="2"/>
        <v>Московский</v>
      </c>
      <c r="B15" s="11" t="str">
        <f t="shared" si="0"/>
        <v xml:space="preserve">ГБОУ СОШ №358 </v>
      </c>
      <c r="C15" s="5">
        <f t="shared" si="0"/>
        <v>11358</v>
      </c>
      <c r="D15" s="5" t="str">
        <f t="shared" si="0"/>
        <v>СОШ</v>
      </c>
      <c r="E15" s="12" t="str">
        <f t="shared" si="0"/>
        <v>1а</v>
      </c>
      <c r="F15" s="7">
        <f t="shared" si="0"/>
        <v>131</v>
      </c>
      <c r="G15" s="7">
        <f t="shared" si="0"/>
        <v>114</v>
      </c>
      <c r="H15" s="8">
        <f t="shared" si="3"/>
        <v>11358013</v>
      </c>
      <c r="I15" s="9">
        <v>1</v>
      </c>
      <c r="J15" s="9">
        <v>1</v>
      </c>
      <c r="K15" s="9">
        <v>1</v>
      </c>
      <c r="L15" s="9">
        <v>0</v>
      </c>
      <c r="M15" s="9">
        <v>1</v>
      </c>
      <c r="N15" s="10">
        <f t="shared" si="1"/>
        <v>4</v>
      </c>
    </row>
    <row r="16" spans="1:14" x14ac:dyDescent="0.25">
      <c r="A16" s="3" t="str">
        <f t="shared" si="2"/>
        <v>Московский</v>
      </c>
      <c r="B16" s="11" t="str">
        <f t="shared" si="0"/>
        <v xml:space="preserve">ГБОУ СОШ №358 </v>
      </c>
      <c r="C16" s="5">
        <f t="shared" si="0"/>
        <v>11358</v>
      </c>
      <c r="D16" s="5" t="str">
        <f t="shared" si="0"/>
        <v>СОШ</v>
      </c>
      <c r="E16" s="12" t="str">
        <f t="shared" si="0"/>
        <v>1а</v>
      </c>
      <c r="F16" s="7">
        <f t="shared" si="0"/>
        <v>131</v>
      </c>
      <c r="G16" s="7">
        <f t="shared" si="0"/>
        <v>114</v>
      </c>
      <c r="H16" s="8">
        <f t="shared" si="3"/>
        <v>11358014</v>
      </c>
      <c r="I16" s="9">
        <v>1</v>
      </c>
      <c r="J16" s="9">
        <v>1</v>
      </c>
      <c r="K16" s="9">
        <v>1</v>
      </c>
      <c r="L16" s="9">
        <v>0</v>
      </c>
      <c r="M16" s="9">
        <v>1</v>
      </c>
      <c r="N16" s="10">
        <f t="shared" si="1"/>
        <v>4</v>
      </c>
    </row>
    <row r="17" spans="1:14" x14ac:dyDescent="0.25">
      <c r="A17" s="3" t="str">
        <f t="shared" si="2"/>
        <v>Московский</v>
      </c>
      <c r="B17" s="11" t="str">
        <f t="shared" si="0"/>
        <v xml:space="preserve">ГБОУ СОШ №358 </v>
      </c>
      <c r="C17" s="5">
        <f t="shared" si="0"/>
        <v>11358</v>
      </c>
      <c r="D17" s="5" t="str">
        <f t="shared" si="0"/>
        <v>СОШ</v>
      </c>
      <c r="E17" s="12" t="str">
        <f t="shared" si="0"/>
        <v>1а</v>
      </c>
      <c r="F17" s="7">
        <f t="shared" si="0"/>
        <v>131</v>
      </c>
      <c r="G17" s="7">
        <f t="shared" si="0"/>
        <v>114</v>
      </c>
      <c r="H17" s="8">
        <f t="shared" si="3"/>
        <v>11358015</v>
      </c>
      <c r="I17" s="9">
        <v>1</v>
      </c>
      <c r="J17" s="9">
        <v>1</v>
      </c>
      <c r="K17" s="9">
        <v>1</v>
      </c>
      <c r="L17" s="9">
        <v>1</v>
      </c>
      <c r="M17" s="9">
        <v>1</v>
      </c>
      <c r="N17" s="10">
        <f t="shared" si="1"/>
        <v>5</v>
      </c>
    </row>
    <row r="18" spans="1:14" x14ac:dyDescent="0.25">
      <c r="A18" s="3" t="str">
        <f t="shared" si="2"/>
        <v>Московский</v>
      </c>
      <c r="B18" s="11" t="str">
        <f t="shared" si="0"/>
        <v xml:space="preserve">ГБОУ СОШ №358 </v>
      </c>
      <c r="C18" s="5">
        <f t="shared" si="0"/>
        <v>11358</v>
      </c>
      <c r="D18" s="5" t="str">
        <f t="shared" si="0"/>
        <v>СОШ</v>
      </c>
      <c r="E18" s="12" t="str">
        <f t="shared" si="0"/>
        <v>1а</v>
      </c>
      <c r="F18" s="7">
        <f t="shared" si="0"/>
        <v>131</v>
      </c>
      <c r="G18" s="7">
        <f t="shared" si="0"/>
        <v>114</v>
      </c>
      <c r="H18" s="8">
        <f t="shared" si="3"/>
        <v>11358016</v>
      </c>
      <c r="I18" s="9">
        <v>1</v>
      </c>
      <c r="J18" s="9">
        <v>1</v>
      </c>
      <c r="K18" s="9">
        <v>1</v>
      </c>
      <c r="L18" s="9">
        <v>1</v>
      </c>
      <c r="M18" s="9">
        <v>1</v>
      </c>
      <c r="N18" s="10">
        <f t="shared" si="1"/>
        <v>5</v>
      </c>
    </row>
    <row r="19" spans="1:14" x14ac:dyDescent="0.25">
      <c r="A19" s="3" t="str">
        <f t="shared" si="2"/>
        <v>Московский</v>
      </c>
      <c r="B19" s="11" t="str">
        <f t="shared" si="2"/>
        <v xml:space="preserve">ГБОУ СОШ №358 </v>
      </c>
      <c r="C19" s="5">
        <f t="shared" si="2"/>
        <v>11358</v>
      </c>
      <c r="D19" s="5" t="str">
        <f t="shared" si="2"/>
        <v>СОШ</v>
      </c>
      <c r="E19" s="12" t="str">
        <f t="shared" si="0"/>
        <v>1а</v>
      </c>
      <c r="F19" s="7">
        <f t="shared" si="0"/>
        <v>131</v>
      </c>
      <c r="G19" s="7">
        <f t="shared" si="0"/>
        <v>114</v>
      </c>
      <c r="H19" s="8">
        <f t="shared" si="3"/>
        <v>11358017</v>
      </c>
      <c r="I19" s="9">
        <v>1</v>
      </c>
      <c r="J19" s="9">
        <v>0</v>
      </c>
      <c r="K19" s="9">
        <v>0</v>
      </c>
      <c r="L19" s="9">
        <v>1</v>
      </c>
      <c r="M19" s="9">
        <v>0</v>
      </c>
      <c r="N19" s="10">
        <f t="shared" si="1"/>
        <v>2</v>
      </c>
    </row>
    <row r="20" spans="1:14" x14ac:dyDescent="0.25">
      <c r="A20" s="3" t="str">
        <f t="shared" si="2"/>
        <v>Московский</v>
      </c>
      <c r="B20" s="11" t="str">
        <f t="shared" si="2"/>
        <v xml:space="preserve">ГБОУ СОШ №358 </v>
      </c>
      <c r="C20" s="5">
        <f t="shared" si="2"/>
        <v>11358</v>
      </c>
      <c r="D20" s="5" t="str">
        <f t="shared" si="2"/>
        <v>СОШ</v>
      </c>
      <c r="E20" s="12" t="str">
        <f t="shared" si="2"/>
        <v>1а</v>
      </c>
      <c r="F20" s="7">
        <f t="shared" si="2"/>
        <v>131</v>
      </c>
      <c r="G20" s="7">
        <f t="shared" si="2"/>
        <v>114</v>
      </c>
      <c r="H20" s="8">
        <f t="shared" si="3"/>
        <v>11358018</v>
      </c>
      <c r="I20" s="9">
        <v>1</v>
      </c>
      <c r="J20" s="9">
        <v>1</v>
      </c>
      <c r="K20" s="9">
        <v>1</v>
      </c>
      <c r="L20" s="9">
        <v>1</v>
      </c>
      <c r="M20" s="9">
        <v>1</v>
      </c>
      <c r="N20" s="10">
        <f t="shared" si="1"/>
        <v>5</v>
      </c>
    </row>
    <row r="21" spans="1:14" x14ac:dyDescent="0.25">
      <c r="A21" s="3" t="str">
        <f t="shared" ref="A21:G36" si="4">A20</f>
        <v>Московский</v>
      </c>
      <c r="B21" s="11" t="str">
        <f t="shared" si="4"/>
        <v xml:space="preserve">ГБОУ СОШ №358 </v>
      </c>
      <c r="C21" s="5">
        <f t="shared" si="4"/>
        <v>11358</v>
      </c>
      <c r="D21" s="5" t="str">
        <f t="shared" si="4"/>
        <v>СОШ</v>
      </c>
      <c r="E21" s="12" t="str">
        <f t="shared" si="4"/>
        <v>1а</v>
      </c>
      <c r="F21" s="7">
        <f t="shared" si="4"/>
        <v>131</v>
      </c>
      <c r="G21" s="7">
        <f t="shared" si="4"/>
        <v>114</v>
      </c>
      <c r="H21" s="8">
        <f t="shared" si="3"/>
        <v>11358019</v>
      </c>
      <c r="I21" s="9">
        <v>0</v>
      </c>
      <c r="J21" s="9">
        <v>0</v>
      </c>
      <c r="K21" s="9">
        <v>0</v>
      </c>
      <c r="L21" s="9">
        <v>1</v>
      </c>
      <c r="M21" s="9">
        <v>1</v>
      </c>
      <c r="N21" s="10">
        <f t="shared" si="1"/>
        <v>2</v>
      </c>
    </row>
    <row r="22" spans="1:14" x14ac:dyDescent="0.25">
      <c r="A22" s="3" t="str">
        <f t="shared" si="4"/>
        <v>Московский</v>
      </c>
      <c r="B22" s="11" t="str">
        <f t="shared" si="4"/>
        <v xml:space="preserve">ГБОУ СОШ №358 </v>
      </c>
      <c r="C22" s="5">
        <f t="shared" si="4"/>
        <v>11358</v>
      </c>
      <c r="D22" s="5" t="str">
        <f t="shared" si="4"/>
        <v>СОШ</v>
      </c>
      <c r="E22" s="12" t="str">
        <f t="shared" si="4"/>
        <v>1а</v>
      </c>
      <c r="F22" s="7">
        <f t="shared" si="4"/>
        <v>131</v>
      </c>
      <c r="G22" s="7">
        <f t="shared" si="4"/>
        <v>114</v>
      </c>
      <c r="H22" s="8">
        <f t="shared" si="3"/>
        <v>11358020</v>
      </c>
      <c r="I22" s="9">
        <v>1</v>
      </c>
      <c r="J22" s="9">
        <v>1</v>
      </c>
      <c r="K22" s="9">
        <v>1</v>
      </c>
      <c r="L22" s="9">
        <v>1</v>
      </c>
      <c r="M22" s="9">
        <v>1</v>
      </c>
      <c r="N22" s="10">
        <f t="shared" si="1"/>
        <v>5</v>
      </c>
    </row>
    <row r="23" spans="1:14" x14ac:dyDescent="0.25">
      <c r="A23" s="3" t="str">
        <f t="shared" si="4"/>
        <v>Московский</v>
      </c>
      <c r="B23" s="11" t="str">
        <f t="shared" si="4"/>
        <v xml:space="preserve">ГБОУ СОШ №358 </v>
      </c>
      <c r="C23" s="5">
        <f t="shared" si="4"/>
        <v>11358</v>
      </c>
      <c r="D23" s="5" t="str">
        <f t="shared" si="4"/>
        <v>СОШ</v>
      </c>
      <c r="E23" s="12" t="str">
        <f t="shared" si="4"/>
        <v>1а</v>
      </c>
      <c r="F23" s="7">
        <f t="shared" si="4"/>
        <v>131</v>
      </c>
      <c r="G23" s="7">
        <f t="shared" si="4"/>
        <v>114</v>
      </c>
      <c r="H23" s="8">
        <f t="shared" si="3"/>
        <v>11358021</v>
      </c>
      <c r="I23" s="9">
        <v>1</v>
      </c>
      <c r="J23" s="9">
        <v>1</v>
      </c>
      <c r="K23" s="9">
        <v>0</v>
      </c>
      <c r="L23" s="9">
        <v>1</v>
      </c>
      <c r="M23" s="9">
        <v>1</v>
      </c>
      <c r="N23" s="10">
        <f t="shared" si="1"/>
        <v>4</v>
      </c>
    </row>
    <row r="24" spans="1:14" x14ac:dyDescent="0.25">
      <c r="A24" s="3" t="str">
        <f t="shared" si="4"/>
        <v>Московский</v>
      </c>
      <c r="B24" s="11" t="str">
        <f t="shared" si="4"/>
        <v xml:space="preserve">ГБОУ СОШ №358 </v>
      </c>
      <c r="C24" s="5">
        <f t="shared" si="4"/>
        <v>11358</v>
      </c>
      <c r="D24" s="5" t="str">
        <f t="shared" si="4"/>
        <v>СОШ</v>
      </c>
      <c r="E24" s="12" t="str">
        <f t="shared" si="4"/>
        <v>1а</v>
      </c>
      <c r="F24" s="7">
        <f t="shared" si="4"/>
        <v>131</v>
      </c>
      <c r="G24" s="7">
        <f t="shared" si="4"/>
        <v>114</v>
      </c>
      <c r="H24" s="8">
        <f t="shared" si="3"/>
        <v>11358022</v>
      </c>
      <c r="I24" s="9">
        <v>1</v>
      </c>
      <c r="J24" s="9">
        <v>0</v>
      </c>
      <c r="K24" s="9">
        <v>1</v>
      </c>
      <c r="L24" s="9">
        <v>1</v>
      </c>
      <c r="M24" s="9">
        <v>1</v>
      </c>
      <c r="N24" s="10">
        <f t="shared" si="1"/>
        <v>4</v>
      </c>
    </row>
    <row r="25" spans="1:14" x14ac:dyDescent="0.25">
      <c r="A25" s="3" t="str">
        <f t="shared" si="4"/>
        <v>Московский</v>
      </c>
      <c r="B25" s="11" t="str">
        <f t="shared" si="4"/>
        <v xml:space="preserve">ГБОУ СОШ №358 </v>
      </c>
      <c r="C25" s="5">
        <f t="shared" si="4"/>
        <v>11358</v>
      </c>
      <c r="D25" s="5" t="str">
        <f t="shared" si="4"/>
        <v>СОШ</v>
      </c>
      <c r="E25" s="12" t="str">
        <f t="shared" si="4"/>
        <v>1а</v>
      </c>
      <c r="F25" s="7">
        <f t="shared" si="4"/>
        <v>131</v>
      </c>
      <c r="G25" s="7">
        <f t="shared" si="4"/>
        <v>114</v>
      </c>
      <c r="H25" s="8">
        <f t="shared" si="3"/>
        <v>11358023</v>
      </c>
      <c r="I25" s="9">
        <v>1</v>
      </c>
      <c r="J25" s="9">
        <v>1</v>
      </c>
      <c r="K25" s="9">
        <v>0</v>
      </c>
      <c r="L25" s="9">
        <v>1</v>
      </c>
      <c r="M25" s="9">
        <v>1</v>
      </c>
      <c r="N25" s="10">
        <f t="shared" si="1"/>
        <v>4</v>
      </c>
    </row>
    <row r="26" spans="1:14" x14ac:dyDescent="0.25">
      <c r="A26" s="3" t="str">
        <f t="shared" si="4"/>
        <v>Московский</v>
      </c>
      <c r="B26" s="11" t="str">
        <f t="shared" si="4"/>
        <v xml:space="preserve">ГБОУ СОШ №358 </v>
      </c>
      <c r="C26" s="5">
        <f t="shared" si="4"/>
        <v>11358</v>
      </c>
      <c r="D26" s="5" t="str">
        <f t="shared" si="4"/>
        <v>СОШ</v>
      </c>
      <c r="E26" s="12" t="str">
        <f t="shared" si="4"/>
        <v>1а</v>
      </c>
      <c r="F26" s="7">
        <f t="shared" si="4"/>
        <v>131</v>
      </c>
      <c r="G26" s="7">
        <f t="shared" si="4"/>
        <v>114</v>
      </c>
      <c r="H26" s="8">
        <f t="shared" si="3"/>
        <v>11358024</v>
      </c>
      <c r="I26" s="9">
        <v>1</v>
      </c>
      <c r="J26" s="9">
        <v>1</v>
      </c>
      <c r="K26" s="9">
        <v>1</v>
      </c>
      <c r="L26" s="9">
        <v>1</v>
      </c>
      <c r="M26" s="9">
        <v>1</v>
      </c>
      <c r="N26" s="10">
        <f t="shared" si="1"/>
        <v>5</v>
      </c>
    </row>
    <row r="27" spans="1:14" x14ac:dyDescent="0.25">
      <c r="A27" s="3" t="str">
        <f t="shared" si="4"/>
        <v>Московский</v>
      </c>
      <c r="B27" s="11" t="str">
        <f t="shared" si="4"/>
        <v xml:space="preserve">ГБОУ СОШ №358 </v>
      </c>
      <c r="C27" s="5">
        <f t="shared" si="4"/>
        <v>11358</v>
      </c>
      <c r="D27" s="5" t="str">
        <f t="shared" si="4"/>
        <v>СОШ</v>
      </c>
      <c r="E27" s="12" t="str">
        <f t="shared" si="4"/>
        <v>1а</v>
      </c>
      <c r="F27" s="7">
        <f t="shared" si="4"/>
        <v>131</v>
      </c>
      <c r="G27" s="7">
        <f t="shared" si="4"/>
        <v>114</v>
      </c>
      <c r="H27" s="8">
        <f t="shared" si="3"/>
        <v>11358025</v>
      </c>
      <c r="I27" s="9">
        <v>1</v>
      </c>
      <c r="J27" s="9">
        <v>1</v>
      </c>
      <c r="K27" s="9">
        <v>1</v>
      </c>
      <c r="L27" s="9">
        <v>0</v>
      </c>
      <c r="M27" s="9">
        <v>1</v>
      </c>
      <c r="N27" s="10">
        <f t="shared" si="1"/>
        <v>4</v>
      </c>
    </row>
    <row r="28" spans="1:14" x14ac:dyDescent="0.25">
      <c r="A28" s="3" t="str">
        <f t="shared" si="4"/>
        <v>Московский</v>
      </c>
      <c r="B28" s="11" t="str">
        <f t="shared" si="4"/>
        <v xml:space="preserve">ГБОУ СОШ №358 </v>
      </c>
      <c r="C28" s="5">
        <f t="shared" si="4"/>
        <v>11358</v>
      </c>
      <c r="D28" s="5" t="str">
        <f t="shared" si="4"/>
        <v>СОШ</v>
      </c>
      <c r="E28" s="13" t="s">
        <v>16</v>
      </c>
      <c r="F28" s="7">
        <f t="shared" si="4"/>
        <v>131</v>
      </c>
      <c r="G28" s="7">
        <f t="shared" si="4"/>
        <v>114</v>
      </c>
      <c r="H28" s="8">
        <f t="shared" si="3"/>
        <v>11358026</v>
      </c>
      <c r="I28" s="9">
        <v>1</v>
      </c>
      <c r="J28" s="9">
        <v>1</v>
      </c>
      <c r="K28" s="9">
        <v>1</v>
      </c>
      <c r="L28" s="9">
        <v>1</v>
      </c>
      <c r="M28" s="9">
        <v>1</v>
      </c>
      <c r="N28" s="10">
        <f t="shared" si="1"/>
        <v>5</v>
      </c>
    </row>
    <row r="29" spans="1:14" x14ac:dyDescent="0.25">
      <c r="A29" s="3" t="str">
        <f t="shared" si="4"/>
        <v>Московский</v>
      </c>
      <c r="B29" s="11" t="str">
        <f t="shared" si="4"/>
        <v xml:space="preserve">ГБОУ СОШ №358 </v>
      </c>
      <c r="C29" s="5">
        <f t="shared" si="4"/>
        <v>11358</v>
      </c>
      <c r="D29" s="5" t="str">
        <f t="shared" si="4"/>
        <v>СОШ</v>
      </c>
      <c r="E29" s="12" t="str">
        <f t="shared" si="4"/>
        <v>1б</v>
      </c>
      <c r="F29" s="7">
        <f t="shared" si="4"/>
        <v>131</v>
      </c>
      <c r="G29" s="7">
        <f t="shared" si="4"/>
        <v>114</v>
      </c>
      <c r="H29" s="8">
        <f t="shared" si="3"/>
        <v>11358027</v>
      </c>
      <c r="I29" s="9">
        <v>1</v>
      </c>
      <c r="J29" s="9">
        <v>1</v>
      </c>
      <c r="K29" s="9">
        <v>1</v>
      </c>
      <c r="L29" s="9">
        <v>1</v>
      </c>
      <c r="M29" s="9">
        <v>1</v>
      </c>
      <c r="N29" s="10">
        <f t="shared" si="1"/>
        <v>5</v>
      </c>
    </row>
    <row r="30" spans="1:14" x14ac:dyDescent="0.25">
      <c r="A30" s="3" t="str">
        <f t="shared" si="4"/>
        <v>Московский</v>
      </c>
      <c r="B30" s="11" t="str">
        <f t="shared" si="4"/>
        <v xml:space="preserve">ГБОУ СОШ №358 </v>
      </c>
      <c r="C30" s="5">
        <f t="shared" si="4"/>
        <v>11358</v>
      </c>
      <c r="D30" s="5" t="str">
        <f t="shared" si="4"/>
        <v>СОШ</v>
      </c>
      <c r="E30" s="12" t="str">
        <f t="shared" si="4"/>
        <v>1б</v>
      </c>
      <c r="F30" s="7">
        <f t="shared" si="4"/>
        <v>131</v>
      </c>
      <c r="G30" s="7">
        <f t="shared" si="4"/>
        <v>114</v>
      </c>
      <c r="H30" s="8">
        <f t="shared" si="3"/>
        <v>11358028</v>
      </c>
      <c r="I30" s="9">
        <v>1</v>
      </c>
      <c r="J30" s="9">
        <v>1</v>
      </c>
      <c r="K30" s="9">
        <v>1</v>
      </c>
      <c r="L30" s="9">
        <v>1</v>
      </c>
      <c r="M30" s="9">
        <v>1</v>
      </c>
      <c r="N30" s="10">
        <f t="shared" si="1"/>
        <v>5</v>
      </c>
    </row>
    <row r="31" spans="1:14" x14ac:dyDescent="0.25">
      <c r="A31" s="3" t="str">
        <f t="shared" si="4"/>
        <v>Московский</v>
      </c>
      <c r="B31" s="11" t="str">
        <f t="shared" si="4"/>
        <v xml:space="preserve">ГБОУ СОШ №358 </v>
      </c>
      <c r="C31" s="5">
        <f t="shared" si="4"/>
        <v>11358</v>
      </c>
      <c r="D31" s="5" t="str">
        <f t="shared" si="4"/>
        <v>СОШ</v>
      </c>
      <c r="E31" s="12" t="str">
        <f t="shared" si="4"/>
        <v>1б</v>
      </c>
      <c r="F31" s="7">
        <f t="shared" si="4"/>
        <v>131</v>
      </c>
      <c r="G31" s="7">
        <f t="shared" si="4"/>
        <v>114</v>
      </c>
      <c r="H31" s="8">
        <f t="shared" si="3"/>
        <v>11358029</v>
      </c>
      <c r="I31" s="9">
        <v>1</v>
      </c>
      <c r="J31" s="9">
        <v>0</v>
      </c>
      <c r="K31" s="9">
        <v>1</v>
      </c>
      <c r="L31" s="9">
        <v>1</v>
      </c>
      <c r="M31" s="9">
        <v>1</v>
      </c>
      <c r="N31" s="10">
        <f t="shared" si="1"/>
        <v>4</v>
      </c>
    </row>
    <row r="32" spans="1:14" x14ac:dyDescent="0.25">
      <c r="A32" s="3" t="str">
        <f t="shared" si="4"/>
        <v>Московский</v>
      </c>
      <c r="B32" s="11" t="str">
        <f t="shared" si="4"/>
        <v xml:space="preserve">ГБОУ СОШ №358 </v>
      </c>
      <c r="C32" s="5">
        <f t="shared" si="4"/>
        <v>11358</v>
      </c>
      <c r="D32" s="5" t="str">
        <f t="shared" si="4"/>
        <v>СОШ</v>
      </c>
      <c r="E32" s="12" t="str">
        <f t="shared" si="4"/>
        <v>1б</v>
      </c>
      <c r="F32" s="7">
        <f t="shared" si="4"/>
        <v>131</v>
      </c>
      <c r="G32" s="7">
        <f t="shared" si="4"/>
        <v>114</v>
      </c>
      <c r="H32" s="8">
        <f t="shared" si="3"/>
        <v>11358030</v>
      </c>
      <c r="I32" s="9">
        <v>1</v>
      </c>
      <c r="J32" s="9">
        <v>1</v>
      </c>
      <c r="K32" s="9">
        <v>1</v>
      </c>
      <c r="L32" s="9">
        <v>1</v>
      </c>
      <c r="M32" s="9">
        <v>1</v>
      </c>
      <c r="N32" s="10">
        <f t="shared" si="1"/>
        <v>5</v>
      </c>
    </row>
    <row r="33" spans="1:14" x14ac:dyDescent="0.25">
      <c r="A33" s="3" t="str">
        <f t="shared" si="4"/>
        <v>Московский</v>
      </c>
      <c r="B33" s="11" t="str">
        <f t="shared" si="4"/>
        <v xml:space="preserve">ГБОУ СОШ №358 </v>
      </c>
      <c r="C33" s="5">
        <f t="shared" si="4"/>
        <v>11358</v>
      </c>
      <c r="D33" s="5" t="str">
        <f t="shared" si="4"/>
        <v>СОШ</v>
      </c>
      <c r="E33" s="12" t="str">
        <f t="shared" si="4"/>
        <v>1б</v>
      </c>
      <c r="F33" s="7">
        <f t="shared" si="4"/>
        <v>131</v>
      </c>
      <c r="G33" s="7">
        <f t="shared" si="4"/>
        <v>114</v>
      </c>
      <c r="H33" s="8">
        <f t="shared" si="3"/>
        <v>11358031</v>
      </c>
      <c r="I33" s="9">
        <v>0</v>
      </c>
      <c r="J33" s="9">
        <v>1</v>
      </c>
      <c r="K33" s="9">
        <v>1</v>
      </c>
      <c r="L33" s="9">
        <v>1</v>
      </c>
      <c r="M33" s="9">
        <v>1</v>
      </c>
      <c r="N33" s="10">
        <f t="shared" si="1"/>
        <v>4</v>
      </c>
    </row>
    <row r="34" spans="1:14" x14ac:dyDescent="0.25">
      <c r="A34" s="3" t="str">
        <f t="shared" si="4"/>
        <v>Московский</v>
      </c>
      <c r="B34" s="11" t="str">
        <f t="shared" si="4"/>
        <v xml:space="preserve">ГБОУ СОШ №358 </v>
      </c>
      <c r="C34" s="5">
        <f t="shared" si="4"/>
        <v>11358</v>
      </c>
      <c r="D34" s="5" t="str">
        <f t="shared" si="4"/>
        <v>СОШ</v>
      </c>
      <c r="E34" s="12" t="str">
        <f t="shared" si="4"/>
        <v>1б</v>
      </c>
      <c r="F34" s="7">
        <f t="shared" si="4"/>
        <v>131</v>
      </c>
      <c r="G34" s="7">
        <f t="shared" si="4"/>
        <v>114</v>
      </c>
      <c r="H34" s="8">
        <f t="shared" si="3"/>
        <v>11358032</v>
      </c>
      <c r="I34" s="9">
        <v>1</v>
      </c>
      <c r="J34" s="9">
        <v>1</v>
      </c>
      <c r="K34" s="9">
        <v>1</v>
      </c>
      <c r="L34" s="9">
        <v>0</v>
      </c>
      <c r="M34" s="9">
        <v>1</v>
      </c>
      <c r="N34" s="10">
        <f t="shared" si="1"/>
        <v>4</v>
      </c>
    </row>
    <row r="35" spans="1:14" x14ac:dyDescent="0.25">
      <c r="A35" s="3" t="str">
        <f t="shared" si="4"/>
        <v>Московский</v>
      </c>
      <c r="B35" s="11" t="str">
        <f t="shared" si="4"/>
        <v xml:space="preserve">ГБОУ СОШ №358 </v>
      </c>
      <c r="C35" s="5">
        <f t="shared" si="4"/>
        <v>11358</v>
      </c>
      <c r="D35" s="5" t="str">
        <f t="shared" si="4"/>
        <v>СОШ</v>
      </c>
      <c r="E35" s="12" t="str">
        <f t="shared" si="4"/>
        <v>1б</v>
      </c>
      <c r="F35" s="7">
        <f t="shared" si="4"/>
        <v>131</v>
      </c>
      <c r="G35" s="7">
        <f t="shared" si="4"/>
        <v>114</v>
      </c>
      <c r="H35" s="8">
        <f t="shared" si="3"/>
        <v>11358033</v>
      </c>
      <c r="I35" s="9">
        <v>1</v>
      </c>
      <c r="J35" s="9">
        <v>1</v>
      </c>
      <c r="K35" s="9">
        <v>1</v>
      </c>
      <c r="L35" s="9">
        <v>1</v>
      </c>
      <c r="M35" s="9">
        <v>1</v>
      </c>
      <c r="N35" s="10">
        <f t="shared" si="1"/>
        <v>5</v>
      </c>
    </row>
    <row r="36" spans="1:14" x14ac:dyDescent="0.25">
      <c r="A36" s="3" t="str">
        <f t="shared" si="4"/>
        <v>Московский</v>
      </c>
      <c r="B36" s="11" t="str">
        <f t="shared" si="4"/>
        <v xml:space="preserve">ГБОУ СОШ №358 </v>
      </c>
      <c r="C36" s="5">
        <f t="shared" si="4"/>
        <v>11358</v>
      </c>
      <c r="D36" s="5" t="str">
        <f t="shared" si="4"/>
        <v>СОШ</v>
      </c>
      <c r="E36" s="12" t="str">
        <f t="shared" si="4"/>
        <v>1б</v>
      </c>
      <c r="F36" s="7">
        <f t="shared" si="4"/>
        <v>131</v>
      </c>
      <c r="G36" s="7">
        <f t="shared" si="4"/>
        <v>114</v>
      </c>
      <c r="H36" s="8">
        <f t="shared" si="3"/>
        <v>11358034</v>
      </c>
      <c r="I36" s="9">
        <v>1</v>
      </c>
      <c r="J36" s="9">
        <v>1</v>
      </c>
      <c r="K36" s="9">
        <v>1</v>
      </c>
      <c r="L36" s="9">
        <v>1</v>
      </c>
      <c r="M36" s="9">
        <v>0</v>
      </c>
      <c r="N36" s="10">
        <f t="shared" si="1"/>
        <v>4</v>
      </c>
    </row>
    <row r="37" spans="1:14" x14ac:dyDescent="0.25">
      <c r="A37" s="3" t="str">
        <f t="shared" ref="A37:G52" si="5">A36</f>
        <v>Московский</v>
      </c>
      <c r="B37" s="11" t="str">
        <f t="shared" si="5"/>
        <v xml:space="preserve">ГБОУ СОШ №358 </v>
      </c>
      <c r="C37" s="5">
        <f t="shared" si="5"/>
        <v>11358</v>
      </c>
      <c r="D37" s="5" t="str">
        <f t="shared" si="5"/>
        <v>СОШ</v>
      </c>
      <c r="E37" s="12" t="str">
        <f t="shared" si="5"/>
        <v>1б</v>
      </c>
      <c r="F37" s="7">
        <f t="shared" si="5"/>
        <v>131</v>
      </c>
      <c r="G37" s="7">
        <f t="shared" si="5"/>
        <v>114</v>
      </c>
      <c r="H37" s="8">
        <f t="shared" si="3"/>
        <v>11358035</v>
      </c>
      <c r="I37" s="9">
        <v>1</v>
      </c>
      <c r="J37" s="9">
        <v>1</v>
      </c>
      <c r="K37" s="9">
        <v>1</v>
      </c>
      <c r="L37" s="9">
        <v>1</v>
      </c>
      <c r="M37" s="9">
        <v>1</v>
      </c>
      <c r="N37" s="10">
        <f t="shared" si="1"/>
        <v>5</v>
      </c>
    </row>
    <row r="38" spans="1:14" x14ac:dyDescent="0.25">
      <c r="A38" s="3" t="str">
        <f t="shared" si="5"/>
        <v>Московский</v>
      </c>
      <c r="B38" s="11" t="str">
        <f t="shared" si="5"/>
        <v xml:space="preserve">ГБОУ СОШ №358 </v>
      </c>
      <c r="C38" s="5">
        <f t="shared" si="5"/>
        <v>11358</v>
      </c>
      <c r="D38" s="5" t="str">
        <f t="shared" si="5"/>
        <v>СОШ</v>
      </c>
      <c r="E38" s="12" t="str">
        <f t="shared" si="5"/>
        <v>1б</v>
      </c>
      <c r="F38" s="7">
        <f t="shared" si="5"/>
        <v>131</v>
      </c>
      <c r="G38" s="7">
        <f t="shared" si="5"/>
        <v>114</v>
      </c>
      <c r="H38" s="8">
        <f t="shared" si="3"/>
        <v>11358036</v>
      </c>
      <c r="I38" s="9">
        <v>1</v>
      </c>
      <c r="J38" s="9">
        <v>1</v>
      </c>
      <c r="K38" s="9">
        <v>1</v>
      </c>
      <c r="L38" s="9">
        <v>1</v>
      </c>
      <c r="M38" s="9">
        <v>1</v>
      </c>
      <c r="N38" s="10">
        <f t="shared" si="1"/>
        <v>5</v>
      </c>
    </row>
    <row r="39" spans="1:14" x14ac:dyDescent="0.25">
      <c r="A39" s="3" t="str">
        <f t="shared" si="5"/>
        <v>Московский</v>
      </c>
      <c r="B39" s="11" t="str">
        <f t="shared" si="5"/>
        <v xml:space="preserve">ГБОУ СОШ №358 </v>
      </c>
      <c r="C39" s="5">
        <f t="shared" si="5"/>
        <v>11358</v>
      </c>
      <c r="D39" s="5" t="str">
        <f t="shared" si="5"/>
        <v>СОШ</v>
      </c>
      <c r="E39" s="12" t="str">
        <f t="shared" si="5"/>
        <v>1б</v>
      </c>
      <c r="F39" s="7">
        <f t="shared" si="5"/>
        <v>131</v>
      </c>
      <c r="G39" s="7">
        <f t="shared" si="5"/>
        <v>114</v>
      </c>
      <c r="H39" s="8">
        <f t="shared" si="3"/>
        <v>11358037</v>
      </c>
      <c r="I39" s="9">
        <v>0</v>
      </c>
      <c r="J39" s="9">
        <v>1</v>
      </c>
      <c r="K39" s="9">
        <v>1</v>
      </c>
      <c r="L39" s="9">
        <v>1</v>
      </c>
      <c r="M39" s="9">
        <v>1</v>
      </c>
      <c r="N39" s="10">
        <f t="shared" si="1"/>
        <v>4</v>
      </c>
    </row>
    <row r="40" spans="1:14" x14ac:dyDescent="0.25">
      <c r="A40" s="3" t="str">
        <f t="shared" si="5"/>
        <v>Московский</v>
      </c>
      <c r="B40" s="11" t="str">
        <f t="shared" si="5"/>
        <v xml:space="preserve">ГБОУ СОШ №358 </v>
      </c>
      <c r="C40" s="5">
        <f t="shared" si="5"/>
        <v>11358</v>
      </c>
      <c r="D40" s="5" t="str">
        <f t="shared" si="5"/>
        <v>СОШ</v>
      </c>
      <c r="E40" s="12" t="str">
        <f t="shared" si="5"/>
        <v>1б</v>
      </c>
      <c r="F40" s="7">
        <f t="shared" si="5"/>
        <v>131</v>
      </c>
      <c r="G40" s="7">
        <f t="shared" si="5"/>
        <v>114</v>
      </c>
      <c r="H40" s="8">
        <f t="shared" si="3"/>
        <v>11358038</v>
      </c>
      <c r="I40" s="9">
        <v>1</v>
      </c>
      <c r="J40" s="9">
        <v>1</v>
      </c>
      <c r="K40" s="9">
        <v>1</v>
      </c>
      <c r="L40" s="9">
        <v>1</v>
      </c>
      <c r="M40" s="9">
        <v>1</v>
      </c>
      <c r="N40" s="10">
        <f t="shared" si="1"/>
        <v>5</v>
      </c>
    </row>
    <row r="41" spans="1:14" x14ac:dyDescent="0.25">
      <c r="A41" s="3" t="str">
        <f t="shared" si="5"/>
        <v>Московский</v>
      </c>
      <c r="B41" s="11" t="str">
        <f t="shared" si="5"/>
        <v xml:space="preserve">ГБОУ СОШ №358 </v>
      </c>
      <c r="C41" s="5">
        <f t="shared" si="5"/>
        <v>11358</v>
      </c>
      <c r="D41" s="5" t="str">
        <f t="shared" si="5"/>
        <v>СОШ</v>
      </c>
      <c r="E41" s="12" t="str">
        <f t="shared" si="5"/>
        <v>1б</v>
      </c>
      <c r="F41" s="7">
        <f t="shared" si="5"/>
        <v>131</v>
      </c>
      <c r="G41" s="7">
        <f t="shared" si="5"/>
        <v>114</v>
      </c>
      <c r="H41" s="8">
        <f t="shared" si="3"/>
        <v>11358039</v>
      </c>
      <c r="I41" s="9">
        <v>0</v>
      </c>
      <c r="J41" s="9">
        <v>0</v>
      </c>
      <c r="K41" s="9">
        <v>1</v>
      </c>
      <c r="L41" s="9">
        <v>1</v>
      </c>
      <c r="M41" s="9">
        <v>0</v>
      </c>
      <c r="N41" s="10">
        <f t="shared" si="1"/>
        <v>2</v>
      </c>
    </row>
    <row r="42" spans="1:14" x14ac:dyDescent="0.25">
      <c r="A42" s="3" t="str">
        <f t="shared" si="5"/>
        <v>Московский</v>
      </c>
      <c r="B42" s="11" t="str">
        <f t="shared" si="5"/>
        <v xml:space="preserve">ГБОУ СОШ №358 </v>
      </c>
      <c r="C42" s="5">
        <f t="shared" si="5"/>
        <v>11358</v>
      </c>
      <c r="D42" s="5" t="str">
        <f t="shared" si="5"/>
        <v>СОШ</v>
      </c>
      <c r="E42" s="12" t="str">
        <f t="shared" si="5"/>
        <v>1б</v>
      </c>
      <c r="F42" s="7">
        <f t="shared" si="5"/>
        <v>131</v>
      </c>
      <c r="G42" s="7">
        <f t="shared" si="5"/>
        <v>114</v>
      </c>
      <c r="H42" s="8">
        <f t="shared" si="3"/>
        <v>11358040</v>
      </c>
      <c r="I42" s="9">
        <v>1</v>
      </c>
      <c r="J42" s="9">
        <v>1</v>
      </c>
      <c r="K42" s="9">
        <v>1</v>
      </c>
      <c r="L42" s="9">
        <v>1</v>
      </c>
      <c r="M42" s="9">
        <v>1</v>
      </c>
      <c r="N42" s="10">
        <f t="shared" si="1"/>
        <v>5</v>
      </c>
    </row>
    <row r="43" spans="1:14" x14ac:dyDescent="0.25">
      <c r="A43" s="3" t="str">
        <f t="shared" si="5"/>
        <v>Московский</v>
      </c>
      <c r="B43" s="11" t="str">
        <f t="shared" si="5"/>
        <v xml:space="preserve">ГБОУ СОШ №358 </v>
      </c>
      <c r="C43" s="5">
        <f t="shared" si="5"/>
        <v>11358</v>
      </c>
      <c r="D43" s="5" t="str">
        <f t="shared" si="5"/>
        <v>СОШ</v>
      </c>
      <c r="E43" s="12" t="str">
        <f t="shared" si="5"/>
        <v>1б</v>
      </c>
      <c r="F43" s="7">
        <f t="shared" si="5"/>
        <v>131</v>
      </c>
      <c r="G43" s="7">
        <f t="shared" si="5"/>
        <v>114</v>
      </c>
      <c r="H43" s="8">
        <f t="shared" si="3"/>
        <v>11358041</v>
      </c>
      <c r="I43" s="9">
        <v>1</v>
      </c>
      <c r="J43" s="9">
        <v>1</v>
      </c>
      <c r="K43" s="9">
        <v>1</v>
      </c>
      <c r="L43" s="9">
        <v>1</v>
      </c>
      <c r="M43" s="9">
        <v>1</v>
      </c>
      <c r="N43" s="10">
        <f t="shared" si="1"/>
        <v>5</v>
      </c>
    </row>
    <row r="44" spans="1:14" x14ac:dyDescent="0.25">
      <c r="A44" s="3" t="str">
        <f t="shared" si="5"/>
        <v>Московский</v>
      </c>
      <c r="B44" s="11" t="str">
        <f t="shared" si="5"/>
        <v xml:space="preserve">ГБОУ СОШ №358 </v>
      </c>
      <c r="C44" s="5">
        <f t="shared" si="5"/>
        <v>11358</v>
      </c>
      <c r="D44" s="5" t="str">
        <f t="shared" si="5"/>
        <v>СОШ</v>
      </c>
      <c r="E44" s="12" t="str">
        <f t="shared" si="5"/>
        <v>1б</v>
      </c>
      <c r="F44" s="7">
        <f t="shared" si="5"/>
        <v>131</v>
      </c>
      <c r="G44" s="7">
        <f t="shared" si="5"/>
        <v>114</v>
      </c>
      <c r="H44" s="8">
        <f t="shared" si="3"/>
        <v>11358042</v>
      </c>
      <c r="I44" s="9">
        <v>1</v>
      </c>
      <c r="J44" s="9">
        <v>1</v>
      </c>
      <c r="K44" s="9">
        <v>1</v>
      </c>
      <c r="L44" s="9">
        <v>1</v>
      </c>
      <c r="M44" s="9">
        <v>1</v>
      </c>
      <c r="N44" s="10">
        <f t="shared" si="1"/>
        <v>5</v>
      </c>
    </row>
    <row r="45" spans="1:14" x14ac:dyDescent="0.25">
      <c r="A45" s="3" t="str">
        <f t="shared" si="5"/>
        <v>Московский</v>
      </c>
      <c r="B45" s="11" t="str">
        <f t="shared" si="5"/>
        <v xml:space="preserve">ГБОУ СОШ №358 </v>
      </c>
      <c r="C45" s="5">
        <f t="shared" si="5"/>
        <v>11358</v>
      </c>
      <c r="D45" s="5" t="str">
        <f t="shared" si="5"/>
        <v>СОШ</v>
      </c>
      <c r="E45" s="12" t="str">
        <f t="shared" si="5"/>
        <v>1б</v>
      </c>
      <c r="F45" s="7">
        <f t="shared" si="5"/>
        <v>131</v>
      </c>
      <c r="G45" s="7">
        <f t="shared" si="5"/>
        <v>114</v>
      </c>
      <c r="H45" s="8">
        <f t="shared" si="3"/>
        <v>11358043</v>
      </c>
      <c r="I45" s="9">
        <v>1</v>
      </c>
      <c r="J45" s="9">
        <v>1</v>
      </c>
      <c r="K45" s="9">
        <v>1</v>
      </c>
      <c r="L45" s="9">
        <v>1</v>
      </c>
      <c r="M45" s="9">
        <v>1</v>
      </c>
      <c r="N45" s="10">
        <f t="shared" si="1"/>
        <v>5</v>
      </c>
    </row>
    <row r="46" spans="1:14" x14ac:dyDescent="0.25">
      <c r="A46" s="3" t="str">
        <f t="shared" si="5"/>
        <v>Московский</v>
      </c>
      <c r="B46" s="11" t="str">
        <f t="shared" si="5"/>
        <v xml:space="preserve">ГБОУ СОШ №358 </v>
      </c>
      <c r="C46" s="5">
        <f t="shared" si="5"/>
        <v>11358</v>
      </c>
      <c r="D46" s="5" t="str">
        <f t="shared" si="5"/>
        <v>СОШ</v>
      </c>
      <c r="E46" s="12" t="str">
        <f t="shared" si="5"/>
        <v>1б</v>
      </c>
      <c r="F46" s="7">
        <f t="shared" si="5"/>
        <v>131</v>
      </c>
      <c r="G46" s="7">
        <f t="shared" si="5"/>
        <v>114</v>
      </c>
      <c r="H46" s="8">
        <f t="shared" si="3"/>
        <v>11358044</v>
      </c>
      <c r="I46" s="9">
        <v>1</v>
      </c>
      <c r="J46" s="9">
        <v>1</v>
      </c>
      <c r="K46" s="9">
        <v>1</v>
      </c>
      <c r="L46" s="9">
        <v>1</v>
      </c>
      <c r="M46" s="9">
        <v>1</v>
      </c>
      <c r="N46" s="10">
        <f t="shared" si="1"/>
        <v>5</v>
      </c>
    </row>
    <row r="47" spans="1:14" x14ac:dyDescent="0.25">
      <c r="A47" s="3" t="str">
        <f t="shared" si="5"/>
        <v>Московский</v>
      </c>
      <c r="B47" s="11" t="str">
        <f t="shared" si="5"/>
        <v xml:space="preserve">ГБОУ СОШ №358 </v>
      </c>
      <c r="C47" s="5">
        <f t="shared" si="5"/>
        <v>11358</v>
      </c>
      <c r="D47" s="5" t="str">
        <f t="shared" si="5"/>
        <v>СОШ</v>
      </c>
      <c r="E47" s="12" t="str">
        <f t="shared" si="5"/>
        <v>1б</v>
      </c>
      <c r="F47" s="7">
        <f t="shared" si="5"/>
        <v>131</v>
      </c>
      <c r="G47" s="7">
        <f t="shared" si="5"/>
        <v>114</v>
      </c>
      <c r="H47" s="8">
        <f t="shared" si="3"/>
        <v>11358045</v>
      </c>
      <c r="I47" s="9">
        <v>1</v>
      </c>
      <c r="J47" s="9">
        <v>1</v>
      </c>
      <c r="K47" s="9">
        <v>0</v>
      </c>
      <c r="L47" s="9">
        <v>1</v>
      </c>
      <c r="M47" s="9">
        <v>1</v>
      </c>
      <c r="N47" s="10">
        <f t="shared" si="1"/>
        <v>4</v>
      </c>
    </row>
    <row r="48" spans="1:14" x14ac:dyDescent="0.25">
      <c r="A48" s="3" t="str">
        <f t="shared" si="5"/>
        <v>Московский</v>
      </c>
      <c r="B48" s="11" t="str">
        <f t="shared" si="5"/>
        <v xml:space="preserve">ГБОУ СОШ №358 </v>
      </c>
      <c r="C48" s="5">
        <f t="shared" si="5"/>
        <v>11358</v>
      </c>
      <c r="D48" s="5" t="str">
        <f t="shared" si="5"/>
        <v>СОШ</v>
      </c>
      <c r="E48" s="12" t="str">
        <f t="shared" si="5"/>
        <v>1б</v>
      </c>
      <c r="F48" s="7">
        <f t="shared" si="5"/>
        <v>131</v>
      </c>
      <c r="G48" s="7">
        <f t="shared" si="5"/>
        <v>114</v>
      </c>
      <c r="H48" s="8">
        <f t="shared" si="3"/>
        <v>11358046</v>
      </c>
      <c r="I48" s="9">
        <v>1</v>
      </c>
      <c r="J48" s="9">
        <v>1</v>
      </c>
      <c r="K48" s="9">
        <v>1</v>
      </c>
      <c r="L48" s="9">
        <v>1</v>
      </c>
      <c r="M48" s="9">
        <v>1</v>
      </c>
      <c r="N48" s="10">
        <f t="shared" si="1"/>
        <v>5</v>
      </c>
    </row>
    <row r="49" spans="1:14" x14ac:dyDescent="0.25">
      <c r="A49" s="3" t="str">
        <f t="shared" si="5"/>
        <v>Московский</v>
      </c>
      <c r="B49" s="11" t="str">
        <f t="shared" si="5"/>
        <v xml:space="preserve">ГБОУ СОШ №358 </v>
      </c>
      <c r="C49" s="5">
        <f t="shared" si="5"/>
        <v>11358</v>
      </c>
      <c r="D49" s="5" t="str">
        <f t="shared" si="5"/>
        <v>СОШ</v>
      </c>
      <c r="E49" s="12" t="str">
        <f t="shared" si="5"/>
        <v>1б</v>
      </c>
      <c r="F49" s="7">
        <f t="shared" si="5"/>
        <v>131</v>
      </c>
      <c r="G49" s="7">
        <f t="shared" si="5"/>
        <v>114</v>
      </c>
      <c r="H49" s="8">
        <f t="shared" si="3"/>
        <v>11358047</v>
      </c>
      <c r="I49" s="9">
        <v>1</v>
      </c>
      <c r="J49" s="9">
        <v>1</v>
      </c>
      <c r="K49" s="9">
        <v>1</v>
      </c>
      <c r="L49" s="9">
        <v>1</v>
      </c>
      <c r="M49" s="9">
        <v>1</v>
      </c>
      <c r="N49" s="10">
        <f t="shared" si="1"/>
        <v>5</v>
      </c>
    </row>
    <row r="50" spans="1:14" x14ac:dyDescent="0.25">
      <c r="A50" s="3" t="str">
        <f t="shared" si="5"/>
        <v>Московский</v>
      </c>
      <c r="B50" s="11" t="str">
        <f t="shared" si="5"/>
        <v xml:space="preserve">ГБОУ СОШ №358 </v>
      </c>
      <c r="C50" s="5">
        <f t="shared" si="5"/>
        <v>11358</v>
      </c>
      <c r="D50" s="5" t="str">
        <f t="shared" si="5"/>
        <v>СОШ</v>
      </c>
      <c r="E50" s="12" t="str">
        <f t="shared" si="5"/>
        <v>1б</v>
      </c>
      <c r="F50" s="7">
        <f t="shared" si="5"/>
        <v>131</v>
      </c>
      <c r="G50" s="7">
        <f t="shared" si="5"/>
        <v>114</v>
      </c>
      <c r="H50" s="8">
        <f t="shared" si="3"/>
        <v>11358048</v>
      </c>
      <c r="I50" s="9">
        <v>1</v>
      </c>
      <c r="J50" s="9">
        <v>1</v>
      </c>
      <c r="K50" s="9">
        <v>1</v>
      </c>
      <c r="L50" s="9">
        <v>0</v>
      </c>
      <c r="M50" s="9">
        <v>1</v>
      </c>
      <c r="N50" s="10">
        <f t="shared" si="1"/>
        <v>4</v>
      </c>
    </row>
    <row r="51" spans="1:14" x14ac:dyDescent="0.25">
      <c r="A51" s="3" t="str">
        <f t="shared" si="5"/>
        <v>Московский</v>
      </c>
      <c r="B51" s="11" t="str">
        <f t="shared" si="5"/>
        <v xml:space="preserve">ГБОУ СОШ №358 </v>
      </c>
      <c r="C51" s="5">
        <f t="shared" si="5"/>
        <v>11358</v>
      </c>
      <c r="D51" s="5" t="str">
        <f t="shared" si="5"/>
        <v>СОШ</v>
      </c>
      <c r="E51" s="12" t="str">
        <f t="shared" si="5"/>
        <v>1б</v>
      </c>
      <c r="F51" s="7">
        <f t="shared" si="5"/>
        <v>131</v>
      </c>
      <c r="G51" s="7">
        <f t="shared" si="5"/>
        <v>114</v>
      </c>
      <c r="H51" s="8">
        <f t="shared" si="3"/>
        <v>11358049</v>
      </c>
      <c r="I51" s="9">
        <v>1</v>
      </c>
      <c r="J51" s="9">
        <v>1</v>
      </c>
      <c r="K51" s="9">
        <v>1</v>
      </c>
      <c r="L51" s="9">
        <v>1</v>
      </c>
      <c r="M51" s="9">
        <v>1</v>
      </c>
      <c r="N51" s="10">
        <f t="shared" si="1"/>
        <v>5</v>
      </c>
    </row>
    <row r="52" spans="1:14" x14ac:dyDescent="0.25">
      <c r="A52" s="3" t="str">
        <f t="shared" si="5"/>
        <v>Московский</v>
      </c>
      <c r="B52" s="11" t="str">
        <f t="shared" si="5"/>
        <v xml:space="preserve">ГБОУ СОШ №358 </v>
      </c>
      <c r="C52" s="5">
        <f t="shared" si="5"/>
        <v>11358</v>
      </c>
      <c r="D52" s="5" t="str">
        <f t="shared" si="5"/>
        <v>СОШ</v>
      </c>
      <c r="E52" s="12" t="str">
        <f t="shared" si="5"/>
        <v>1б</v>
      </c>
      <c r="F52" s="7">
        <f t="shared" si="5"/>
        <v>131</v>
      </c>
      <c r="G52" s="7">
        <f t="shared" si="5"/>
        <v>114</v>
      </c>
      <c r="H52" s="8">
        <f t="shared" si="3"/>
        <v>11358050</v>
      </c>
      <c r="I52" s="9">
        <v>1</v>
      </c>
      <c r="J52" s="9">
        <v>1</v>
      </c>
      <c r="K52" s="9">
        <v>1</v>
      </c>
      <c r="L52" s="9">
        <v>1</v>
      </c>
      <c r="M52" s="9">
        <v>1</v>
      </c>
      <c r="N52" s="10">
        <f t="shared" si="1"/>
        <v>5</v>
      </c>
    </row>
    <row r="53" spans="1:14" x14ac:dyDescent="0.25">
      <c r="A53" s="3" t="str">
        <f t="shared" ref="A53:G68" si="6">A52</f>
        <v>Московский</v>
      </c>
      <c r="B53" s="11" t="str">
        <f t="shared" si="6"/>
        <v xml:space="preserve">ГБОУ СОШ №358 </v>
      </c>
      <c r="C53" s="5">
        <f t="shared" si="6"/>
        <v>11358</v>
      </c>
      <c r="D53" s="5" t="str">
        <f t="shared" si="6"/>
        <v>СОШ</v>
      </c>
      <c r="E53" s="12" t="str">
        <f t="shared" si="6"/>
        <v>1б</v>
      </c>
      <c r="F53" s="7">
        <f t="shared" si="6"/>
        <v>131</v>
      </c>
      <c r="G53" s="7">
        <f t="shared" si="6"/>
        <v>114</v>
      </c>
      <c r="H53" s="8">
        <f t="shared" si="3"/>
        <v>11358051</v>
      </c>
      <c r="I53" s="9">
        <v>1</v>
      </c>
      <c r="J53" s="9">
        <v>1</v>
      </c>
      <c r="K53" s="9">
        <v>1</v>
      </c>
      <c r="L53" s="9">
        <v>0</v>
      </c>
      <c r="M53" s="9">
        <v>0</v>
      </c>
      <c r="N53" s="10">
        <f t="shared" si="1"/>
        <v>3</v>
      </c>
    </row>
    <row r="54" spans="1:14" x14ac:dyDescent="0.25">
      <c r="A54" s="3" t="str">
        <f t="shared" si="6"/>
        <v>Московский</v>
      </c>
      <c r="B54" s="11" t="str">
        <f t="shared" si="6"/>
        <v xml:space="preserve">ГБОУ СОШ №358 </v>
      </c>
      <c r="C54" s="5">
        <f t="shared" si="6"/>
        <v>11358</v>
      </c>
      <c r="D54" s="5" t="str">
        <f t="shared" si="6"/>
        <v>СОШ</v>
      </c>
      <c r="E54" s="12" t="str">
        <f t="shared" si="6"/>
        <v>1б</v>
      </c>
      <c r="F54" s="7">
        <f t="shared" si="6"/>
        <v>131</v>
      </c>
      <c r="G54" s="7">
        <f t="shared" si="6"/>
        <v>114</v>
      </c>
      <c r="H54" s="8">
        <f t="shared" si="3"/>
        <v>11358052</v>
      </c>
      <c r="I54" s="9">
        <v>0</v>
      </c>
      <c r="J54" s="9">
        <v>1</v>
      </c>
      <c r="K54" s="9">
        <v>0</v>
      </c>
      <c r="L54" s="9">
        <v>1</v>
      </c>
      <c r="M54" s="9">
        <v>0</v>
      </c>
      <c r="N54" s="10">
        <f t="shared" si="1"/>
        <v>2</v>
      </c>
    </row>
    <row r="55" spans="1:14" x14ac:dyDescent="0.25">
      <c r="A55" s="3" t="str">
        <f t="shared" si="6"/>
        <v>Московский</v>
      </c>
      <c r="B55" s="11" t="str">
        <f t="shared" si="6"/>
        <v xml:space="preserve">ГБОУ СОШ №358 </v>
      </c>
      <c r="C55" s="5">
        <f t="shared" si="6"/>
        <v>11358</v>
      </c>
      <c r="D55" s="5" t="str">
        <f t="shared" si="6"/>
        <v>СОШ</v>
      </c>
      <c r="E55" s="12" t="str">
        <f t="shared" si="6"/>
        <v>1б</v>
      </c>
      <c r="F55" s="7">
        <f t="shared" si="6"/>
        <v>131</v>
      </c>
      <c r="G55" s="7">
        <f t="shared" si="6"/>
        <v>114</v>
      </c>
      <c r="H55" s="8">
        <f t="shared" si="3"/>
        <v>11358053</v>
      </c>
      <c r="I55" s="9">
        <v>1</v>
      </c>
      <c r="J55" s="9">
        <v>1</v>
      </c>
      <c r="K55" s="9">
        <v>1</v>
      </c>
      <c r="L55" s="9">
        <v>1</v>
      </c>
      <c r="M55" s="9">
        <v>1</v>
      </c>
      <c r="N55" s="10">
        <f t="shared" si="1"/>
        <v>5</v>
      </c>
    </row>
    <row r="56" spans="1:14" x14ac:dyDescent="0.25">
      <c r="A56" s="3" t="str">
        <f t="shared" si="6"/>
        <v>Московский</v>
      </c>
      <c r="B56" s="11" t="str">
        <f t="shared" si="6"/>
        <v xml:space="preserve">ГБОУ СОШ №358 </v>
      </c>
      <c r="C56" s="5">
        <f t="shared" si="6"/>
        <v>11358</v>
      </c>
      <c r="D56" s="5" t="str">
        <f t="shared" si="6"/>
        <v>СОШ</v>
      </c>
      <c r="E56" s="13" t="s">
        <v>17</v>
      </c>
      <c r="F56" s="7">
        <f t="shared" si="6"/>
        <v>131</v>
      </c>
      <c r="G56" s="7">
        <f t="shared" si="6"/>
        <v>114</v>
      </c>
      <c r="H56" s="8">
        <f t="shared" si="3"/>
        <v>11358054</v>
      </c>
      <c r="I56" s="9">
        <v>1</v>
      </c>
      <c r="J56" s="9">
        <v>1</v>
      </c>
      <c r="K56" s="9">
        <v>0</v>
      </c>
      <c r="L56" s="9">
        <v>1</v>
      </c>
      <c r="M56" s="9">
        <v>1</v>
      </c>
      <c r="N56" s="10">
        <f t="shared" si="1"/>
        <v>4</v>
      </c>
    </row>
    <row r="57" spans="1:14" x14ac:dyDescent="0.25">
      <c r="A57" s="3" t="str">
        <f t="shared" si="6"/>
        <v>Московский</v>
      </c>
      <c r="B57" s="11" t="str">
        <f t="shared" si="6"/>
        <v xml:space="preserve">ГБОУ СОШ №358 </v>
      </c>
      <c r="C57" s="5">
        <f t="shared" si="6"/>
        <v>11358</v>
      </c>
      <c r="D57" s="5" t="str">
        <f t="shared" si="6"/>
        <v>СОШ</v>
      </c>
      <c r="E57" s="12" t="str">
        <f t="shared" si="6"/>
        <v>1в</v>
      </c>
      <c r="F57" s="7">
        <f t="shared" si="6"/>
        <v>131</v>
      </c>
      <c r="G57" s="7">
        <f t="shared" si="6"/>
        <v>114</v>
      </c>
      <c r="H57" s="8">
        <f t="shared" si="3"/>
        <v>11358055</v>
      </c>
      <c r="I57" s="9">
        <v>1</v>
      </c>
      <c r="J57" s="9">
        <v>1</v>
      </c>
      <c r="K57" s="9">
        <v>1</v>
      </c>
      <c r="L57" s="9">
        <v>1</v>
      </c>
      <c r="M57" s="9">
        <v>1</v>
      </c>
      <c r="N57" s="10">
        <f t="shared" si="1"/>
        <v>5</v>
      </c>
    </row>
    <row r="58" spans="1:14" x14ac:dyDescent="0.25">
      <c r="A58" s="3" t="str">
        <f t="shared" si="6"/>
        <v>Московский</v>
      </c>
      <c r="B58" s="11" t="str">
        <f t="shared" si="6"/>
        <v xml:space="preserve">ГБОУ СОШ №358 </v>
      </c>
      <c r="C58" s="5">
        <f t="shared" si="6"/>
        <v>11358</v>
      </c>
      <c r="D58" s="5" t="str">
        <f t="shared" si="6"/>
        <v>СОШ</v>
      </c>
      <c r="E58" s="12" t="str">
        <f t="shared" si="6"/>
        <v>1в</v>
      </c>
      <c r="F58" s="7">
        <f t="shared" si="6"/>
        <v>131</v>
      </c>
      <c r="G58" s="7">
        <f t="shared" si="6"/>
        <v>114</v>
      </c>
      <c r="H58" s="8">
        <f t="shared" si="3"/>
        <v>11358056</v>
      </c>
      <c r="I58" s="9">
        <v>1</v>
      </c>
      <c r="J58" s="9">
        <v>1</v>
      </c>
      <c r="K58" s="9">
        <v>1</v>
      </c>
      <c r="L58" s="9">
        <v>1</v>
      </c>
      <c r="M58" s="9">
        <v>1</v>
      </c>
      <c r="N58" s="10">
        <f t="shared" si="1"/>
        <v>5</v>
      </c>
    </row>
    <row r="59" spans="1:14" x14ac:dyDescent="0.25">
      <c r="A59" s="3" t="str">
        <f t="shared" si="6"/>
        <v>Московский</v>
      </c>
      <c r="B59" s="11" t="str">
        <f t="shared" si="6"/>
        <v xml:space="preserve">ГБОУ СОШ №358 </v>
      </c>
      <c r="C59" s="5">
        <f t="shared" si="6"/>
        <v>11358</v>
      </c>
      <c r="D59" s="5" t="str">
        <f t="shared" si="6"/>
        <v>СОШ</v>
      </c>
      <c r="E59" s="12" t="str">
        <f t="shared" si="6"/>
        <v>1в</v>
      </c>
      <c r="F59" s="7">
        <f t="shared" si="6"/>
        <v>131</v>
      </c>
      <c r="G59" s="7">
        <f t="shared" si="6"/>
        <v>114</v>
      </c>
      <c r="H59" s="8">
        <f t="shared" si="3"/>
        <v>11358057</v>
      </c>
      <c r="I59" s="9">
        <v>1</v>
      </c>
      <c r="J59" s="9">
        <v>1</v>
      </c>
      <c r="K59" s="9">
        <v>1</v>
      </c>
      <c r="L59" s="9">
        <v>1</v>
      </c>
      <c r="M59" s="9">
        <v>1</v>
      </c>
      <c r="N59" s="10">
        <f t="shared" si="1"/>
        <v>5</v>
      </c>
    </row>
    <row r="60" spans="1:14" x14ac:dyDescent="0.25">
      <c r="A60" s="3" t="str">
        <f t="shared" si="6"/>
        <v>Московский</v>
      </c>
      <c r="B60" s="11" t="str">
        <f t="shared" si="6"/>
        <v xml:space="preserve">ГБОУ СОШ №358 </v>
      </c>
      <c r="C60" s="5">
        <f t="shared" si="6"/>
        <v>11358</v>
      </c>
      <c r="D60" s="5" t="str">
        <f t="shared" si="6"/>
        <v>СОШ</v>
      </c>
      <c r="E60" s="12" t="str">
        <f t="shared" si="6"/>
        <v>1в</v>
      </c>
      <c r="F60" s="7">
        <f t="shared" si="6"/>
        <v>131</v>
      </c>
      <c r="G60" s="7">
        <f t="shared" si="6"/>
        <v>114</v>
      </c>
      <c r="H60" s="8">
        <f t="shared" si="3"/>
        <v>11358058</v>
      </c>
      <c r="I60" s="9">
        <v>1</v>
      </c>
      <c r="J60" s="9">
        <v>1</v>
      </c>
      <c r="K60" s="9">
        <v>0</v>
      </c>
      <c r="L60" s="9">
        <v>1</v>
      </c>
      <c r="M60" s="9">
        <v>1</v>
      </c>
      <c r="N60" s="10">
        <f t="shared" si="1"/>
        <v>4</v>
      </c>
    </row>
    <row r="61" spans="1:14" x14ac:dyDescent="0.25">
      <c r="A61" s="3" t="str">
        <f t="shared" si="6"/>
        <v>Московский</v>
      </c>
      <c r="B61" s="11" t="str">
        <f t="shared" si="6"/>
        <v xml:space="preserve">ГБОУ СОШ №358 </v>
      </c>
      <c r="C61" s="5">
        <f t="shared" si="6"/>
        <v>11358</v>
      </c>
      <c r="D61" s="5" t="str">
        <f t="shared" si="6"/>
        <v>СОШ</v>
      </c>
      <c r="E61" s="12" t="str">
        <f t="shared" si="6"/>
        <v>1в</v>
      </c>
      <c r="F61" s="7">
        <f t="shared" si="6"/>
        <v>131</v>
      </c>
      <c r="G61" s="7">
        <f t="shared" si="6"/>
        <v>114</v>
      </c>
      <c r="H61" s="8">
        <f t="shared" si="3"/>
        <v>11358059</v>
      </c>
      <c r="I61" s="9">
        <v>1</v>
      </c>
      <c r="J61" s="9">
        <v>1</v>
      </c>
      <c r="K61" s="9">
        <v>1</v>
      </c>
      <c r="L61" s="9">
        <v>1</v>
      </c>
      <c r="M61" s="9">
        <v>1</v>
      </c>
      <c r="N61" s="10">
        <f t="shared" si="1"/>
        <v>5</v>
      </c>
    </row>
    <row r="62" spans="1:14" x14ac:dyDescent="0.25">
      <c r="A62" s="3" t="str">
        <f t="shared" si="6"/>
        <v>Московский</v>
      </c>
      <c r="B62" s="11" t="str">
        <f t="shared" si="6"/>
        <v xml:space="preserve">ГБОУ СОШ №358 </v>
      </c>
      <c r="C62" s="5">
        <f t="shared" si="6"/>
        <v>11358</v>
      </c>
      <c r="D62" s="5" t="str">
        <f t="shared" si="6"/>
        <v>СОШ</v>
      </c>
      <c r="E62" s="12" t="str">
        <f t="shared" si="6"/>
        <v>1в</v>
      </c>
      <c r="F62" s="7">
        <f t="shared" si="6"/>
        <v>131</v>
      </c>
      <c r="G62" s="7">
        <f t="shared" si="6"/>
        <v>114</v>
      </c>
      <c r="H62" s="8">
        <f t="shared" si="3"/>
        <v>11358060</v>
      </c>
      <c r="I62" s="9">
        <v>0</v>
      </c>
      <c r="J62" s="9">
        <v>0</v>
      </c>
      <c r="K62" s="9">
        <v>0</v>
      </c>
      <c r="L62" s="9">
        <v>1</v>
      </c>
      <c r="M62" s="9">
        <v>1</v>
      </c>
      <c r="N62" s="10">
        <f t="shared" si="1"/>
        <v>2</v>
      </c>
    </row>
    <row r="63" spans="1:14" x14ac:dyDescent="0.25">
      <c r="A63" s="3" t="str">
        <f t="shared" si="6"/>
        <v>Московский</v>
      </c>
      <c r="B63" s="11" t="str">
        <f t="shared" si="6"/>
        <v xml:space="preserve">ГБОУ СОШ №358 </v>
      </c>
      <c r="C63" s="5">
        <f t="shared" si="6"/>
        <v>11358</v>
      </c>
      <c r="D63" s="5" t="str">
        <f t="shared" si="6"/>
        <v>СОШ</v>
      </c>
      <c r="E63" s="12" t="str">
        <f t="shared" si="6"/>
        <v>1в</v>
      </c>
      <c r="F63" s="7">
        <f t="shared" si="6"/>
        <v>131</v>
      </c>
      <c r="G63" s="7">
        <f t="shared" si="6"/>
        <v>114</v>
      </c>
      <c r="H63" s="8">
        <f t="shared" si="3"/>
        <v>11358061</v>
      </c>
      <c r="I63" s="9">
        <v>1</v>
      </c>
      <c r="J63" s="9">
        <v>1</v>
      </c>
      <c r="K63" s="9">
        <v>1</v>
      </c>
      <c r="L63" s="9">
        <v>1</v>
      </c>
      <c r="M63" s="9">
        <v>1</v>
      </c>
      <c r="N63" s="10">
        <f t="shared" si="1"/>
        <v>5</v>
      </c>
    </row>
    <row r="64" spans="1:14" x14ac:dyDescent="0.25">
      <c r="A64" s="3" t="str">
        <f t="shared" si="6"/>
        <v>Московский</v>
      </c>
      <c r="B64" s="11" t="str">
        <f t="shared" si="6"/>
        <v xml:space="preserve">ГБОУ СОШ №358 </v>
      </c>
      <c r="C64" s="5">
        <f t="shared" si="6"/>
        <v>11358</v>
      </c>
      <c r="D64" s="5" t="str">
        <f t="shared" si="6"/>
        <v>СОШ</v>
      </c>
      <c r="E64" s="12" t="str">
        <f t="shared" si="6"/>
        <v>1в</v>
      </c>
      <c r="F64" s="7">
        <f t="shared" si="6"/>
        <v>131</v>
      </c>
      <c r="G64" s="7">
        <f t="shared" si="6"/>
        <v>114</v>
      </c>
      <c r="H64" s="8">
        <f t="shared" si="3"/>
        <v>11358062</v>
      </c>
      <c r="I64" s="9">
        <v>1</v>
      </c>
      <c r="J64" s="9">
        <v>1</v>
      </c>
      <c r="K64" s="9">
        <v>1</v>
      </c>
      <c r="L64" s="9">
        <v>1</v>
      </c>
      <c r="M64" s="9">
        <v>1</v>
      </c>
      <c r="N64" s="10">
        <f t="shared" si="1"/>
        <v>5</v>
      </c>
    </row>
    <row r="65" spans="1:14" x14ac:dyDescent="0.25">
      <c r="A65" s="3" t="str">
        <f t="shared" si="6"/>
        <v>Московский</v>
      </c>
      <c r="B65" s="11" t="str">
        <f t="shared" si="6"/>
        <v xml:space="preserve">ГБОУ СОШ №358 </v>
      </c>
      <c r="C65" s="5">
        <f t="shared" si="6"/>
        <v>11358</v>
      </c>
      <c r="D65" s="5" t="str">
        <f t="shared" si="6"/>
        <v>СОШ</v>
      </c>
      <c r="E65" s="12" t="str">
        <f t="shared" si="6"/>
        <v>1в</v>
      </c>
      <c r="F65" s="7">
        <f t="shared" si="6"/>
        <v>131</v>
      </c>
      <c r="G65" s="7">
        <f t="shared" si="6"/>
        <v>114</v>
      </c>
      <c r="H65" s="8">
        <f t="shared" si="3"/>
        <v>11358063</v>
      </c>
      <c r="I65" s="9">
        <v>1</v>
      </c>
      <c r="J65" s="9">
        <v>1</v>
      </c>
      <c r="K65" s="9">
        <v>1</v>
      </c>
      <c r="L65" s="9">
        <v>1</v>
      </c>
      <c r="M65" s="9">
        <v>1</v>
      </c>
      <c r="N65" s="10">
        <f t="shared" si="1"/>
        <v>5</v>
      </c>
    </row>
    <row r="66" spans="1:14" x14ac:dyDescent="0.25">
      <c r="A66" s="3" t="str">
        <f t="shared" si="6"/>
        <v>Московский</v>
      </c>
      <c r="B66" s="11" t="str">
        <f t="shared" si="6"/>
        <v xml:space="preserve">ГБОУ СОШ №358 </v>
      </c>
      <c r="C66" s="5">
        <f t="shared" si="6"/>
        <v>11358</v>
      </c>
      <c r="D66" s="5" t="str">
        <f t="shared" si="6"/>
        <v>СОШ</v>
      </c>
      <c r="E66" s="12" t="str">
        <f t="shared" si="6"/>
        <v>1в</v>
      </c>
      <c r="F66" s="7">
        <f t="shared" si="6"/>
        <v>131</v>
      </c>
      <c r="G66" s="7">
        <f t="shared" si="6"/>
        <v>114</v>
      </c>
      <c r="H66" s="8">
        <f t="shared" si="3"/>
        <v>11358064</v>
      </c>
      <c r="I66" s="9">
        <v>1</v>
      </c>
      <c r="J66" s="9">
        <v>1</v>
      </c>
      <c r="K66" s="9">
        <v>1</v>
      </c>
      <c r="L66" s="9">
        <v>1</v>
      </c>
      <c r="M66" s="9">
        <v>1</v>
      </c>
      <c r="N66" s="10">
        <f t="shared" si="1"/>
        <v>5</v>
      </c>
    </row>
    <row r="67" spans="1:14" x14ac:dyDescent="0.25">
      <c r="A67" s="3" t="str">
        <f t="shared" si="6"/>
        <v>Московский</v>
      </c>
      <c r="B67" s="11" t="str">
        <f t="shared" si="6"/>
        <v xml:space="preserve">ГБОУ СОШ №358 </v>
      </c>
      <c r="C67" s="5">
        <f t="shared" si="6"/>
        <v>11358</v>
      </c>
      <c r="D67" s="5" t="str">
        <f t="shared" si="6"/>
        <v>СОШ</v>
      </c>
      <c r="E67" s="12" t="str">
        <f t="shared" si="6"/>
        <v>1в</v>
      </c>
      <c r="F67" s="7">
        <f t="shared" si="6"/>
        <v>131</v>
      </c>
      <c r="G67" s="7">
        <f t="shared" si="6"/>
        <v>114</v>
      </c>
      <c r="H67" s="8">
        <f t="shared" si="3"/>
        <v>11358065</v>
      </c>
      <c r="I67" s="9">
        <v>1</v>
      </c>
      <c r="J67" s="9">
        <v>1</v>
      </c>
      <c r="K67" s="9">
        <v>1</v>
      </c>
      <c r="L67" s="9">
        <v>1</v>
      </c>
      <c r="M67" s="9">
        <v>1</v>
      </c>
      <c r="N67" s="10">
        <f t="shared" si="1"/>
        <v>5</v>
      </c>
    </row>
    <row r="68" spans="1:14" x14ac:dyDescent="0.25">
      <c r="A68" s="3" t="str">
        <f t="shared" si="6"/>
        <v>Московский</v>
      </c>
      <c r="B68" s="11" t="str">
        <f t="shared" si="6"/>
        <v xml:space="preserve">ГБОУ СОШ №358 </v>
      </c>
      <c r="C68" s="5">
        <f t="shared" si="6"/>
        <v>11358</v>
      </c>
      <c r="D68" s="5" t="str">
        <f t="shared" si="6"/>
        <v>СОШ</v>
      </c>
      <c r="E68" s="12" t="str">
        <f t="shared" si="6"/>
        <v>1в</v>
      </c>
      <c r="F68" s="7">
        <f t="shared" si="6"/>
        <v>131</v>
      </c>
      <c r="G68" s="7">
        <f t="shared" si="6"/>
        <v>114</v>
      </c>
      <c r="H68" s="8">
        <f t="shared" si="3"/>
        <v>11358066</v>
      </c>
      <c r="I68" s="9">
        <v>1</v>
      </c>
      <c r="J68" s="9">
        <v>1</v>
      </c>
      <c r="K68" s="9">
        <v>1</v>
      </c>
      <c r="L68" s="9">
        <v>1</v>
      </c>
      <c r="M68" s="9">
        <v>1</v>
      </c>
      <c r="N68" s="10">
        <f t="shared" ref="N68:N116" si="7">IF(COUNTBLANK(I68:M68)&lt;5,SUM(I68:M68),"Не писал")</f>
        <v>5</v>
      </c>
    </row>
    <row r="69" spans="1:14" x14ac:dyDescent="0.25">
      <c r="A69" s="3" t="str">
        <f t="shared" ref="A69:G84" si="8">A68</f>
        <v>Московский</v>
      </c>
      <c r="B69" s="11" t="str">
        <f t="shared" si="8"/>
        <v xml:space="preserve">ГБОУ СОШ №358 </v>
      </c>
      <c r="C69" s="5">
        <f t="shared" si="8"/>
        <v>11358</v>
      </c>
      <c r="D69" s="5" t="str">
        <f t="shared" si="8"/>
        <v>СОШ</v>
      </c>
      <c r="E69" s="12" t="str">
        <f t="shared" si="8"/>
        <v>1в</v>
      </c>
      <c r="F69" s="7">
        <f t="shared" si="8"/>
        <v>131</v>
      </c>
      <c r="G69" s="7">
        <f t="shared" si="8"/>
        <v>114</v>
      </c>
      <c r="H69" s="8">
        <f t="shared" ref="H69:H116" si="9">H68+1</f>
        <v>11358067</v>
      </c>
      <c r="I69" s="9">
        <v>1</v>
      </c>
      <c r="J69" s="9">
        <v>1</v>
      </c>
      <c r="K69" s="9">
        <v>1</v>
      </c>
      <c r="L69" s="9">
        <v>1</v>
      </c>
      <c r="M69" s="9">
        <v>1</v>
      </c>
      <c r="N69" s="10">
        <f t="shared" si="7"/>
        <v>5</v>
      </c>
    </row>
    <row r="70" spans="1:14" x14ac:dyDescent="0.25">
      <c r="A70" s="3" t="str">
        <f t="shared" si="8"/>
        <v>Московский</v>
      </c>
      <c r="B70" s="11" t="str">
        <f t="shared" si="8"/>
        <v xml:space="preserve">ГБОУ СОШ №358 </v>
      </c>
      <c r="C70" s="5">
        <f t="shared" si="8"/>
        <v>11358</v>
      </c>
      <c r="D70" s="5" t="str">
        <f t="shared" si="8"/>
        <v>СОШ</v>
      </c>
      <c r="E70" s="12" t="str">
        <f t="shared" si="8"/>
        <v>1в</v>
      </c>
      <c r="F70" s="7">
        <f t="shared" si="8"/>
        <v>131</v>
      </c>
      <c r="G70" s="7">
        <f t="shared" si="8"/>
        <v>114</v>
      </c>
      <c r="H70" s="8">
        <f t="shared" si="9"/>
        <v>11358068</v>
      </c>
      <c r="I70" s="9">
        <v>1</v>
      </c>
      <c r="J70" s="9">
        <v>1</v>
      </c>
      <c r="K70" s="9">
        <v>1</v>
      </c>
      <c r="L70" s="9">
        <v>1</v>
      </c>
      <c r="M70" s="9">
        <v>1</v>
      </c>
      <c r="N70" s="10">
        <f t="shared" si="7"/>
        <v>5</v>
      </c>
    </row>
    <row r="71" spans="1:14" x14ac:dyDescent="0.25">
      <c r="A71" s="3" t="str">
        <f t="shared" si="8"/>
        <v>Московский</v>
      </c>
      <c r="B71" s="11" t="str">
        <f t="shared" si="8"/>
        <v xml:space="preserve">ГБОУ СОШ №358 </v>
      </c>
      <c r="C71" s="5">
        <f t="shared" si="8"/>
        <v>11358</v>
      </c>
      <c r="D71" s="5" t="str">
        <f t="shared" si="8"/>
        <v>СОШ</v>
      </c>
      <c r="E71" s="12" t="str">
        <f t="shared" si="8"/>
        <v>1в</v>
      </c>
      <c r="F71" s="7">
        <f t="shared" si="8"/>
        <v>131</v>
      </c>
      <c r="G71" s="7">
        <f t="shared" si="8"/>
        <v>114</v>
      </c>
      <c r="H71" s="8">
        <f t="shared" si="9"/>
        <v>11358069</v>
      </c>
      <c r="I71" s="9">
        <v>1</v>
      </c>
      <c r="J71" s="9">
        <v>1</v>
      </c>
      <c r="K71" s="9">
        <v>1</v>
      </c>
      <c r="L71" s="9">
        <v>1</v>
      </c>
      <c r="M71" s="9">
        <v>1</v>
      </c>
      <c r="N71" s="10">
        <f t="shared" si="7"/>
        <v>5</v>
      </c>
    </row>
    <row r="72" spans="1:14" x14ac:dyDescent="0.25">
      <c r="A72" s="3" t="str">
        <f t="shared" si="8"/>
        <v>Московский</v>
      </c>
      <c r="B72" s="11" t="str">
        <f t="shared" si="8"/>
        <v xml:space="preserve">ГБОУ СОШ №358 </v>
      </c>
      <c r="C72" s="5">
        <f t="shared" si="8"/>
        <v>11358</v>
      </c>
      <c r="D72" s="5" t="str">
        <f t="shared" si="8"/>
        <v>СОШ</v>
      </c>
      <c r="E72" s="12" t="str">
        <f t="shared" si="8"/>
        <v>1в</v>
      </c>
      <c r="F72" s="7">
        <f t="shared" si="8"/>
        <v>131</v>
      </c>
      <c r="G72" s="7">
        <f t="shared" si="8"/>
        <v>114</v>
      </c>
      <c r="H72" s="8">
        <f t="shared" si="9"/>
        <v>11358070</v>
      </c>
      <c r="I72" s="9">
        <v>1</v>
      </c>
      <c r="J72" s="9">
        <v>0</v>
      </c>
      <c r="K72" s="9">
        <v>1</v>
      </c>
      <c r="L72" s="9">
        <v>1</v>
      </c>
      <c r="M72" s="9">
        <v>1</v>
      </c>
      <c r="N72" s="10">
        <f t="shared" si="7"/>
        <v>4</v>
      </c>
    </row>
    <row r="73" spans="1:14" x14ac:dyDescent="0.25">
      <c r="A73" s="3" t="str">
        <f t="shared" si="8"/>
        <v>Московский</v>
      </c>
      <c r="B73" s="11" t="str">
        <f t="shared" si="8"/>
        <v xml:space="preserve">ГБОУ СОШ №358 </v>
      </c>
      <c r="C73" s="5">
        <f t="shared" si="8"/>
        <v>11358</v>
      </c>
      <c r="D73" s="5" t="str">
        <f t="shared" si="8"/>
        <v>СОШ</v>
      </c>
      <c r="E73" s="12" t="str">
        <f t="shared" si="8"/>
        <v>1в</v>
      </c>
      <c r="F73" s="7">
        <f t="shared" si="8"/>
        <v>131</v>
      </c>
      <c r="G73" s="7">
        <f t="shared" si="8"/>
        <v>114</v>
      </c>
      <c r="H73" s="8">
        <f t="shared" si="9"/>
        <v>11358071</v>
      </c>
      <c r="I73" s="9">
        <v>1</v>
      </c>
      <c r="J73" s="9">
        <v>1</v>
      </c>
      <c r="K73" s="9">
        <v>1</v>
      </c>
      <c r="L73" s="9">
        <v>1</v>
      </c>
      <c r="M73" s="9">
        <v>1</v>
      </c>
      <c r="N73" s="10">
        <f t="shared" si="7"/>
        <v>5</v>
      </c>
    </row>
    <row r="74" spans="1:14" x14ac:dyDescent="0.25">
      <c r="A74" s="3" t="str">
        <f t="shared" si="8"/>
        <v>Московский</v>
      </c>
      <c r="B74" s="11" t="str">
        <f t="shared" si="8"/>
        <v xml:space="preserve">ГБОУ СОШ №358 </v>
      </c>
      <c r="C74" s="5">
        <f t="shared" si="8"/>
        <v>11358</v>
      </c>
      <c r="D74" s="5" t="str">
        <f t="shared" si="8"/>
        <v>СОШ</v>
      </c>
      <c r="E74" s="12" t="str">
        <f t="shared" si="8"/>
        <v>1в</v>
      </c>
      <c r="F74" s="7">
        <f t="shared" si="8"/>
        <v>131</v>
      </c>
      <c r="G74" s="7">
        <f t="shared" si="8"/>
        <v>114</v>
      </c>
      <c r="H74" s="8">
        <f t="shared" si="9"/>
        <v>11358072</v>
      </c>
      <c r="I74" s="9">
        <v>0</v>
      </c>
      <c r="J74" s="9">
        <v>1</v>
      </c>
      <c r="K74" s="9">
        <v>0</v>
      </c>
      <c r="L74" s="9">
        <v>1</v>
      </c>
      <c r="M74" s="9">
        <v>0</v>
      </c>
      <c r="N74" s="10">
        <f t="shared" si="7"/>
        <v>2</v>
      </c>
    </row>
    <row r="75" spans="1:14" x14ac:dyDescent="0.25">
      <c r="A75" s="3" t="str">
        <f t="shared" si="8"/>
        <v>Московский</v>
      </c>
      <c r="B75" s="11" t="str">
        <f t="shared" si="8"/>
        <v xml:space="preserve">ГБОУ СОШ №358 </v>
      </c>
      <c r="C75" s="5">
        <f t="shared" si="8"/>
        <v>11358</v>
      </c>
      <c r="D75" s="5" t="str">
        <f t="shared" si="8"/>
        <v>СОШ</v>
      </c>
      <c r="E75" s="12" t="str">
        <f t="shared" si="8"/>
        <v>1в</v>
      </c>
      <c r="F75" s="7">
        <f t="shared" si="8"/>
        <v>131</v>
      </c>
      <c r="G75" s="7">
        <f t="shared" si="8"/>
        <v>114</v>
      </c>
      <c r="H75" s="8">
        <f t="shared" si="9"/>
        <v>11358073</v>
      </c>
      <c r="I75" s="9">
        <v>1</v>
      </c>
      <c r="J75" s="9">
        <v>0</v>
      </c>
      <c r="K75" s="9">
        <v>1</v>
      </c>
      <c r="L75" s="9">
        <v>1</v>
      </c>
      <c r="M75" s="9">
        <v>1</v>
      </c>
      <c r="N75" s="10">
        <f t="shared" si="7"/>
        <v>4</v>
      </c>
    </row>
    <row r="76" spans="1:14" x14ac:dyDescent="0.25">
      <c r="A76" s="3" t="str">
        <f t="shared" si="8"/>
        <v>Московский</v>
      </c>
      <c r="B76" s="11" t="str">
        <f t="shared" si="8"/>
        <v xml:space="preserve">ГБОУ СОШ №358 </v>
      </c>
      <c r="C76" s="5">
        <f t="shared" si="8"/>
        <v>11358</v>
      </c>
      <c r="D76" s="5" t="str">
        <f t="shared" si="8"/>
        <v>СОШ</v>
      </c>
      <c r="E76" s="12" t="str">
        <f t="shared" si="8"/>
        <v>1в</v>
      </c>
      <c r="F76" s="7">
        <f t="shared" si="8"/>
        <v>131</v>
      </c>
      <c r="G76" s="7">
        <f t="shared" si="8"/>
        <v>114</v>
      </c>
      <c r="H76" s="8">
        <f t="shared" si="9"/>
        <v>11358074</v>
      </c>
      <c r="I76" s="9">
        <v>0</v>
      </c>
      <c r="J76" s="9">
        <v>1</v>
      </c>
      <c r="K76" s="9">
        <v>1</v>
      </c>
      <c r="L76" s="9">
        <v>1</v>
      </c>
      <c r="M76" s="9">
        <v>0</v>
      </c>
      <c r="N76" s="10">
        <f t="shared" si="7"/>
        <v>3</v>
      </c>
    </row>
    <row r="77" spans="1:14" x14ac:dyDescent="0.25">
      <c r="A77" s="3" t="str">
        <f t="shared" si="8"/>
        <v>Московский</v>
      </c>
      <c r="B77" s="11" t="str">
        <f t="shared" si="8"/>
        <v xml:space="preserve">ГБОУ СОШ №358 </v>
      </c>
      <c r="C77" s="5">
        <f t="shared" si="8"/>
        <v>11358</v>
      </c>
      <c r="D77" s="5" t="str">
        <f t="shared" si="8"/>
        <v>СОШ</v>
      </c>
      <c r="E77" s="12" t="str">
        <f t="shared" si="8"/>
        <v>1в</v>
      </c>
      <c r="F77" s="7">
        <f t="shared" si="8"/>
        <v>131</v>
      </c>
      <c r="G77" s="7">
        <f t="shared" si="8"/>
        <v>114</v>
      </c>
      <c r="H77" s="8">
        <f t="shared" si="9"/>
        <v>11358075</v>
      </c>
      <c r="I77" s="9">
        <v>1</v>
      </c>
      <c r="J77" s="9">
        <v>1</v>
      </c>
      <c r="K77" s="9">
        <v>0</v>
      </c>
      <c r="L77" s="9">
        <v>1</v>
      </c>
      <c r="M77" s="9">
        <v>1</v>
      </c>
      <c r="N77" s="10">
        <f t="shared" si="7"/>
        <v>4</v>
      </c>
    </row>
    <row r="78" spans="1:14" x14ac:dyDescent="0.25">
      <c r="A78" s="3" t="str">
        <f t="shared" si="8"/>
        <v>Московский</v>
      </c>
      <c r="B78" s="11" t="str">
        <f t="shared" si="8"/>
        <v xml:space="preserve">ГБОУ СОШ №358 </v>
      </c>
      <c r="C78" s="5">
        <f t="shared" si="8"/>
        <v>11358</v>
      </c>
      <c r="D78" s="5" t="str">
        <f t="shared" si="8"/>
        <v>СОШ</v>
      </c>
      <c r="E78" s="12" t="str">
        <f t="shared" si="8"/>
        <v>1в</v>
      </c>
      <c r="F78" s="7">
        <f t="shared" si="8"/>
        <v>131</v>
      </c>
      <c r="G78" s="7">
        <f t="shared" si="8"/>
        <v>114</v>
      </c>
      <c r="H78" s="8">
        <f t="shared" si="9"/>
        <v>11358076</v>
      </c>
      <c r="I78" s="9">
        <v>1</v>
      </c>
      <c r="J78" s="9">
        <v>1</v>
      </c>
      <c r="K78" s="9">
        <v>0</v>
      </c>
      <c r="L78" s="9">
        <v>1</v>
      </c>
      <c r="M78" s="9">
        <v>1</v>
      </c>
      <c r="N78" s="10">
        <f t="shared" si="7"/>
        <v>4</v>
      </c>
    </row>
    <row r="79" spans="1:14" x14ac:dyDescent="0.25">
      <c r="A79" s="3" t="str">
        <f t="shared" si="8"/>
        <v>Московский</v>
      </c>
      <c r="B79" s="11" t="str">
        <f t="shared" si="8"/>
        <v xml:space="preserve">ГБОУ СОШ №358 </v>
      </c>
      <c r="C79" s="5">
        <f t="shared" si="8"/>
        <v>11358</v>
      </c>
      <c r="D79" s="5" t="str">
        <f t="shared" si="8"/>
        <v>СОШ</v>
      </c>
      <c r="E79" s="12" t="str">
        <f t="shared" si="8"/>
        <v>1в</v>
      </c>
      <c r="F79" s="7">
        <f t="shared" si="8"/>
        <v>131</v>
      </c>
      <c r="G79" s="7">
        <f t="shared" si="8"/>
        <v>114</v>
      </c>
      <c r="H79" s="8">
        <f t="shared" si="9"/>
        <v>11358077</v>
      </c>
      <c r="I79" s="9">
        <v>1</v>
      </c>
      <c r="J79" s="9">
        <v>1</v>
      </c>
      <c r="K79" s="9">
        <v>1</v>
      </c>
      <c r="L79" s="9">
        <v>1</v>
      </c>
      <c r="M79" s="9">
        <v>1</v>
      </c>
      <c r="N79" s="10">
        <f t="shared" si="7"/>
        <v>5</v>
      </c>
    </row>
    <row r="80" spans="1:14" x14ac:dyDescent="0.25">
      <c r="A80" s="3" t="str">
        <f t="shared" si="8"/>
        <v>Московский</v>
      </c>
      <c r="B80" s="11" t="str">
        <f t="shared" si="8"/>
        <v xml:space="preserve">ГБОУ СОШ №358 </v>
      </c>
      <c r="C80" s="5">
        <f t="shared" si="8"/>
        <v>11358</v>
      </c>
      <c r="D80" s="5" t="str">
        <f t="shared" si="8"/>
        <v>СОШ</v>
      </c>
      <c r="E80" s="12" t="str">
        <f t="shared" si="8"/>
        <v>1в</v>
      </c>
      <c r="F80" s="7">
        <f t="shared" si="8"/>
        <v>131</v>
      </c>
      <c r="G80" s="7">
        <f t="shared" si="8"/>
        <v>114</v>
      </c>
      <c r="H80" s="8">
        <f t="shared" si="9"/>
        <v>11358078</v>
      </c>
      <c r="I80" s="9">
        <v>1</v>
      </c>
      <c r="J80" s="9">
        <v>1</v>
      </c>
      <c r="K80" s="9">
        <v>1</v>
      </c>
      <c r="L80" s="9">
        <v>1</v>
      </c>
      <c r="M80" s="9">
        <v>1</v>
      </c>
      <c r="N80" s="10">
        <f t="shared" si="7"/>
        <v>5</v>
      </c>
    </row>
    <row r="81" spans="1:14" x14ac:dyDescent="0.25">
      <c r="A81" s="3" t="str">
        <f t="shared" si="8"/>
        <v>Московский</v>
      </c>
      <c r="B81" s="11" t="str">
        <f t="shared" si="8"/>
        <v xml:space="preserve">ГБОУ СОШ №358 </v>
      </c>
      <c r="C81" s="5">
        <f t="shared" si="8"/>
        <v>11358</v>
      </c>
      <c r="D81" s="5" t="str">
        <f t="shared" si="8"/>
        <v>СОШ</v>
      </c>
      <c r="E81" s="12" t="str">
        <f t="shared" si="8"/>
        <v>1в</v>
      </c>
      <c r="F81" s="7">
        <f t="shared" si="8"/>
        <v>131</v>
      </c>
      <c r="G81" s="7">
        <f t="shared" si="8"/>
        <v>114</v>
      </c>
      <c r="H81" s="8">
        <f t="shared" si="9"/>
        <v>11358079</v>
      </c>
      <c r="I81" s="9">
        <v>1</v>
      </c>
      <c r="J81" s="9">
        <v>1</v>
      </c>
      <c r="K81" s="9">
        <v>0</v>
      </c>
      <c r="L81" s="9">
        <v>1</v>
      </c>
      <c r="M81" s="9">
        <v>1</v>
      </c>
      <c r="N81" s="10">
        <f t="shared" si="7"/>
        <v>4</v>
      </c>
    </row>
    <row r="82" spans="1:14" x14ac:dyDescent="0.25">
      <c r="A82" s="3" t="str">
        <f t="shared" si="8"/>
        <v>Московский</v>
      </c>
      <c r="B82" s="11" t="str">
        <f t="shared" si="8"/>
        <v xml:space="preserve">ГБОУ СОШ №358 </v>
      </c>
      <c r="C82" s="5">
        <f t="shared" si="8"/>
        <v>11358</v>
      </c>
      <c r="D82" s="5" t="str">
        <f t="shared" si="8"/>
        <v>СОШ</v>
      </c>
      <c r="E82" s="12" t="str">
        <f t="shared" si="8"/>
        <v>1в</v>
      </c>
      <c r="F82" s="7">
        <f t="shared" si="8"/>
        <v>131</v>
      </c>
      <c r="G82" s="7">
        <f t="shared" si="8"/>
        <v>114</v>
      </c>
      <c r="H82" s="8">
        <f t="shared" si="9"/>
        <v>11358080</v>
      </c>
      <c r="I82" s="9">
        <v>1</v>
      </c>
      <c r="J82" s="9">
        <v>1</v>
      </c>
      <c r="K82" s="9">
        <v>1</v>
      </c>
      <c r="L82" s="9">
        <v>1</v>
      </c>
      <c r="M82" s="9">
        <v>1</v>
      </c>
      <c r="N82" s="10">
        <f t="shared" si="7"/>
        <v>5</v>
      </c>
    </row>
    <row r="83" spans="1:14" x14ac:dyDescent="0.25">
      <c r="A83" s="3" t="str">
        <f t="shared" si="8"/>
        <v>Московский</v>
      </c>
      <c r="B83" s="11" t="str">
        <f t="shared" si="8"/>
        <v xml:space="preserve">ГБОУ СОШ №358 </v>
      </c>
      <c r="C83" s="5">
        <f t="shared" si="8"/>
        <v>11358</v>
      </c>
      <c r="D83" s="5" t="str">
        <f t="shared" si="8"/>
        <v>СОШ</v>
      </c>
      <c r="E83" s="12" t="str">
        <f t="shared" si="8"/>
        <v>1в</v>
      </c>
      <c r="F83" s="7">
        <f t="shared" si="8"/>
        <v>131</v>
      </c>
      <c r="G83" s="7">
        <f t="shared" si="8"/>
        <v>114</v>
      </c>
      <c r="H83" s="8">
        <f t="shared" si="9"/>
        <v>11358081</v>
      </c>
      <c r="I83" s="9">
        <v>1</v>
      </c>
      <c r="J83" s="9">
        <v>1</v>
      </c>
      <c r="K83" s="9">
        <v>1</v>
      </c>
      <c r="L83" s="9">
        <v>1</v>
      </c>
      <c r="M83" s="9">
        <v>1</v>
      </c>
      <c r="N83" s="10">
        <f t="shared" si="7"/>
        <v>5</v>
      </c>
    </row>
    <row r="84" spans="1:14" x14ac:dyDescent="0.25">
      <c r="A84" s="3" t="str">
        <f t="shared" si="8"/>
        <v>Московский</v>
      </c>
      <c r="B84" s="11" t="str">
        <f t="shared" si="8"/>
        <v xml:space="preserve">ГБОУ СОШ №358 </v>
      </c>
      <c r="C84" s="5">
        <f t="shared" si="8"/>
        <v>11358</v>
      </c>
      <c r="D84" s="5" t="str">
        <f t="shared" si="8"/>
        <v>СОШ</v>
      </c>
      <c r="E84" s="12" t="str">
        <f t="shared" si="8"/>
        <v>1в</v>
      </c>
      <c r="F84" s="7">
        <f t="shared" si="8"/>
        <v>131</v>
      </c>
      <c r="G84" s="7">
        <f t="shared" si="8"/>
        <v>114</v>
      </c>
      <c r="H84" s="8">
        <f t="shared" si="9"/>
        <v>11358082</v>
      </c>
      <c r="I84" s="9">
        <v>1</v>
      </c>
      <c r="J84" s="9">
        <v>1</v>
      </c>
      <c r="K84" s="9">
        <v>1</v>
      </c>
      <c r="L84" s="9">
        <v>1</v>
      </c>
      <c r="M84" s="9">
        <v>1</v>
      </c>
      <c r="N84" s="10">
        <f t="shared" si="7"/>
        <v>5</v>
      </c>
    </row>
    <row r="85" spans="1:14" x14ac:dyDescent="0.25">
      <c r="A85" s="3" t="str">
        <f t="shared" ref="A85:G100" si="10">A84</f>
        <v>Московский</v>
      </c>
      <c r="B85" s="11" t="str">
        <f t="shared" si="10"/>
        <v xml:space="preserve">ГБОУ СОШ №358 </v>
      </c>
      <c r="C85" s="5">
        <f t="shared" si="10"/>
        <v>11358</v>
      </c>
      <c r="D85" s="5" t="str">
        <f t="shared" si="10"/>
        <v>СОШ</v>
      </c>
      <c r="E85" s="12" t="str">
        <f t="shared" si="10"/>
        <v>1в</v>
      </c>
      <c r="F85" s="7">
        <f t="shared" si="10"/>
        <v>131</v>
      </c>
      <c r="G85" s="7">
        <f t="shared" si="10"/>
        <v>114</v>
      </c>
      <c r="H85" s="8">
        <f t="shared" si="9"/>
        <v>11358083</v>
      </c>
      <c r="I85" s="9">
        <v>1</v>
      </c>
      <c r="J85" s="9">
        <v>0</v>
      </c>
      <c r="K85" s="9">
        <v>1</v>
      </c>
      <c r="L85" s="9">
        <v>1</v>
      </c>
      <c r="M85" s="9">
        <v>1</v>
      </c>
      <c r="N85" s="10">
        <f t="shared" si="7"/>
        <v>4</v>
      </c>
    </row>
    <row r="86" spans="1:14" x14ac:dyDescent="0.25">
      <c r="A86" s="3" t="str">
        <f t="shared" si="10"/>
        <v>Московский</v>
      </c>
      <c r="B86" s="11" t="str">
        <f t="shared" si="10"/>
        <v xml:space="preserve">ГБОУ СОШ №358 </v>
      </c>
      <c r="C86" s="5">
        <f t="shared" si="10"/>
        <v>11358</v>
      </c>
      <c r="D86" s="5" t="str">
        <f t="shared" si="10"/>
        <v>СОШ</v>
      </c>
      <c r="E86" s="13" t="s">
        <v>18</v>
      </c>
      <c r="F86" s="7">
        <f t="shared" si="10"/>
        <v>131</v>
      </c>
      <c r="G86" s="7">
        <f t="shared" si="10"/>
        <v>114</v>
      </c>
      <c r="H86" s="8">
        <f t="shared" si="9"/>
        <v>11358084</v>
      </c>
      <c r="I86" s="9">
        <v>1</v>
      </c>
      <c r="J86" s="9">
        <v>1</v>
      </c>
      <c r="K86" s="9">
        <v>1</v>
      </c>
      <c r="L86" s="9">
        <v>1</v>
      </c>
      <c r="M86" s="9">
        <v>1</v>
      </c>
      <c r="N86" s="10">
        <f t="shared" si="7"/>
        <v>5</v>
      </c>
    </row>
    <row r="87" spans="1:14" x14ac:dyDescent="0.25">
      <c r="A87" s="3" t="str">
        <f t="shared" si="10"/>
        <v>Московский</v>
      </c>
      <c r="B87" s="11" t="str">
        <f t="shared" si="10"/>
        <v xml:space="preserve">ГБОУ СОШ №358 </v>
      </c>
      <c r="C87" s="5">
        <f t="shared" si="10"/>
        <v>11358</v>
      </c>
      <c r="D87" s="5" t="str">
        <f t="shared" si="10"/>
        <v>СОШ</v>
      </c>
      <c r="E87" s="12" t="str">
        <f t="shared" si="10"/>
        <v>1г</v>
      </c>
      <c r="F87" s="7">
        <f t="shared" si="10"/>
        <v>131</v>
      </c>
      <c r="G87" s="7">
        <f t="shared" si="10"/>
        <v>114</v>
      </c>
      <c r="H87" s="8">
        <f t="shared" si="9"/>
        <v>11358085</v>
      </c>
      <c r="I87" s="9">
        <v>1</v>
      </c>
      <c r="J87" s="9">
        <v>1</v>
      </c>
      <c r="K87" s="9">
        <v>0</v>
      </c>
      <c r="L87" s="9">
        <v>1</v>
      </c>
      <c r="M87" s="9">
        <v>0</v>
      </c>
      <c r="N87" s="10">
        <f t="shared" si="7"/>
        <v>3</v>
      </c>
    </row>
    <row r="88" spans="1:14" x14ac:dyDescent="0.25">
      <c r="A88" s="3" t="str">
        <f t="shared" si="10"/>
        <v>Московский</v>
      </c>
      <c r="B88" s="11" t="str">
        <f t="shared" si="10"/>
        <v xml:space="preserve">ГБОУ СОШ №358 </v>
      </c>
      <c r="C88" s="5">
        <f t="shared" si="10"/>
        <v>11358</v>
      </c>
      <c r="D88" s="5" t="str">
        <f t="shared" si="10"/>
        <v>СОШ</v>
      </c>
      <c r="E88" s="12" t="str">
        <f t="shared" si="10"/>
        <v>1г</v>
      </c>
      <c r="F88" s="7">
        <f t="shared" si="10"/>
        <v>131</v>
      </c>
      <c r="G88" s="7">
        <f t="shared" si="10"/>
        <v>114</v>
      </c>
      <c r="H88" s="8">
        <f t="shared" si="9"/>
        <v>11358086</v>
      </c>
      <c r="I88" s="9">
        <v>1</v>
      </c>
      <c r="J88" s="9">
        <v>1</v>
      </c>
      <c r="K88" s="9">
        <v>0</v>
      </c>
      <c r="L88" s="9">
        <v>1</v>
      </c>
      <c r="M88" s="9">
        <v>1</v>
      </c>
      <c r="N88" s="10">
        <f t="shared" si="7"/>
        <v>4</v>
      </c>
    </row>
    <row r="89" spans="1:14" x14ac:dyDescent="0.25">
      <c r="A89" s="3" t="str">
        <f t="shared" si="10"/>
        <v>Московский</v>
      </c>
      <c r="B89" s="11" t="str">
        <f t="shared" si="10"/>
        <v xml:space="preserve">ГБОУ СОШ №358 </v>
      </c>
      <c r="C89" s="5">
        <f t="shared" si="10"/>
        <v>11358</v>
      </c>
      <c r="D89" s="5" t="str">
        <f t="shared" si="10"/>
        <v>СОШ</v>
      </c>
      <c r="E89" s="12" t="str">
        <f t="shared" si="10"/>
        <v>1г</v>
      </c>
      <c r="F89" s="7">
        <f t="shared" si="10"/>
        <v>131</v>
      </c>
      <c r="G89" s="7">
        <f t="shared" si="10"/>
        <v>114</v>
      </c>
      <c r="H89" s="8">
        <f t="shared" si="9"/>
        <v>11358087</v>
      </c>
      <c r="I89" s="9">
        <v>1</v>
      </c>
      <c r="J89" s="9">
        <v>1</v>
      </c>
      <c r="K89" s="9">
        <v>1</v>
      </c>
      <c r="L89" s="9">
        <v>1</v>
      </c>
      <c r="M89" s="9">
        <v>1</v>
      </c>
      <c r="N89" s="10">
        <f t="shared" si="7"/>
        <v>5</v>
      </c>
    </row>
    <row r="90" spans="1:14" x14ac:dyDescent="0.25">
      <c r="A90" s="3" t="str">
        <f t="shared" si="10"/>
        <v>Московский</v>
      </c>
      <c r="B90" s="11" t="str">
        <f t="shared" si="10"/>
        <v xml:space="preserve">ГБОУ СОШ №358 </v>
      </c>
      <c r="C90" s="5">
        <f t="shared" si="10"/>
        <v>11358</v>
      </c>
      <c r="D90" s="5" t="str">
        <f t="shared" si="10"/>
        <v>СОШ</v>
      </c>
      <c r="E90" s="12" t="str">
        <f t="shared" si="10"/>
        <v>1г</v>
      </c>
      <c r="F90" s="7">
        <f t="shared" si="10"/>
        <v>131</v>
      </c>
      <c r="G90" s="7">
        <f t="shared" si="10"/>
        <v>114</v>
      </c>
      <c r="H90" s="8">
        <f t="shared" si="9"/>
        <v>11358088</v>
      </c>
      <c r="I90" s="9">
        <v>0</v>
      </c>
      <c r="J90" s="9">
        <v>1</v>
      </c>
      <c r="K90" s="9">
        <v>1</v>
      </c>
      <c r="L90" s="9">
        <v>1</v>
      </c>
      <c r="M90" s="9">
        <v>1</v>
      </c>
      <c r="N90" s="10">
        <f t="shared" si="7"/>
        <v>4</v>
      </c>
    </row>
    <row r="91" spans="1:14" x14ac:dyDescent="0.25">
      <c r="A91" s="3" t="str">
        <f t="shared" si="10"/>
        <v>Московский</v>
      </c>
      <c r="B91" s="11" t="str">
        <f t="shared" si="10"/>
        <v xml:space="preserve">ГБОУ СОШ №358 </v>
      </c>
      <c r="C91" s="5">
        <f t="shared" si="10"/>
        <v>11358</v>
      </c>
      <c r="D91" s="5" t="str">
        <f t="shared" si="10"/>
        <v>СОШ</v>
      </c>
      <c r="E91" s="12" t="str">
        <f t="shared" si="10"/>
        <v>1г</v>
      </c>
      <c r="F91" s="7">
        <f t="shared" si="10"/>
        <v>131</v>
      </c>
      <c r="G91" s="7">
        <f t="shared" si="10"/>
        <v>114</v>
      </c>
      <c r="H91" s="8">
        <f t="shared" si="9"/>
        <v>11358089</v>
      </c>
      <c r="I91" s="9">
        <v>1</v>
      </c>
      <c r="J91" s="9">
        <v>1</v>
      </c>
      <c r="K91" s="9">
        <v>0</v>
      </c>
      <c r="L91" s="9">
        <v>1</v>
      </c>
      <c r="M91" s="9">
        <v>1</v>
      </c>
      <c r="N91" s="10">
        <f t="shared" si="7"/>
        <v>4</v>
      </c>
    </row>
    <row r="92" spans="1:14" x14ac:dyDescent="0.25">
      <c r="A92" s="3" t="str">
        <f t="shared" si="10"/>
        <v>Московский</v>
      </c>
      <c r="B92" s="11" t="str">
        <f t="shared" si="10"/>
        <v xml:space="preserve">ГБОУ СОШ №358 </v>
      </c>
      <c r="C92" s="5">
        <f t="shared" si="10"/>
        <v>11358</v>
      </c>
      <c r="D92" s="5" t="str">
        <f t="shared" si="10"/>
        <v>СОШ</v>
      </c>
      <c r="E92" s="12" t="str">
        <f t="shared" si="10"/>
        <v>1г</v>
      </c>
      <c r="F92" s="7">
        <f t="shared" si="10"/>
        <v>131</v>
      </c>
      <c r="G92" s="7">
        <f t="shared" si="10"/>
        <v>114</v>
      </c>
      <c r="H92" s="8">
        <f t="shared" si="9"/>
        <v>11358090</v>
      </c>
      <c r="I92" s="9">
        <v>1</v>
      </c>
      <c r="J92" s="9">
        <v>1</v>
      </c>
      <c r="K92" s="9">
        <v>1</v>
      </c>
      <c r="L92" s="9">
        <v>1</v>
      </c>
      <c r="M92" s="9">
        <v>1</v>
      </c>
      <c r="N92" s="10">
        <f t="shared" si="7"/>
        <v>5</v>
      </c>
    </row>
    <row r="93" spans="1:14" x14ac:dyDescent="0.25">
      <c r="A93" s="3" t="str">
        <f t="shared" si="10"/>
        <v>Московский</v>
      </c>
      <c r="B93" s="11" t="str">
        <f t="shared" si="10"/>
        <v xml:space="preserve">ГБОУ СОШ №358 </v>
      </c>
      <c r="C93" s="5">
        <f t="shared" si="10"/>
        <v>11358</v>
      </c>
      <c r="D93" s="5" t="str">
        <f t="shared" si="10"/>
        <v>СОШ</v>
      </c>
      <c r="E93" s="12" t="str">
        <f t="shared" si="10"/>
        <v>1г</v>
      </c>
      <c r="F93" s="7">
        <f t="shared" si="10"/>
        <v>131</v>
      </c>
      <c r="G93" s="7">
        <f t="shared" si="10"/>
        <v>114</v>
      </c>
      <c r="H93" s="8">
        <f t="shared" si="9"/>
        <v>11358091</v>
      </c>
      <c r="I93" s="9">
        <v>0</v>
      </c>
      <c r="J93" s="9">
        <v>1</v>
      </c>
      <c r="K93" s="9">
        <v>0</v>
      </c>
      <c r="L93" s="9">
        <v>1</v>
      </c>
      <c r="M93" s="9">
        <v>1</v>
      </c>
      <c r="N93" s="10">
        <f t="shared" si="7"/>
        <v>3</v>
      </c>
    </row>
    <row r="94" spans="1:14" x14ac:dyDescent="0.25">
      <c r="A94" s="3" t="str">
        <f t="shared" si="10"/>
        <v>Московский</v>
      </c>
      <c r="B94" s="11" t="str">
        <f t="shared" si="10"/>
        <v xml:space="preserve">ГБОУ СОШ №358 </v>
      </c>
      <c r="C94" s="5">
        <f t="shared" si="10"/>
        <v>11358</v>
      </c>
      <c r="D94" s="5" t="str">
        <f t="shared" si="10"/>
        <v>СОШ</v>
      </c>
      <c r="E94" s="12" t="str">
        <f t="shared" si="10"/>
        <v>1г</v>
      </c>
      <c r="F94" s="7">
        <f t="shared" si="10"/>
        <v>131</v>
      </c>
      <c r="G94" s="7">
        <f t="shared" si="10"/>
        <v>114</v>
      </c>
      <c r="H94" s="8">
        <f t="shared" si="9"/>
        <v>11358092</v>
      </c>
      <c r="I94" s="9">
        <v>1</v>
      </c>
      <c r="J94" s="9">
        <v>1</v>
      </c>
      <c r="K94" s="9">
        <v>1</v>
      </c>
      <c r="L94" s="9">
        <v>1</v>
      </c>
      <c r="M94" s="9">
        <v>1</v>
      </c>
      <c r="N94" s="10">
        <f t="shared" si="7"/>
        <v>5</v>
      </c>
    </row>
    <row r="95" spans="1:14" x14ac:dyDescent="0.25">
      <c r="A95" s="3" t="str">
        <f t="shared" si="10"/>
        <v>Московский</v>
      </c>
      <c r="B95" s="11" t="str">
        <f t="shared" si="10"/>
        <v xml:space="preserve">ГБОУ СОШ №358 </v>
      </c>
      <c r="C95" s="5">
        <f t="shared" si="10"/>
        <v>11358</v>
      </c>
      <c r="D95" s="5" t="str">
        <f t="shared" si="10"/>
        <v>СОШ</v>
      </c>
      <c r="E95" s="12" t="str">
        <f t="shared" si="10"/>
        <v>1г</v>
      </c>
      <c r="F95" s="7">
        <f t="shared" si="10"/>
        <v>131</v>
      </c>
      <c r="G95" s="7">
        <f t="shared" si="10"/>
        <v>114</v>
      </c>
      <c r="H95" s="8">
        <f t="shared" si="9"/>
        <v>11358093</v>
      </c>
      <c r="I95" s="9">
        <v>1</v>
      </c>
      <c r="J95" s="9">
        <v>1</v>
      </c>
      <c r="K95" s="9">
        <v>0</v>
      </c>
      <c r="L95" s="9">
        <v>1</v>
      </c>
      <c r="M95" s="9">
        <v>1</v>
      </c>
      <c r="N95" s="10">
        <f t="shared" si="7"/>
        <v>4</v>
      </c>
    </row>
    <row r="96" spans="1:14" x14ac:dyDescent="0.25">
      <c r="A96" s="3" t="str">
        <f t="shared" si="10"/>
        <v>Московский</v>
      </c>
      <c r="B96" s="11" t="str">
        <f t="shared" si="10"/>
        <v xml:space="preserve">ГБОУ СОШ №358 </v>
      </c>
      <c r="C96" s="5">
        <f t="shared" si="10"/>
        <v>11358</v>
      </c>
      <c r="D96" s="5" t="str">
        <f t="shared" si="10"/>
        <v>СОШ</v>
      </c>
      <c r="E96" s="12" t="str">
        <f t="shared" si="10"/>
        <v>1г</v>
      </c>
      <c r="F96" s="7">
        <f t="shared" si="10"/>
        <v>131</v>
      </c>
      <c r="G96" s="7">
        <f t="shared" si="10"/>
        <v>114</v>
      </c>
      <c r="H96" s="8">
        <f t="shared" si="9"/>
        <v>11358094</v>
      </c>
      <c r="I96" s="9">
        <v>1</v>
      </c>
      <c r="J96" s="9">
        <v>1</v>
      </c>
      <c r="K96" s="9">
        <v>1</v>
      </c>
      <c r="L96" s="9">
        <v>1</v>
      </c>
      <c r="M96" s="9">
        <v>1</v>
      </c>
      <c r="N96" s="10">
        <f t="shared" si="7"/>
        <v>5</v>
      </c>
    </row>
    <row r="97" spans="1:14" x14ac:dyDescent="0.25">
      <c r="A97" s="3" t="str">
        <f t="shared" si="10"/>
        <v>Московский</v>
      </c>
      <c r="B97" s="11" t="str">
        <f t="shared" si="10"/>
        <v xml:space="preserve">ГБОУ СОШ №358 </v>
      </c>
      <c r="C97" s="5">
        <f t="shared" si="10"/>
        <v>11358</v>
      </c>
      <c r="D97" s="5" t="str">
        <f t="shared" si="10"/>
        <v>СОШ</v>
      </c>
      <c r="E97" s="12" t="str">
        <f t="shared" si="10"/>
        <v>1г</v>
      </c>
      <c r="F97" s="7">
        <f t="shared" si="10"/>
        <v>131</v>
      </c>
      <c r="G97" s="7">
        <f t="shared" si="10"/>
        <v>114</v>
      </c>
      <c r="H97" s="8">
        <f t="shared" si="9"/>
        <v>11358095</v>
      </c>
      <c r="I97" s="9">
        <v>1</v>
      </c>
      <c r="J97" s="9">
        <v>1</v>
      </c>
      <c r="K97" s="9">
        <v>1</v>
      </c>
      <c r="L97" s="9">
        <v>1</v>
      </c>
      <c r="M97" s="9">
        <v>1</v>
      </c>
      <c r="N97" s="10">
        <f t="shared" si="7"/>
        <v>5</v>
      </c>
    </row>
    <row r="98" spans="1:14" x14ac:dyDescent="0.25">
      <c r="A98" s="3" t="str">
        <f t="shared" si="10"/>
        <v>Московский</v>
      </c>
      <c r="B98" s="11" t="str">
        <f t="shared" si="10"/>
        <v xml:space="preserve">ГБОУ СОШ №358 </v>
      </c>
      <c r="C98" s="5">
        <f t="shared" si="10"/>
        <v>11358</v>
      </c>
      <c r="D98" s="5" t="str">
        <f t="shared" si="10"/>
        <v>СОШ</v>
      </c>
      <c r="E98" s="12" t="str">
        <f t="shared" si="10"/>
        <v>1г</v>
      </c>
      <c r="F98" s="7">
        <f t="shared" si="10"/>
        <v>131</v>
      </c>
      <c r="G98" s="7">
        <f t="shared" si="10"/>
        <v>114</v>
      </c>
      <c r="H98" s="8">
        <f t="shared" si="9"/>
        <v>11358096</v>
      </c>
      <c r="I98" s="9">
        <v>1</v>
      </c>
      <c r="J98" s="9">
        <v>1</v>
      </c>
      <c r="K98" s="9">
        <v>1</v>
      </c>
      <c r="L98" s="9">
        <v>1</v>
      </c>
      <c r="M98" s="9">
        <v>1</v>
      </c>
      <c r="N98" s="10">
        <f t="shared" si="7"/>
        <v>5</v>
      </c>
    </row>
    <row r="99" spans="1:14" x14ac:dyDescent="0.25">
      <c r="A99" s="3" t="str">
        <f t="shared" si="10"/>
        <v>Московский</v>
      </c>
      <c r="B99" s="11" t="str">
        <f t="shared" si="10"/>
        <v xml:space="preserve">ГБОУ СОШ №358 </v>
      </c>
      <c r="C99" s="5">
        <f t="shared" si="10"/>
        <v>11358</v>
      </c>
      <c r="D99" s="5" t="str">
        <f t="shared" si="10"/>
        <v>СОШ</v>
      </c>
      <c r="E99" s="12" t="str">
        <f t="shared" si="10"/>
        <v>1г</v>
      </c>
      <c r="F99" s="7">
        <f t="shared" si="10"/>
        <v>131</v>
      </c>
      <c r="G99" s="7">
        <f t="shared" si="10"/>
        <v>114</v>
      </c>
      <c r="H99" s="8">
        <f t="shared" si="9"/>
        <v>11358097</v>
      </c>
      <c r="I99" s="9">
        <v>1</v>
      </c>
      <c r="J99" s="9">
        <v>1</v>
      </c>
      <c r="K99" s="9">
        <v>0</v>
      </c>
      <c r="L99" s="9">
        <v>1</v>
      </c>
      <c r="M99" s="9">
        <v>1</v>
      </c>
      <c r="N99" s="10">
        <f t="shared" si="7"/>
        <v>4</v>
      </c>
    </row>
    <row r="100" spans="1:14" x14ac:dyDescent="0.25">
      <c r="A100" s="3" t="str">
        <f t="shared" si="10"/>
        <v>Московский</v>
      </c>
      <c r="B100" s="11" t="str">
        <f t="shared" si="10"/>
        <v xml:space="preserve">ГБОУ СОШ №358 </v>
      </c>
      <c r="C100" s="5">
        <f t="shared" si="10"/>
        <v>11358</v>
      </c>
      <c r="D100" s="5" t="str">
        <f t="shared" si="10"/>
        <v>СОШ</v>
      </c>
      <c r="E100" s="12" t="str">
        <f t="shared" si="10"/>
        <v>1г</v>
      </c>
      <c r="F100" s="7">
        <f t="shared" si="10"/>
        <v>131</v>
      </c>
      <c r="G100" s="7">
        <f t="shared" si="10"/>
        <v>114</v>
      </c>
      <c r="H100" s="8">
        <f t="shared" si="9"/>
        <v>11358098</v>
      </c>
      <c r="I100" s="9">
        <v>0</v>
      </c>
      <c r="J100" s="9">
        <v>1</v>
      </c>
      <c r="K100" s="9">
        <v>0</v>
      </c>
      <c r="L100" s="9">
        <v>1</v>
      </c>
      <c r="M100" s="9">
        <v>1</v>
      </c>
      <c r="N100" s="10">
        <f t="shared" si="7"/>
        <v>3</v>
      </c>
    </row>
    <row r="101" spans="1:14" x14ac:dyDescent="0.25">
      <c r="A101" s="3" t="str">
        <f t="shared" ref="A101:G117" si="11">A100</f>
        <v>Московский</v>
      </c>
      <c r="B101" s="11" t="str">
        <f t="shared" si="11"/>
        <v xml:space="preserve">ГБОУ СОШ №358 </v>
      </c>
      <c r="C101" s="5">
        <f t="shared" si="11"/>
        <v>11358</v>
      </c>
      <c r="D101" s="5" t="str">
        <f t="shared" si="11"/>
        <v>СОШ</v>
      </c>
      <c r="E101" s="12" t="str">
        <f t="shared" si="11"/>
        <v>1г</v>
      </c>
      <c r="F101" s="7">
        <f t="shared" si="11"/>
        <v>131</v>
      </c>
      <c r="G101" s="7">
        <f t="shared" si="11"/>
        <v>114</v>
      </c>
      <c r="H101" s="8">
        <f t="shared" si="9"/>
        <v>11358099</v>
      </c>
      <c r="I101" s="9">
        <v>1</v>
      </c>
      <c r="J101" s="9">
        <v>1</v>
      </c>
      <c r="K101" s="9">
        <v>1</v>
      </c>
      <c r="L101" s="9">
        <v>1</v>
      </c>
      <c r="M101" s="9">
        <v>1</v>
      </c>
      <c r="N101" s="10">
        <f t="shared" si="7"/>
        <v>5</v>
      </c>
    </row>
    <row r="102" spans="1:14" x14ac:dyDescent="0.25">
      <c r="A102" s="3" t="str">
        <f t="shared" si="11"/>
        <v>Московский</v>
      </c>
      <c r="B102" s="11" t="str">
        <f t="shared" si="11"/>
        <v xml:space="preserve">ГБОУ СОШ №358 </v>
      </c>
      <c r="C102" s="5">
        <f t="shared" si="11"/>
        <v>11358</v>
      </c>
      <c r="D102" s="5" t="str">
        <f t="shared" si="11"/>
        <v>СОШ</v>
      </c>
      <c r="E102" s="12" t="str">
        <f t="shared" si="11"/>
        <v>1г</v>
      </c>
      <c r="F102" s="7">
        <f t="shared" si="11"/>
        <v>131</v>
      </c>
      <c r="G102" s="7">
        <f t="shared" si="11"/>
        <v>114</v>
      </c>
      <c r="H102" s="8">
        <f t="shared" si="9"/>
        <v>11358100</v>
      </c>
      <c r="I102" s="9">
        <v>1</v>
      </c>
      <c r="J102" s="9">
        <v>1</v>
      </c>
      <c r="K102" s="9">
        <v>0</v>
      </c>
      <c r="L102" s="9">
        <v>1</v>
      </c>
      <c r="M102" s="9">
        <v>1</v>
      </c>
      <c r="N102" s="10">
        <f t="shared" si="7"/>
        <v>4</v>
      </c>
    </row>
    <row r="103" spans="1:14" x14ac:dyDescent="0.25">
      <c r="A103" s="3" t="str">
        <f t="shared" si="11"/>
        <v>Московский</v>
      </c>
      <c r="B103" s="11" t="str">
        <f t="shared" si="11"/>
        <v xml:space="preserve">ГБОУ СОШ №358 </v>
      </c>
      <c r="C103" s="5">
        <f t="shared" si="11"/>
        <v>11358</v>
      </c>
      <c r="D103" s="5" t="str">
        <f t="shared" si="11"/>
        <v>СОШ</v>
      </c>
      <c r="E103" s="12" t="str">
        <f t="shared" si="11"/>
        <v>1г</v>
      </c>
      <c r="F103" s="7">
        <f t="shared" si="11"/>
        <v>131</v>
      </c>
      <c r="G103" s="7">
        <f t="shared" si="11"/>
        <v>114</v>
      </c>
      <c r="H103" s="8">
        <f t="shared" si="9"/>
        <v>11358101</v>
      </c>
      <c r="I103" s="9">
        <v>1</v>
      </c>
      <c r="J103" s="9">
        <v>1</v>
      </c>
      <c r="K103" s="9">
        <v>1</v>
      </c>
      <c r="L103" s="9">
        <v>1</v>
      </c>
      <c r="M103" s="9">
        <v>1</v>
      </c>
      <c r="N103" s="10">
        <f t="shared" si="7"/>
        <v>5</v>
      </c>
    </row>
    <row r="104" spans="1:14" x14ac:dyDescent="0.25">
      <c r="A104" s="3" t="str">
        <f t="shared" si="11"/>
        <v>Московский</v>
      </c>
      <c r="B104" s="11" t="str">
        <f t="shared" si="11"/>
        <v xml:space="preserve">ГБОУ СОШ №358 </v>
      </c>
      <c r="C104" s="5">
        <f t="shared" si="11"/>
        <v>11358</v>
      </c>
      <c r="D104" s="5" t="str">
        <f t="shared" si="11"/>
        <v>СОШ</v>
      </c>
      <c r="E104" s="12" t="str">
        <f t="shared" si="11"/>
        <v>1г</v>
      </c>
      <c r="F104" s="7">
        <f t="shared" si="11"/>
        <v>131</v>
      </c>
      <c r="G104" s="7">
        <f t="shared" si="11"/>
        <v>114</v>
      </c>
      <c r="H104" s="8">
        <f t="shared" si="9"/>
        <v>11358102</v>
      </c>
      <c r="I104" s="9">
        <v>1</v>
      </c>
      <c r="J104" s="9">
        <v>1</v>
      </c>
      <c r="K104" s="9">
        <v>0</v>
      </c>
      <c r="L104" s="9">
        <v>1</v>
      </c>
      <c r="M104" s="9">
        <v>1</v>
      </c>
      <c r="N104" s="10">
        <f t="shared" si="7"/>
        <v>4</v>
      </c>
    </row>
    <row r="105" spans="1:14" x14ac:dyDescent="0.25">
      <c r="A105" s="3" t="str">
        <f t="shared" si="11"/>
        <v>Московский</v>
      </c>
      <c r="B105" s="11" t="str">
        <f t="shared" si="11"/>
        <v xml:space="preserve">ГБОУ СОШ №358 </v>
      </c>
      <c r="C105" s="5">
        <f t="shared" si="11"/>
        <v>11358</v>
      </c>
      <c r="D105" s="5" t="str">
        <f t="shared" si="11"/>
        <v>СОШ</v>
      </c>
      <c r="E105" s="12" t="str">
        <f t="shared" si="11"/>
        <v>1г</v>
      </c>
      <c r="F105" s="7">
        <f t="shared" si="11"/>
        <v>131</v>
      </c>
      <c r="G105" s="7">
        <f t="shared" si="11"/>
        <v>114</v>
      </c>
      <c r="H105" s="8">
        <f t="shared" si="9"/>
        <v>11358103</v>
      </c>
      <c r="I105" s="9">
        <v>1</v>
      </c>
      <c r="J105" s="9">
        <v>1</v>
      </c>
      <c r="K105" s="9">
        <v>0</v>
      </c>
      <c r="L105" s="9">
        <v>1</v>
      </c>
      <c r="M105" s="9">
        <v>0</v>
      </c>
      <c r="N105" s="10">
        <f t="shared" si="7"/>
        <v>3</v>
      </c>
    </row>
    <row r="106" spans="1:14" x14ac:dyDescent="0.25">
      <c r="A106" s="3" t="str">
        <f t="shared" si="11"/>
        <v>Московский</v>
      </c>
      <c r="B106" s="11" t="str">
        <f t="shared" si="11"/>
        <v xml:space="preserve">ГБОУ СОШ №358 </v>
      </c>
      <c r="C106" s="5">
        <f t="shared" si="11"/>
        <v>11358</v>
      </c>
      <c r="D106" s="5" t="str">
        <f t="shared" si="11"/>
        <v>СОШ</v>
      </c>
      <c r="E106" s="12" t="str">
        <f t="shared" si="11"/>
        <v>1г</v>
      </c>
      <c r="F106" s="7">
        <f t="shared" si="11"/>
        <v>131</v>
      </c>
      <c r="G106" s="7">
        <f t="shared" si="11"/>
        <v>114</v>
      </c>
      <c r="H106" s="8">
        <f t="shared" si="9"/>
        <v>11358104</v>
      </c>
      <c r="I106" s="9">
        <v>1</v>
      </c>
      <c r="J106" s="9">
        <v>1</v>
      </c>
      <c r="K106" s="9">
        <v>1</v>
      </c>
      <c r="L106" s="9">
        <v>1</v>
      </c>
      <c r="M106" s="9">
        <v>1</v>
      </c>
      <c r="N106" s="10">
        <f t="shared" si="7"/>
        <v>5</v>
      </c>
    </row>
    <row r="107" spans="1:14" x14ac:dyDescent="0.25">
      <c r="A107" s="3" t="str">
        <f t="shared" si="11"/>
        <v>Московский</v>
      </c>
      <c r="B107" s="11" t="str">
        <f t="shared" si="11"/>
        <v xml:space="preserve">ГБОУ СОШ №358 </v>
      </c>
      <c r="C107" s="5">
        <f t="shared" si="11"/>
        <v>11358</v>
      </c>
      <c r="D107" s="5" t="str">
        <f t="shared" si="11"/>
        <v>СОШ</v>
      </c>
      <c r="E107" s="12" t="str">
        <f t="shared" si="11"/>
        <v>1г</v>
      </c>
      <c r="F107" s="7">
        <f t="shared" si="11"/>
        <v>131</v>
      </c>
      <c r="G107" s="7">
        <f t="shared" si="11"/>
        <v>114</v>
      </c>
      <c r="H107" s="8">
        <f t="shared" si="9"/>
        <v>11358105</v>
      </c>
      <c r="I107" s="9">
        <v>1</v>
      </c>
      <c r="J107" s="9">
        <v>1</v>
      </c>
      <c r="K107" s="9">
        <v>1</v>
      </c>
      <c r="L107" s="9">
        <v>1</v>
      </c>
      <c r="M107" s="9">
        <v>1</v>
      </c>
      <c r="N107" s="10">
        <f t="shared" si="7"/>
        <v>5</v>
      </c>
    </row>
    <row r="108" spans="1:14" x14ac:dyDescent="0.25">
      <c r="A108" s="3" t="str">
        <f t="shared" si="11"/>
        <v>Московский</v>
      </c>
      <c r="B108" s="11" t="str">
        <f t="shared" si="11"/>
        <v xml:space="preserve">ГБОУ СОШ №358 </v>
      </c>
      <c r="C108" s="5">
        <f t="shared" si="11"/>
        <v>11358</v>
      </c>
      <c r="D108" s="5" t="str">
        <f t="shared" si="11"/>
        <v>СОШ</v>
      </c>
      <c r="E108" s="12" t="str">
        <f t="shared" si="11"/>
        <v>1г</v>
      </c>
      <c r="F108" s="7">
        <f t="shared" si="11"/>
        <v>131</v>
      </c>
      <c r="G108" s="7">
        <f t="shared" si="11"/>
        <v>114</v>
      </c>
      <c r="H108" s="8">
        <f t="shared" si="9"/>
        <v>11358106</v>
      </c>
      <c r="I108" s="9">
        <v>1</v>
      </c>
      <c r="J108" s="9">
        <v>1</v>
      </c>
      <c r="K108" s="9">
        <v>0</v>
      </c>
      <c r="L108" s="9">
        <v>1</v>
      </c>
      <c r="M108" s="9">
        <v>1</v>
      </c>
      <c r="N108" s="10">
        <f t="shared" si="7"/>
        <v>4</v>
      </c>
    </row>
    <row r="109" spans="1:14" x14ac:dyDescent="0.25">
      <c r="A109" s="3" t="str">
        <f t="shared" si="11"/>
        <v>Московский</v>
      </c>
      <c r="B109" s="11" t="str">
        <f t="shared" si="11"/>
        <v xml:space="preserve">ГБОУ СОШ №358 </v>
      </c>
      <c r="C109" s="5">
        <f t="shared" si="11"/>
        <v>11358</v>
      </c>
      <c r="D109" s="5" t="str">
        <f t="shared" si="11"/>
        <v>СОШ</v>
      </c>
      <c r="E109" s="12" t="str">
        <f t="shared" si="11"/>
        <v>1г</v>
      </c>
      <c r="F109" s="7">
        <f t="shared" si="11"/>
        <v>131</v>
      </c>
      <c r="G109" s="7">
        <f t="shared" si="11"/>
        <v>114</v>
      </c>
      <c r="H109" s="8">
        <f t="shared" si="9"/>
        <v>11358107</v>
      </c>
      <c r="I109" s="9">
        <v>1</v>
      </c>
      <c r="J109" s="9">
        <v>1</v>
      </c>
      <c r="K109" s="9">
        <v>0</v>
      </c>
      <c r="L109" s="9">
        <v>1</v>
      </c>
      <c r="M109" s="9">
        <v>1</v>
      </c>
      <c r="N109" s="10">
        <f t="shared" si="7"/>
        <v>4</v>
      </c>
    </row>
    <row r="110" spans="1:14" x14ac:dyDescent="0.25">
      <c r="A110" s="3" t="str">
        <f t="shared" si="11"/>
        <v>Московский</v>
      </c>
      <c r="B110" s="11" t="str">
        <f t="shared" si="11"/>
        <v xml:space="preserve">ГБОУ СОШ №358 </v>
      </c>
      <c r="C110" s="5">
        <f t="shared" si="11"/>
        <v>11358</v>
      </c>
      <c r="D110" s="5" t="str">
        <f t="shared" si="11"/>
        <v>СОШ</v>
      </c>
      <c r="E110" s="12" t="str">
        <f t="shared" si="11"/>
        <v>1г</v>
      </c>
      <c r="F110" s="7">
        <f t="shared" si="11"/>
        <v>131</v>
      </c>
      <c r="G110" s="7">
        <f t="shared" si="11"/>
        <v>114</v>
      </c>
      <c r="H110" s="8">
        <f t="shared" si="9"/>
        <v>11358108</v>
      </c>
      <c r="I110" s="9">
        <v>0</v>
      </c>
      <c r="J110" s="9">
        <v>0</v>
      </c>
      <c r="K110" s="9">
        <v>0</v>
      </c>
      <c r="L110" s="9">
        <v>1</v>
      </c>
      <c r="M110" s="9">
        <v>0</v>
      </c>
      <c r="N110" s="10">
        <f t="shared" si="7"/>
        <v>1</v>
      </c>
    </row>
    <row r="111" spans="1:14" x14ac:dyDescent="0.25">
      <c r="A111" s="3" t="str">
        <f t="shared" si="11"/>
        <v>Московский</v>
      </c>
      <c r="B111" s="11" t="str">
        <f t="shared" si="11"/>
        <v xml:space="preserve">ГБОУ СОШ №358 </v>
      </c>
      <c r="C111" s="5">
        <f t="shared" si="11"/>
        <v>11358</v>
      </c>
      <c r="D111" s="5" t="str">
        <f t="shared" si="11"/>
        <v>СОШ</v>
      </c>
      <c r="E111" s="12" t="str">
        <f t="shared" si="11"/>
        <v>1г</v>
      </c>
      <c r="F111" s="7">
        <f t="shared" si="11"/>
        <v>131</v>
      </c>
      <c r="G111" s="7">
        <f t="shared" si="11"/>
        <v>114</v>
      </c>
      <c r="H111" s="8">
        <f t="shared" si="9"/>
        <v>11358109</v>
      </c>
      <c r="I111" s="9">
        <v>1</v>
      </c>
      <c r="J111" s="9">
        <v>1</v>
      </c>
      <c r="K111" s="9">
        <v>1</v>
      </c>
      <c r="L111" s="9">
        <v>1</v>
      </c>
      <c r="M111" s="9">
        <v>1</v>
      </c>
      <c r="N111" s="10">
        <f t="shared" si="7"/>
        <v>5</v>
      </c>
    </row>
    <row r="112" spans="1:14" x14ac:dyDescent="0.25">
      <c r="A112" s="3" t="str">
        <f t="shared" si="11"/>
        <v>Московский</v>
      </c>
      <c r="B112" s="11" t="str">
        <f t="shared" si="11"/>
        <v xml:space="preserve">ГБОУ СОШ №358 </v>
      </c>
      <c r="C112" s="5">
        <f t="shared" si="11"/>
        <v>11358</v>
      </c>
      <c r="D112" s="5" t="str">
        <f t="shared" si="11"/>
        <v>СОШ</v>
      </c>
      <c r="E112" s="12" t="str">
        <f t="shared" si="11"/>
        <v>1г</v>
      </c>
      <c r="F112" s="7">
        <f t="shared" si="11"/>
        <v>131</v>
      </c>
      <c r="G112" s="7">
        <f t="shared" si="11"/>
        <v>114</v>
      </c>
      <c r="H112" s="8">
        <f t="shared" si="9"/>
        <v>11358110</v>
      </c>
      <c r="I112" s="9">
        <v>1</v>
      </c>
      <c r="J112" s="9">
        <v>0</v>
      </c>
      <c r="K112" s="9">
        <v>0</v>
      </c>
      <c r="L112" s="9">
        <v>1</v>
      </c>
      <c r="M112" s="9">
        <v>1</v>
      </c>
      <c r="N112" s="10">
        <f t="shared" si="7"/>
        <v>3</v>
      </c>
    </row>
    <row r="113" spans="1:14" x14ac:dyDescent="0.25">
      <c r="A113" s="3" t="str">
        <f t="shared" si="11"/>
        <v>Московский</v>
      </c>
      <c r="B113" s="11" t="str">
        <f t="shared" si="11"/>
        <v xml:space="preserve">ГБОУ СОШ №358 </v>
      </c>
      <c r="C113" s="5">
        <f t="shared" si="11"/>
        <v>11358</v>
      </c>
      <c r="D113" s="5" t="str">
        <f t="shared" si="11"/>
        <v>СОШ</v>
      </c>
      <c r="E113" s="12" t="str">
        <f t="shared" si="11"/>
        <v>1г</v>
      </c>
      <c r="F113" s="7">
        <f t="shared" si="11"/>
        <v>131</v>
      </c>
      <c r="G113" s="7">
        <f t="shared" si="11"/>
        <v>114</v>
      </c>
      <c r="H113" s="8">
        <f t="shared" si="9"/>
        <v>11358111</v>
      </c>
      <c r="I113" s="9">
        <v>1</v>
      </c>
      <c r="J113" s="9">
        <v>1</v>
      </c>
      <c r="K113" s="9">
        <v>0</v>
      </c>
      <c r="L113" s="9">
        <v>1</v>
      </c>
      <c r="M113" s="9">
        <v>1</v>
      </c>
      <c r="N113" s="10">
        <f t="shared" si="7"/>
        <v>4</v>
      </c>
    </row>
    <row r="114" spans="1:14" x14ac:dyDescent="0.25">
      <c r="A114" s="3" t="str">
        <f t="shared" si="11"/>
        <v>Московский</v>
      </c>
      <c r="B114" s="11" t="str">
        <f t="shared" si="11"/>
        <v xml:space="preserve">ГБОУ СОШ №358 </v>
      </c>
      <c r="C114" s="5">
        <f t="shared" si="11"/>
        <v>11358</v>
      </c>
      <c r="D114" s="5" t="str">
        <f t="shared" si="11"/>
        <v>СОШ</v>
      </c>
      <c r="E114" s="12" t="str">
        <f t="shared" si="11"/>
        <v>1г</v>
      </c>
      <c r="F114" s="7">
        <f t="shared" si="11"/>
        <v>131</v>
      </c>
      <c r="G114" s="7">
        <f t="shared" si="11"/>
        <v>114</v>
      </c>
      <c r="H114" s="8">
        <f t="shared" si="9"/>
        <v>11358112</v>
      </c>
      <c r="I114" s="9">
        <v>1</v>
      </c>
      <c r="J114" s="9">
        <v>1</v>
      </c>
      <c r="K114" s="9">
        <v>0</v>
      </c>
      <c r="L114" s="9">
        <v>1</v>
      </c>
      <c r="M114" s="9">
        <v>1</v>
      </c>
      <c r="N114" s="10">
        <f t="shared" si="7"/>
        <v>4</v>
      </c>
    </row>
    <row r="115" spans="1:14" x14ac:dyDescent="0.25">
      <c r="A115" s="3" t="str">
        <f t="shared" si="11"/>
        <v>Московский</v>
      </c>
      <c r="B115" s="11" t="str">
        <f t="shared" si="11"/>
        <v xml:space="preserve">ГБОУ СОШ №358 </v>
      </c>
      <c r="C115" s="5">
        <f t="shared" si="11"/>
        <v>11358</v>
      </c>
      <c r="D115" s="5" t="str">
        <f t="shared" si="11"/>
        <v>СОШ</v>
      </c>
      <c r="E115" s="12" t="str">
        <f t="shared" si="11"/>
        <v>1г</v>
      </c>
      <c r="F115" s="7">
        <f t="shared" si="11"/>
        <v>131</v>
      </c>
      <c r="G115" s="7">
        <f t="shared" si="11"/>
        <v>114</v>
      </c>
      <c r="H115" s="8">
        <f t="shared" si="9"/>
        <v>11358113</v>
      </c>
      <c r="I115" s="9">
        <v>1</v>
      </c>
      <c r="J115" s="9">
        <v>1</v>
      </c>
      <c r="K115" s="9">
        <v>0</v>
      </c>
      <c r="L115" s="9">
        <v>1</v>
      </c>
      <c r="M115" s="9">
        <v>1</v>
      </c>
      <c r="N115" s="10">
        <f t="shared" si="7"/>
        <v>4</v>
      </c>
    </row>
    <row r="116" spans="1:14" x14ac:dyDescent="0.25">
      <c r="A116" s="3" t="str">
        <f t="shared" si="11"/>
        <v>Московский</v>
      </c>
      <c r="B116" s="11" t="str">
        <f t="shared" si="11"/>
        <v xml:space="preserve">ГБОУ СОШ №358 </v>
      </c>
      <c r="C116" s="5">
        <f t="shared" si="11"/>
        <v>11358</v>
      </c>
      <c r="D116" s="5" t="str">
        <f t="shared" si="11"/>
        <v>СОШ</v>
      </c>
      <c r="E116" s="12" t="str">
        <f t="shared" si="11"/>
        <v>1г</v>
      </c>
      <c r="F116" s="7">
        <f t="shared" si="11"/>
        <v>131</v>
      </c>
      <c r="G116" s="7">
        <f t="shared" si="11"/>
        <v>114</v>
      </c>
      <c r="H116" s="8">
        <f t="shared" si="9"/>
        <v>11358114</v>
      </c>
      <c r="I116" s="9">
        <v>1</v>
      </c>
      <c r="J116" s="9">
        <v>1</v>
      </c>
      <c r="K116" s="9">
        <v>0</v>
      </c>
      <c r="L116" s="9">
        <v>1</v>
      </c>
      <c r="M116" s="9">
        <v>1</v>
      </c>
      <c r="N116" s="10">
        <f t="shared" si="7"/>
        <v>4</v>
      </c>
    </row>
    <row r="117" spans="1:14" x14ac:dyDescent="0.25">
      <c r="A117" s="3" t="str">
        <f t="shared" si="11"/>
        <v>Московский</v>
      </c>
      <c r="B117" s="11" t="str">
        <f t="shared" si="11"/>
        <v xml:space="preserve">ГБОУ СОШ №358 </v>
      </c>
      <c r="C117" s="5">
        <f t="shared" si="11"/>
        <v>11358</v>
      </c>
      <c r="D117" s="5" t="str">
        <f t="shared" si="11"/>
        <v>СОШ</v>
      </c>
      <c r="E117" s="12" t="str">
        <f t="shared" si="11"/>
        <v>1г</v>
      </c>
      <c r="F117" s="7">
        <f t="shared" si="11"/>
        <v>131</v>
      </c>
      <c r="G117" s="7">
        <f t="shared" si="11"/>
        <v>114</v>
      </c>
      <c r="I117" s="48">
        <f>SUM(I3:I116)/(114*1)</f>
        <v>0.88596491228070173</v>
      </c>
      <c r="J117" s="48">
        <f t="shared" ref="J117:M117" si="12">SUM(J3:J116)/(114*1)</f>
        <v>0.90350877192982459</v>
      </c>
      <c r="K117" s="48">
        <f t="shared" si="12"/>
        <v>0.7192982456140351</v>
      </c>
      <c r="L117" s="48">
        <f t="shared" si="12"/>
        <v>0.93859649122807021</v>
      </c>
      <c r="M117" s="48">
        <f t="shared" si="12"/>
        <v>0.91228070175438591</v>
      </c>
      <c r="N117" s="48">
        <f>SUM(N3:N116)/(114*5)</f>
        <v>0.87192982456140355</v>
      </c>
    </row>
    <row r="119" spans="1:14" x14ac:dyDescent="0.25">
      <c r="A119" s="54" t="s">
        <v>74</v>
      </c>
      <c r="B119" s="54" t="s">
        <v>75</v>
      </c>
      <c r="C119" s="54" t="s">
        <v>76</v>
      </c>
    </row>
    <row r="120" spans="1:14" x14ac:dyDescent="0.25">
      <c r="A120" s="54" t="s">
        <v>82</v>
      </c>
      <c r="B120" s="54">
        <v>0</v>
      </c>
      <c r="C120" s="55">
        <f>B120/114</f>
        <v>0</v>
      </c>
    </row>
    <row r="121" spans="1:14" x14ac:dyDescent="0.25">
      <c r="A121" s="54" t="s">
        <v>77</v>
      </c>
      <c r="B121" s="54">
        <v>1</v>
      </c>
      <c r="C121" s="55">
        <f t="shared" ref="C121:C125" si="13">B121/114</f>
        <v>8.771929824561403E-3</v>
      </c>
    </row>
    <row r="122" spans="1:14" x14ac:dyDescent="0.25">
      <c r="A122" s="54" t="s">
        <v>78</v>
      </c>
      <c r="B122" s="54">
        <v>6</v>
      </c>
      <c r="C122" s="55">
        <f t="shared" si="13"/>
        <v>5.2631578947368418E-2</v>
      </c>
    </row>
    <row r="123" spans="1:14" x14ac:dyDescent="0.25">
      <c r="A123" s="54" t="s">
        <v>79</v>
      </c>
      <c r="B123" s="54">
        <v>7</v>
      </c>
      <c r="C123" s="55">
        <f t="shared" si="13"/>
        <v>6.1403508771929821E-2</v>
      </c>
    </row>
    <row r="124" spans="1:14" x14ac:dyDescent="0.25">
      <c r="A124" s="54" t="s">
        <v>80</v>
      </c>
      <c r="B124" s="54">
        <v>37</v>
      </c>
      <c r="C124" s="55">
        <f t="shared" si="13"/>
        <v>0.32456140350877194</v>
      </c>
    </row>
    <row r="125" spans="1:14" x14ac:dyDescent="0.25">
      <c r="A125" s="54" t="s">
        <v>81</v>
      </c>
      <c r="B125" s="54">
        <v>63</v>
      </c>
      <c r="C125" s="55">
        <f t="shared" si="13"/>
        <v>0.55263157894736847</v>
      </c>
    </row>
    <row r="126" spans="1:14" x14ac:dyDescent="0.25">
      <c r="B126">
        <f>SUBTOTAL(9,B120:B125)</f>
        <v>114</v>
      </c>
    </row>
  </sheetData>
  <autoFilter ref="A1:N117"/>
  <mergeCells count="9">
    <mergeCell ref="G1:G2"/>
    <mergeCell ref="H1:H2"/>
    <mergeCell ref="N1:N2"/>
    <mergeCell ref="A1:A2"/>
    <mergeCell ref="B1:B2"/>
    <mergeCell ref="C1:C2"/>
    <mergeCell ref="D1:D2"/>
    <mergeCell ref="E1:E2"/>
    <mergeCell ref="F1:F2"/>
  </mergeCells>
  <dataValidations count="3">
    <dataValidation allowBlank="1" showErrorMessage="1" sqref="E3:G117"/>
    <dataValidation type="list" allowBlank="1" showInputMessage="1" showErrorMessage="1" sqref="I3:M116">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N140"/>
  <sheetViews>
    <sheetView topLeftCell="A108" workbookViewId="0">
      <selection activeCell="N138" sqref="N138"/>
    </sheetView>
  </sheetViews>
  <sheetFormatPr defaultRowHeight="15" x14ac:dyDescent="0.25"/>
  <cols>
    <col min="1" max="1" width="16.570312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6.85546875" bestFit="1" customWidth="1"/>
    <col min="14" max="14" width="7.5703125" bestFit="1"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24</v>
      </c>
      <c r="C3" s="5">
        <f>VLOOKUP(B3,[39]Списки!$C$1:$E$40,2,FALSE)</f>
        <v>11362</v>
      </c>
      <c r="D3" s="5" t="str">
        <f>VLOOKUP(B3,[39]Списки!$C$1:$E$40,3,FALSE)</f>
        <v>СОШ</v>
      </c>
      <c r="E3" s="6" t="s">
        <v>15</v>
      </c>
      <c r="F3" s="7">
        <v>131</v>
      </c>
      <c r="G3" s="7">
        <v>127</v>
      </c>
      <c r="H3" s="8">
        <v>11362001</v>
      </c>
      <c r="I3" s="9">
        <v>1</v>
      </c>
      <c r="J3" s="9">
        <v>1</v>
      </c>
      <c r="K3" s="9">
        <v>1</v>
      </c>
      <c r="L3" s="9">
        <v>1</v>
      </c>
      <c r="M3" s="9">
        <v>1</v>
      </c>
      <c r="N3" s="10">
        <f>IF(COUNTBLANK(I3:M3)&lt;5,SUM(I3:M3),"Не писал")</f>
        <v>5</v>
      </c>
    </row>
    <row r="4" spans="1:14" x14ac:dyDescent="0.25">
      <c r="A4" s="3" t="s">
        <v>10</v>
      </c>
      <c r="B4" s="11" t="str">
        <f t="shared" ref="B4:G19" si="0">B3</f>
        <v>ГБОУ СОШ №362</v>
      </c>
      <c r="C4" s="5">
        <f t="shared" si="0"/>
        <v>11362</v>
      </c>
      <c r="D4" s="5" t="str">
        <f t="shared" si="0"/>
        <v>СОШ</v>
      </c>
      <c r="E4" s="12" t="str">
        <f t="shared" si="0"/>
        <v>1а</v>
      </c>
      <c r="F4" s="7">
        <f t="shared" si="0"/>
        <v>131</v>
      </c>
      <c r="G4" s="7">
        <f t="shared" si="0"/>
        <v>127</v>
      </c>
      <c r="H4" s="8">
        <v>11362002</v>
      </c>
      <c r="I4" s="9">
        <v>1</v>
      </c>
      <c r="J4" s="9">
        <v>0</v>
      </c>
      <c r="K4" s="9">
        <v>1</v>
      </c>
      <c r="L4" s="9">
        <v>1</v>
      </c>
      <c r="M4" s="9">
        <v>1</v>
      </c>
      <c r="N4" s="10">
        <f t="shared" ref="N4:N35" si="1">IF(COUNTBLANK(I4:M4)&lt;5,SUM(I4:M4),"Не писал")</f>
        <v>4</v>
      </c>
    </row>
    <row r="5" spans="1:14" x14ac:dyDescent="0.25">
      <c r="A5" s="3" t="s">
        <v>10</v>
      </c>
      <c r="B5" s="11" t="str">
        <f t="shared" si="0"/>
        <v>ГБОУ СОШ №362</v>
      </c>
      <c r="C5" s="5">
        <f t="shared" si="0"/>
        <v>11362</v>
      </c>
      <c r="D5" s="5" t="str">
        <f t="shared" si="0"/>
        <v>СОШ</v>
      </c>
      <c r="E5" s="12" t="str">
        <f t="shared" si="0"/>
        <v>1а</v>
      </c>
      <c r="F5" s="7">
        <f t="shared" si="0"/>
        <v>131</v>
      </c>
      <c r="G5" s="7">
        <f t="shared" si="0"/>
        <v>127</v>
      </c>
      <c r="H5" s="8">
        <v>11362003</v>
      </c>
      <c r="I5" s="9">
        <v>1</v>
      </c>
      <c r="J5" s="9">
        <v>1</v>
      </c>
      <c r="K5" s="9">
        <v>1</v>
      </c>
      <c r="L5" s="9">
        <v>1</v>
      </c>
      <c r="M5" s="9">
        <v>1</v>
      </c>
      <c r="N5" s="10">
        <f t="shared" si="1"/>
        <v>5</v>
      </c>
    </row>
    <row r="6" spans="1:14" x14ac:dyDescent="0.25">
      <c r="A6" s="3" t="s">
        <v>10</v>
      </c>
      <c r="B6" s="11" t="str">
        <f t="shared" si="0"/>
        <v>ГБОУ СОШ №362</v>
      </c>
      <c r="C6" s="5">
        <f t="shared" si="0"/>
        <v>11362</v>
      </c>
      <c r="D6" s="5" t="str">
        <f t="shared" si="0"/>
        <v>СОШ</v>
      </c>
      <c r="E6" s="12" t="str">
        <f t="shared" si="0"/>
        <v>1а</v>
      </c>
      <c r="F6" s="7">
        <f t="shared" si="0"/>
        <v>131</v>
      </c>
      <c r="G6" s="7">
        <f t="shared" si="0"/>
        <v>127</v>
      </c>
      <c r="H6" s="8">
        <v>11362004</v>
      </c>
      <c r="I6" s="9">
        <v>1</v>
      </c>
      <c r="J6" s="9">
        <v>1</v>
      </c>
      <c r="K6" s="9">
        <v>1</v>
      </c>
      <c r="L6" s="9">
        <v>1</v>
      </c>
      <c r="M6" s="9">
        <v>0</v>
      </c>
      <c r="N6" s="10">
        <f t="shared" si="1"/>
        <v>4</v>
      </c>
    </row>
    <row r="7" spans="1:14" x14ac:dyDescent="0.25">
      <c r="A7" s="3" t="s">
        <v>10</v>
      </c>
      <c r="B7" s="11" t="str">
        <f t="shared" si="0"/>
        <v>ГБОУ СОШ №362</v>
      </c>
      <c r="C7" s="5">
        <f t="shared" si="0"/>
        <v>11362</v>
      </c>
      <c r="D7" s="5" t="str">
        <f t="shared" si="0"/>
        <v>СОШ</v>
      </c>
      <c r="E7" s="12" t="str">
        <f t="shared" si="0"/>
        <v>1а</v>
      </c>
      <c r="F7" s="7">
        <f t="shared" si="0"/>
        <v>131</v>
      </c>
      <c r="G7" s="7">
        <f t="shared" si="0"/>
        <v>127</v>
      </c>
      <c r="H7" s="8">
        <v>11362005</v>
      </c>
      <c r="I7" s="9">
        <v>1</v>
      </c>
      <c r="J7" s="9">
        <v>1</v>
      </c>
      <c r="K7" s="9">
        <v>1</v>
      </c>
      <c r="L7" s="9">
        <v>1</v>
      </c>
      <c r="M7" s="9">
        <v>1</v>
      </c>
      <c r="N7" s="10">
        <f t="shared" si="1"/>
        <v>5</v>
      </c>
    </row>
    <row r="8" spans="1:14" x14ac:dyDescent="0.25">
      <c r="A8" s="3" t="s">
        <v>10</v>
      </c>
      <c r="B8" s="11" t="str">
        <f t="shared" si="0"/>
        <v>ГБОУ СОШ №362</v>
      </c>
      <c r="C8" s="5">
        <f t="shared" si="0"/>
        <v>11362</v>
      </c>
      <c r="D8" s="5" t="str">
        <f t="shared" si="0"/>
        <v>СОШ</v>
      </c>
      <c r="E8" s="12" t="str">
        <f t="shared" si="0"/>
        <v>1а</v>
      </c>
      <c r="F8" s="7">
        <f t="shared" si="0"/>
        <v>131</v>
      </c>
      <c r="G8" s="7">
        <f t="shared" si="0"/>
        <v>127</v>
      </c>
      <c r="H8" s="8">
        <v>11362006</v>
      </c>
      <c r="I8" s="9">
        <v>1</v>
      </c>
      <c r="J8" s="9">
        <v>1</v>
      </c>
      <c r="K8" s="9"/>
      <c r="L8" s="9">
        <v>1</v>
      </c>
      <c r="M8" s="9">
        <v>1</v>
      </c>
      <c r="N8" s="10">
        <f t="shared" si="1"/>
        <v>4</v>
      </c>
    </row>
    <row r="9" spans="1:14" x14ac:dyDescent="0.25">
      <c r="A9" s="3" t="s">
        <v>10</v>
      </c>
      <c r="B9" s="11" t="str">
        <f t="shared" si="0"/>
        <v>ГБОУ СОШ №362</v>
      </c>
      <c r="C9" s="5">
        <f t="shared" si="0"/>
        <v>11362</v>
      </c>
      <c r="D9" s="5" t="str">
        <f t="shared" si="0"/>
        <v>СОШ</v>
      </c>
      <c r="E9" s="12" t="str">
        <f t="shared" si="0"/>
        <v>1а</v>
      </c>
      <c r="F9" s="7">
        <f t="shared" si="0"/>
        <v>131</v>
      </c>
      <c r="G9" s="7">
        <f t="shared" si="0"/>
        <v>127</v>
      </c>
      <c r="H9" s="8">
        <v>11362007</v>
      </c>
      <c r="I9" s="9">
        <v>0</v>
      </c>
      <c r="J9" s="9">
        <v>1</v>
      </c>
      <c r="K9" s="9">
        <v>0</v>
      </c>
      <c r="L9" s="9">
        <v>1</v>
      </c>
      <c r="M9" s="9">
        <v>1</v>
      </c>
      <c r="N9" s="10">
        <f t="shared" si="1"/>
        <v>3</v>
      </c>
    </row>
    <row r="10" spans="1:14" x14ac:dyDescent="0.25">
      <c r="A10" s="3" t="s">
        <v>10</v>
      </c>
      <c r="B10" s="11" t="str">
        <f t="shared" si="0"/>
        <v>ГБОУ СОШ №362</v>
      </c>
      <c r="C10" s="5">
        <f t="shared" si="0"/>
        <v>11362</v>
      </c>
      <c r="D10" s="5" t="str">
        <f t="shared" si="0"/>
        <v>СОШ</v>
      </c>
      <c r="E10" s="12" t="str">
        <f t="shared" si="0"/>
        <v>1а</v>
      </c>
      <c r="F10" s="7">
        <f t="shared" si="0"/>
        <v>131</v>
      </c>
      <c r="G10" s="7">
        <f t="shared" si="0"/>
        <v>127</v>
      </c>
      <c r="H10" s="8">
        <f t="shared" ref="H10:H25" si="2">H9+1</f>
        <v>11362008</v>
      </c>
      <c r="I10" s="9">
        <v>1</v>
      </c>
      <c r="J10" s="9">
        <v>1</v>
      </c>
      <c r="K10" s="9">
        <v>1</v>
      </c>
      <c r="L10" s="9">
        <v>1</v>
      </c>
      <c r="M10" s="9">
        <v>1</v>
      </c>
      <c r="N10" s="10">
        <f t="shared" si="1"/>
        <v>5</v>
      </c>
    </row>
    <row r="11" spans="1:14" x14ac:dyDescent="0.25">
      <c r="A11" s="3" t="s">
        <v>10</v>
      </c>
      <c r="B11" s="11" t="str">
        <f t="shared" si="0"/>
        <v>ГБОУ СОШ №362</v>
      </c>
      <c r="C11" s="5">
        <f t="shared" si="0"/>
        <v>11362</v>
      </c>
      <c r="D11" s="5" t="str">
        <f t="shared" si="0"/>
        <v>СОШ</v>
      </c>
      <c r="E11" s="12" t="str">
        <f t="shared" si="0"/>
        <v>1а</v>
      </c>
      <c r="F11" s="7">
        <f t="shared" si="0"/>
        <v>131</v>
      </c>
      <c r="G11" s="7">
        <f t="shared" si="0"/>
        <v>127</v>
      </c>
      <c r="H11" s="8">
        <f t="shared" si="2"/>
        <v>11362009</v>
      </c>
      <c r="I11" s="9">
        <v>1</v>
      </c>
      <c r="J11" s="9">
        <v>1</v>
      </c>
      <c r="K11" s="9">
        <v>0</v>
      </c>
      <c r="L11" s="9">
        <v>1</v>
      </c>
      <c r="M11" s="9">
        <v>1</v>
      </c>
      <c r="N11" s="10">
        <f t="shared" si="1"/>
        <v>4</v>
      </c>
    </row>
    <row r="12" spans="1:14" x14ac:dyDescent="0.25">
      <c r="A12" s="3" t="s">
        <v>10</v>
      </c>
      <c r="B12" s="11" t="str">
        <f t="shared" si="0"/>
        <v>ГБОУ СОШ №362</v>
      </c>
      <c r="C12" s="5">
        <f t="shared" si="0"/>
        <v>11362</v>
      </c>
      <c r="D12" s="5" t="str">
        <f t="shared" si="0"/>
        <v>СОШ</v>
      </c>
      <c r="E12" s="12" t="str">
        <f t="shared" si="0"/>
        <v>1а</v>
      </c>
      <c r="F12" s="7">
        <f t="shared" si="0"/>
        <v>131</v>
      </c>
      <c r="G12" s="7">
        <f t="shared" si="0"/>
        <v>127</v>
      </c>
      <c r="H12" s="8">
        <f t="shared" si="2"/>
        <v>11362010</v>
      </c>
      <c r="I12" s="9">
        <v>0</v>
      </c>
      <c r="J12" s="9">
        <v>1</v>
      </c>
      <c r="K12" s="9">
        <v>1</v>
      </c>
      <c r="L12" s="9">
        <v>1</v>
      </c>
      <c r="M12" s="9">
        <v>0</v>
      </c>
      <c r="N12" s="10">
        <f t="shared" si="1"/>
        <v>3</v>
      </c>
    </row>
    <row r="13" spans="1:14" x14ac:dyDescent="0.25">
      <c r="A13" s="3" t="s">
        <v>10</v>
      </c>
      <c r="B13" s="11" t="str">
        <f t="shared" si="0"/>
        <v>ГБОУ СОШ №362</v>
      </c>
      <c r="C13" s="5">
        <f t="shared" si="0"/>
        <v>11362</v>
      </c>
      <c r="D13" s="5" t="str">
        <f t="shared" si="0"/>
        <v>СОШ</v>
      </c>
      <c r="E13" s="12" t="str">
        <f t="shared" si="0"/>
        <v>1а</v>
      </c>
      <c r="F13" s="7">
        <f t="shared" si="0"/>
        <v>131</v>
      </c>
      <c r="G13" s="7">
        <f t="shared" si="0"/>
        <v>127</v>
      </c>
      <c r="H13" s="8">
        <f t="shared" si="2"/>
        <v>11362011</v>
      </c>
      <c r="I13" s="9">
        <v>1</v>
      </c>
      <c r="J13" s="9">
        <v>1</v>
      </c>
      <c r="K13" s="9">
        <v>1</v>
      </c>
      <c r="L13" s="9">
        <v>1</v>
      </c>
      <c r="M13" s="9">
        <v>1</v>
      </c>
      <c r="N13" s="10">
        <f t="shared" si="1"/>
        <v>5</v>
      </c>
    </row>
    <row r="14" spans="1:14" x14ac:dyDescent="0.25">
      <c r="A14" s="3" t="s">
        <v>10</v>
      </c>
      <c r="B14" s="11" t="str">
        <f t="shared" si="0"/>
        <v>ГБОУ СОШ №362</v>
      </c>
      <c r="C14" s="5">
        <f t="shared" si="0"/>
        <v>11362</v>
      </c>
      <c r="D14" s="5" t="str">
        <f t="shared" si="0"/>
        <v>СОШ</v>
      </c>
      <c r="E14" s="12" t="str">
        <f t="shared" si="0"/>
        <v>1а</v>
      </c>
      <c r="F14" s="7">
        <f t="shared" si="0"/>
        <v>131</v>
      </c>
      <c r="G14" s="7">
        <f t="shared" si="0"/>
        <v>127</v>
      </c>
      <c r="H14" s="8">
        <f t="shared" si="2"/>
        <v>11362012</v>
      </c>
      <c r="I14" s="9">
        <v>1</v>
      </c>
      <c r="J14" s="9">
        <v>0</v>
      </c>
      <c r="K14" s="9">
        <v>1</v>
      </c>
      <c r="L14" s="9">
        <v>1</v>
      </c>
      <c r="M14" s="9">
        <v>0</v>
      </c>
      <c r="N14" s="10">
        <f t="shared" si="1"/>
        <v>3</v>
      </c>
    </row>
    <row r="15" spans="1:14" x14ac:dyDescent="0.25">
      <c r="A15" s="3" t="s">
        <v>10</v>
      </c>
      <c r="B15" s="11" t="str">
        <f t="shared" si="0"/>
        <v>ГБОУ СОШ №362</v>
      </c>
      <c r="C15" s="5">
        <f t="shared" si="0"/>
        <v>11362</v>
      </c>
      <c r="D15" s="5" t="str">
        <f t="shared" si="0"/>
        <v>СОШ</v>
      </c>
      <c r="E15" s="12" t="str">
        <f t="shared" si="0"/>
        <v>1а</v>
      </c>
      <c r="F15" s="7">
        <f t="shared" si="0"/>
        <v>131</v>
      </c>
      <c r="G15" s="7">
        <f t="shared" si="0"/>
        <v>127</v>
      </c>
      <c r="H15" s="8">
        <f t="shared" si="2"/>
        <v>11362013</v>
      </c>
      <c r="I15" s="9">
        <v>1</v>
      </c>
      <c r="J15" s="9">
        <v>1</v>
      </c>
      <c r="K15" s="9">
        <v>1</v>
      </c>
      <c r="L15" s="9">
        <v>1</v>
      </c>
      <c r="M15" s="9">
        <v>0</v>
      </c>
      <c r="N15" s="10">
        <f t="shared" si="1"/>
        <v>4</v>
      </c>
    </row>
    <row r="16" spans="1:14" x14ac:dyDescent="0.25">
      <c r="A16" s="3" t="s">
        <v>10</v>
      </c>
      <c r="B16" s="11" t="str">
        <f t="shared" si="0"/>
        <v>ГБОУ СОШ №362</v>
      </c>
      <c r="C16" s="5">
        <f t="shared" si="0"/>
        <v>11362</v>
      </c>
      <c r="D16" s="5" t="str">
        <f t="shared" si="0"/>
        <v>СОШ</v>
      </c>
      <c r="E16" s="12" t="str">
        <f t="shared" si="0"/>
        <v>1а</v>
      </c>
      <c r="F16" s="7">
        <f t="shared" si="0"/>
        <v>131</v>
      </c>
      <c r="G16" s="7">
        <f t="shared" si="0"/>
        <v>127</v>
      </c>
      <c r="H16" s="8">
        <f t="shared" si="2"/>
        <v>11362014</v>
      </c>
      <c r="I16" s="9">
        <v>1</v>
      </c>
      <c r="J16" s="9">
        <v>1</v>
      </c>
      <c r="K16" s="9">
        <v>1</v>
      </c>
      <c r="L16" s="9">
        <v>1</v>
      </c>
      <c r="M16" s="9">
        <v>1</v>
      </c>
      <c r="N16" s="10">
        <f t="shared" si="1"/>
        <v>5</v>
      </c>
    </row>
    <row r="17" spans="1:14" x14ac:dyDescent="0.25">
      <c r="A17" s="3" t="s">
        <v>10</v>
      </c>
      <c r="B17" s="11" t="str">
        <f t="shared" si="0"/>
        <v>ГБОУ СОШ №362</v>
      </c>
      <c r="C17" s="5">
        <f t="shared" si="0"/>
        <v>11362</v>
      </c>
      <c r="D17" s="5" t="str">
        <f t="shared" si="0"/>
        <v>СОШ</v>
      </c>
      <c r="E17" s="12" t="str">
        <f t="shared" si="0"/>
        <v>1а</v>
      </c>
      <c r="F17" s="7">
        <f t="shared" si="0"/>
        <v>131</v>
      </c>
      <c r="G17" s="7">
        <f t="shared" si="0"/>
        <v>127</v>
      </c>
      <c r="H17" s="8">
        <f t="shared" si="2"/>
        <v>11362015</v>
      </c>
      <c r="I17" s="9">
        <v>1</v>
      </c>
      <c r="J17" s="9">
        <v>0</v>
      </c>
      <c r="K17" s="9">
        <v>1</v>
      </c>
      <c r="L17" s="9">
        <v>1</v>
      </c>
      <c r="M17" s="9">
        <v>0</v>
      </c>
      <c r="N17" s="10">
        <f t="shared" si="1"/>
        <v>3</v>
      </c>
    </row>
    <row r="18" spans="1:14" x14ac:dyDescent="0.25">
      <c r="A18" s="3" t="s">
        <v>10</v>
      </c>
      <c r="B18" s="11" t="str">
        <f t="shared" si="0"/>
        <v>ГБОУ СОШ №362</v>
      </c>
      <c r="C18" s="5">
        <f t="shared" si="0"/>
        <v>11362</v>
      </c>
      <c r="D18" s="5" t="str">
        <f t="shared" si="0"/>
        <v>СОШ</v>
      </c>
      <c r="E18" s="12" t="str">
        <f t="shared" si="0"/>
        <v>1а</v>
      </c>
      <c r="F18" s="7">
        <f t="shared" si="0"/>
        <v>131</v>
      </c>
      <c r="G18" s="7">
        <f t="shared" si="0"/>
        <v>127</v>
      </c>
      <c r="H18" s="8">
        <f t="shared" si="2"/>
        <v>11362016</v>
      </c>
      <c r="I18" s="9">
        <v>1</v>
      </c>
      <c r="J18" s="9">
        <v>1</v>
      </c>
      <c r="K18" s="9">
        <v>1</v>
      </c>
      <c r="L18" s="9">
        <v>0</v>
      </c>
      <c r="M18" s="9">
        <v>1</v>
      </c>
      <c r="N18" s="10">
        <f t="shared" si="1"/>
        <v>4</v>
      </c>
    </row>
    <row r="19" spans="1:14" x14ac:dyDescent="0.25">
      <c r="A19" s="3" t="s">
        <v>10</v>
      </c>
      <c r="B19" s="11" t="str">
        <f t="shared" si="0"/>
        <v>ГБОУ СОШ №362</v>
      </c>
      <c r="C19" s="5">
        <f t="shared" si="0"/>
        <v>11362</v>
      </c>
      <c r="D19" s="5" t="str">
        <f t="shared" si="0"/>
        <v>СОШ</v>
      </c>
      <c r="E19" s="12" t="str">
        <f t="shared" si="0"/>
        <v>1а</v>
      </c>
      <c r="F19" s="7">
        <f t="shared" si="0"/>
        <v>131</v>
      </c>
      <c r="G19" s="7">
        <f t="shared" si="0"/>
        <v>127</v>
      </c>
      <c r="H19" s="8">
        <f t="shared" si="2"/>
        <v>11362017</v>
      </c>
      <c r="I19" s="9">
        <v>1</v>
      </c>
      <c r="J19" s="9">
        <v>1</v>
      </c>
      <c r="K19" s="9">
        <v>1</v>
      </c>
      <c r="L19" s="9">
        <v>1</v>
      </c>
      <c r="M19" s="9">
        <v>1</v>
      </c>
      <c r="N19" s="10">
        <f t="shared" si="1"/>
        <v>5</v>
      </c>
    </row>
    <row r="20" spans="1:14" x14ac:dyDescent="0.25">
      <c r="A20" s="3" t="s">
        <v>10</v>
      </c>
      <c r="B20" s="11" t="str">
        <f t="shared" ref="B20:G35" si="3">B19</f>
        <v>ГБОУ СОШ №362</v>
      </c>
      <c r="C20" s="5">
        <f t="shared" si="3"/>
        <v>11362</v>
      </c>
      <c r="D20" s="5" t="str">
        <f t="shared" si="3"/>
        <v>СОШ</v>
      </c>
      <c r="E20" s="12" t="str">
        <f t="shared" si="3"/>
        <v>1а</v>
      </c>
      <c r="F20" s="7">
        <f t="shared" si="3"/>
        <v>131</v>
      </c>
      <c r="G20" s="7">
        <f t="shared" si="3"/>
        <v>127</v>
      </c>
      <c r="H20" s="8">
        <f t="shared" si="2"/>
        <v>11362018</v>
      </c>
      <c r="I20" s="9">
        <v>1</v>
      </c>
      <c r="J20" s="9">
        <v>1</v>
      </c>
      <c r="K20" s="9">
        <v>1</v>
      </c>
      <c r="L20" s="9">
        <v>1</v>
      </c>
      <c r="M20" s="9">
        <v>1</v>
      </c>
      <c r="N20" s="10">
        <f t="shared" si="1"/>
        <v>5</v>
      </c>
    </row>
    <row r="21" spans="1:14" x14ac:dyDescent="0.25">
      <c r="A21" s="3" t="s">
        <v>10</v>
      </c>
      <c r="B21" s="11" t="str">
        <f t="shared" si="3"/>
        <v>ГБОУ СОШ №362</v>
      </c>
      <c r="C21" s="5">
        <f t="shared" si="3"/>
        <v>11362</v>
      </c>
      <c r="D21" s="5" t="str">
        <f t="shared" si="3"/>
        <v>СОШ</v>
      </c>
      <c r="E21" s="12" t="str">
        <f t="shared" si="3"/>
        <v>1а</v>
      </c>
      <c r="F21" s="7">
        <f t="shared" si="3"/>
        <v>131</v>
      </c>
      <c r="G21" s="7">
        <f t="shared" si="3"/>
        <v>127</v>
      </c>
      <c r="H21" s="8">
        <f t="shared" si="2"/>
        <v>11362019</v>
      </c>
      <c r="I21" s="9">
        <v>1</v>
      </c>
      <c r="J21" s="9">
        <v>1</v>
      </c>
      <c r="K21" s="9">
        <v>1</v>
      </c>
      <c r="L21" s="9">
        <v>1</v>
      </c>
      <c r="M21" s="9">
        <v>1</v>
      </c>
      <c r="N21" s="10">
        <f t="shared" si="1"/>
        <v>5</v>
      </c>
    </row>
    <row r="22" spans="1:14" x14ac:dyDescent="0.25">
      <c r="A22" s="3" t="s">
        <v>10</v>
      </c>
      <c r="B22" s="11" t="str">
        <f t="shared" si="3"/>
        <v>ГБОУ СОШ №362</v>
      </c>
      <c r="C22" s="5">
        <f t="shared" si="3"/>
        <v>11362</v>
      </c>
      <c r="D22" s="5" t="str">
        <f t="shared" si="3"/>
        <v>СОШ</v>
      </c>
      <c r="E22" s="12" t="str">
        <f t="shared" si="3"/>
        <v>1а</v>
      </c>
      <c r="F22" s="7">
        <f t="shared" si="3"/>
        <v>131</v>
      </c>
      <c r="G22" s="7">
        <f t="shared" si="3"/>
        <v>127</v>
      </c>
      <c r="H22" s="8">
        <f t="shared" si="2"/>
        <v>11362020</v>
      </c>
      <c r="I22" s="9">
        <v>1</v>
      </c>
      <c r="J22" s="9">
        <v>1</v>
      </c>
      <c r="K22" s="9">
        <v>1</v>
      </c>
      <c r="L22" s="9">
        <v>1</v>
      </c>
      <c r="M22" s="9">
        <v>0</v>
      </c>
      <c r="N22" s="10">
        <f t="shared" si="1"/>
        <v>4</v>
      </c>
    </row>
    <row r="23" spans="1:14" x14ac:dyDescent="0.25">
      <c r="A23" s="3" t="s">
        <v>10</v>
      </c>
      <c r="B23" s="11" t="str">
        <f t="shared" si="3"/>
        <v>ГБОУ СОШ №362</v>
      </c>
      <c r="C23" s="5">
        <f t="shared" si="3"/>
        <v>11362</v>
      </c>
      <c r="D23" s="5" t="str">
        <f t="shared" si="3"/>
        <v>СОШ</v>
      </c>
      <c r="E23" s="12" t="str">
        <f t="shared" si="3"/>
        <v>1а</v>
      </c>
      <c r="F23" s="7">
        <f t="shared" si="3"/>
        <v>131</v>
      </c>
      <c r="G23" s="7">
        <f t="shared" si="3"/>
        <v>127</v>
      </c>
      <c r="H23" s="8">
        <f t="shared" si="2"/>
        <v>11362021</v>
      </c>
      <c r="I23" s="9">
        <v>1</v>
      </c>
      <c r="J23" s="9">
        <v>1</v>
      </c>
      <c r="K23" s="9">
        <v>0</v>
      </c>
      <c r="L23" s="9">
        <v>1</v>
      </c>
      <c r="M23" s="9">
        <v>0</v>
      </c>
      <c r="N23" s="10">
        <f t="shared" si="1"/>
        <v>3</v>
      </c>
    </row>
    <row r="24" spans="1:14" x14ac:dyDescent="0.25">
      <c r="A24" s="3" t="s">
        <v>10</v>
      </c>
      <c r="B24" s="11" t="str">
        <f t="shared" si="3"/>
        <v>ГБОУ СОШ №362</v>
      </c>
      <c r="C24" s="5">
        <f t="shared" si="3"/>
        <v>11362</v>
      </c>
      <c r="D24" s="5" t="str">
        <f t="shared" si="3"/>
        <v>СОШ</v>
      </c>
      <c r="E24" s="12" t="str">
        <f t="shared" si="3"/>
        <v>1а</v>
      </c>
      <c r="F24" s="7">
        <f t="shared" si="3"/>
        <v>131</v>
      </c>
      <c r="G24" s="7">
        <f t="shared" si="3"/>
        <v>127</v>
      </c>
      <c r="H24" s="8">
        <f t="shared" si="2"/>
        <v>11362022</v>
      </c>
      <c r="I24" s="9">
        <v>1</v>
      </c>
      <c r="J24" s="9">
        <v>1</v>
      </c>
      <c r="K24" s="9">
        <v>1</v>
      </c>
      <c r="L24" s="9">
        <v>1</v>
      </c>
      <c r="M24" s="9">
        <v>1</v>
      </c>
      <c r="N24" s="10">
        <f t="shared" si="1"/>
        <v>5</v>
      </c>
    </row>
    <row r="25" spans="1:14" x14ac:dyDescent="0.25">
      <c r="A25" s="3" t="s">
        <v>10</v>
      </c>
      <c r="B25" s="11" t="str">
        <f t="shared" si="3"/>
        <v>ГБОУ СОШ №362</v>
      </c>
      <c r="C25" s="5">
        <f t="shared" si="3"/>
        <v>11362</v>
      </c>
      <c r="D25" s="5" t="str">
        <f t="shared" si="3"/>
        <v>СОШ</v>
      </c>
      <c r="E25" s="12" t="str">
        <f t="shared" si="3"/>
        <v>1а</v>
      </c>
      <c r="F25" s="7">
        <f t="shared" si="3"/>
        <v>131</v>
      </c>
      <c r="G25" s="7">
        <f t="shared" si="3"/>
        <v>127</v>
      </c>
      <c r="H25" s="8">
        <f t="shared" si="2"/>
        <v>11362023</v>
      </c>
      <c r="I25" s="9">
        <v>1</v>
      </c>
      <c r="J25" s="9">
        <v>1</v>
      </c>
      <c r="K25" s="9">
        <v>1</v>
      </c>
      <c r="L25" s="9">
        <v>1</v>
      </c>
      <c r="M25" s="9">
        <v>1</v>
      </c>
      <c r="N25" s="10">
        <f t="shared" si="1"/>
        <v>5</v>
      </c>
    </row>
    <row r="26" spans="1:14" x14ac:dyDescent="0.25">
      <c r="A26" s="3" t="s">
        <v>10</v>
      </c>
      <c r="B26" s="11" t="str">
        <f t="shared" si="3"/>
        <v>ГБОУ СОШ №362</v>
      </c>
      <c r="C26" s="5">
        <f t="shared" si="3"/>
        <v>11362</v>
      </c>
      <c r="D26" s="5" t="str">
        <f t="shared" si="3"/>
        <v>СОШ</v>
      </c>
      <c r="E26" s="12" t="str">
        <f t="shared" si="3"/>
        <v>1а</v>
      </c>
      <c r="F26" s="16">
        <f t="shared" si="3"/>
        <v>131</v>
      </c>
      <c r="G26" s="7">
        <f t="shared" si="3"/>
        <v>127</v>
      </c>
      <c r="H26" s="8">
        <f>H25+1</f>
        <v>11362024</v>
      </c>
      <c r="I26" s="9">
        <v>1</v>
      </c>
      <c r="J26" s="9">
        <v>1</v>
      </c>
      <c r="K26" s="9">
        <v>1</v>
      </c>
      <c r="L26" s="9">
        <v>1</v>
      </c>
      <c r="M26" s="9">
        <v>1</v>
      </c>
      <c r="N26" s="10">
        <f t="shared" si="1"/>
        <v>5</v>
      </c>
    </row>
    <row r="27" spans="1:14" x14ac:dyDescent="0.25">
      <c r="A27" s="3" t="s">
        <v>10</v>
      </c>
      <c r="B27" s="11" t="str">
        <f t="shared" si="3"/>
        <v>ГБОУ СОШ №362</v>
      </c>
      <c r="C27" s="5">
        <f t="shared" si="3"/>
        <v>11362</v>
      </c>
      <c r="D27" s="5" t="str">
        <f t="shared" si="3"/>
        <v>СОШ</v>
      </c>
      <c r="E27" s="12" t="str">
        <f t="shared" si="3"/>
        <v>1а</v>
      </c>
      <c r="F27" s="7">
        <f t="shared" si="3"/>
        <v>131</v>
      </c>
      <c r="G27" s="7">
        <f t="shared" si="3"/>
        <v>127</v>
      </c>
      <c r="H27" s="8">
        <f>H26+1</f>
        <v>11362025</v>
      </c>
      <c r="I27" s="9">
        <v>1</v>
      </c>
      <c r="J27" s="9">
        <v>1</v>
      </c>
      <c r="K27" s="9">
        <v>1</v>
      </c>
      <c r="L27" s="9">
        <v>1</v>
      </c>
      <c r="M27" s="9">
        <v>1</v>
      </c>
      <c r="N27" s="10">
        <f t="shared" si="1"/>
        <v>5</v>
      </c>
    </row>
    <row r="28" spans="1:14" x14ac:dyDescent="0.25">
      <c r="A28" s="3" t="s">
        <v>10</v>
      </c>
      <c r="B28" s="11" t="str">
        <f t="shared" si="3"/>
        <v>ГБОУ СОШ №362</v>
      </c>
      <c r="C28" s="5">
        <f t="shared" si="3"/>
        <v>11362</v>
      </c>
      <c r="D28" s="5" t="str">
        <f t="shared" si="3"/>
        <v>СОШ</v>
      </c>
      <c r="E28" s="12" t="str">
        <f t="shared" si="3"/>
        <v>1а</v>
      </c>
      <c r="F28" s="7">
        <f t="shared" si="3"/>
        <v>131</v>
      </c>
      <c r="G28" s="7">
        <f t="shared" si="3"/>
        <v>127</v>
      </c>
      <c r="H28" s="8">
        <f t="shared" ref="H28:H36" si="4">H27+1</f>
        <v>11362026</v>
      </c>
      <c r="I28" s="9">
        <v>1</v>
      </c>
      <c r="J28" s="9">
        <v>1</v>
      </c>
      <c r="K28" s="9">
        <v>1</v>
      </c>
      <c r="L28" s="9">
        <v>1</v>
      </c>
      <c r="M28" s="9">
        <v>1</v>
      </c>
      <c r="N28" s="10">
        <f t="shared" si="1"/>
        <v>5</v>
      </c>
    </row>
    <row r="29" spans="1:14" x14ac:dyDescent="0.25">
      <c r="A29" s="3" t="s">
        <v>10</v>
      </c>
      <c r="B29" s="11" t="str">
        <f t="shared" si="3"/>
        <v>ГБОУ СОШ №362</v>
      </c>
      <c r="C29" s="5">
        <f t="shared" si="3"/>
        <v>11362</v>
      </c>
      <c r="D29" s="5" t="str">
        <f t="shared" si="3"/>
        <v>СОШ</v>
      </c>
      <c r="E29" s="12" t="str">
        <f t="shared" si="3"/>
        <v>1а</v>
      </c>
      <c r="F29" s="7">
        <f t="shared" si="3"/>
        <v>131</v>
      </c>
      <c r="G29" s="7">
        <f t="shared" si="3"/>
        <v>127</v>
      </c>
      <c r="H29" s="8">
        <f t="shared" si="4"/>
        <v>11362027</v>
      </c>
      <c r="I29" s="9">
        <v>1</v>
      </c>
      <c r="J29" s="9">
        <v>1</v>
      </c>
      <c r="K29" s="9">
        <v>1</v>
      </c>
      <c r="L29" s="9">
        <v>1</v>
      </c>
      <c r="M29" s="9">
        <v>1</v>
      </c>
      <c r="N29" s="10">
        <f t="shared" si="1"/>
        <v>5</v>
      </c>
    </row>
    <row r="30" spans="1:14" x14ac:dyDescent="0.25">
      <c r="A30" s="3" t="s">
        <v>10</v>
      </c>
      <c r="B30" s="11" t="str">
        <f t="shared" si="3"/>
        <v>ГБОУ СОШ №362</v>
      </c>
      <c r="C30" s="5">
        <f t="shared" si="3"/>
        <v>11362</v>
      </c>
      <c r="D30" s="5" t="str">
        <f t="shared" si="3"/>
        <v>СОШ</v>
      </c>
      <c r="E30" s="12" t="str">
        <f t="shared" si="3"/>
        <v>1а</v>
      </c>
      <c r="F30" s="7">
        <f t="shared" si="3"/>
        <v>131</v>
      </c>
      <c r="G30" s="7">
        <f t="shared" si="3"/>
        <v>127</v>
      </c>
      <c r="H30" s="8">
        <f t="shared" si="4"/>
        <v>11362028</v>
      </c>
      <c r="I30" s="9">
        <v>1</v>
      </c>
      <c r="J30" s="9">
        <v>0</v>
      </c>
      <c r="K30" s="9">
        <v>1</v>
      </c>
      <c r="L30" s="9">
        <v>1</v>
      </c>
      <c r="M30" s="9">
        <v>0</v>
      </c>
      <c r="N30" s="10">
        <f t="shared" si="1"/>
        <v>3</v>
      </c>
    </row>
    <row r="31" spans="1:14" x14ac:dyDescent="0.25">
      <c r="A31" s="3" t="s">
        <v>10</v>
      </c>
      <c r="B31" s="11" t="str">
        <f t="shared" si="3"/>
        <v>ГБОУ СОШ №362</v>
      </c>
      <c r="C31" s="5">
        <f t="shared" si="3"/>
        <v>11362</v>
      </c>
      <c r="D31" s="5" t="str">
        <f t="shared" si="3"/>
        <v>СОШ</v>
      </c>
      <c r="E31" s="12" t="str">
        <f t="shared" si="3"/>
        <v>1а</v>
      </c>
      <c r="F31" s="7">
        <f t="shared" si="3"/>
        <v>131</v>
      </c>
      <c r="G31" s="7">
        <f t="shared" si="3"/>
        <v>127</v>
      </c>
      <c r="H31" s="8">
        <f t="shared" si="4"/>
        <v>11362029</v>
      </c>
      <c r="I31" s="9">
        <v>1</v>
      </c>
      <c r="J31" s="9">
        <v>0</v>
      </c>
      <c r="K31" s="9">
        <v>1</v>
      </c>
      <c r="L31" s="9">
        <v>1</v>
      </c>
      <c r="M31" s="9">
        <v>1</v>
      </c>
      <c r="N31" s="10">
        <f t="shared" si="1"/>
        <v>4</v>
      </c>
    </row>
    <row r="32" spans="1:14" x14ac:dyDescent="0.25">
      <c r="A32" s="3" t="s">
        <v>10</v>
      </c>
      <c r="B32" s="11" t="str">
        <f t="shared" si="3"/>
        <v>ГБОУ СОШ №362</v>
      </c>
      <c r="C32" s="5">
        <f t="shared" si="3"/>
        <v>11362</v>
      </c>
      <c r="D32" s="5" t="str">
        <f t="shared" si="3"/>
        <v>СОШ</v>
      </c>
      <c r="E32" s="12" t="str">
        <f t="shared" si="3"/>
        <v>1а</v>
      </c>
      <c r="F32" s="7">
        <f t="shared" si="3"/>
        <v>131</v>
      </c>
      <c r="G32" s="7">
        <f t="shared" si="3"/>
        <v>127</v>
      </c>
      <c r="H32" s="8">
        <f t="shared" si="4"/>
        <v>11362030</v>
      </c>
      <c r="I32" s="9">
        <v>1</v>
      </c>
      <c r="J32" s="9">
        <v>1</v>
      </c>
      <c r="K32" s="9">
        <v>1</v>
      </c>
      <c r="L32" s="9">
        <v>1</v>
      </c>
      <c r="M32" s="9">
        <v>1</v>
      </c>
      <c r="N32" s="10">
        <f t="shared" si="1"/>
        <v>5</v>
      </c>
    </row>
    <row r="33" spans="1:14" x14ac:dyDescent="0.25">
      <c r="A33" s="3" t="s">
        <v>10</v>
      </c>
      <c r="B33" s="11" t="str">
        <f t="shared" si="3"/>
        <v>ГБОУ СОШ №362</v>
      </c>
      <c r="C33" s="5">
        <f t="shared" si="3"/>
        <v>11362</v>
      </c>
      <c r="D33" s="5" t="str">
        <f t="shared" si="3"/>
        <v>СОШ</v>
      </c>
      <c r="E33" s="12" t="str">
        <f t="shared" si="3"/>
        <v>1а</v>
      </c>
      <c r="F33" s="7">
        <f t="shared" si="3"/>
        <v>131</v>
      </c>
      <c r="G33" s="7">
        <f t="shared" si="3"/>
        <v>127</v>
      </c>
      <c r="H33" s="8">
        <f t="shared" si="4"/>
        <v>11362031</v>
      </c>
      <c r="I33" s="9">
        <v>1</v>
      </c>
      <c r="J33" s="9">
        <v>1</v>
      </c>
      <c r="K33" s="9">
        <v>1</v>
      </c>
      <c r="L33" s="9">
        <v>1</v>
      </c>
      <c r="M33" s="9">
        <v>1</v>
      </c>
      <c r="N33" s="10">
        <f t="shared" si="1"/>
        <v>5</v>
      </c>
    </row>
    <row r="34" spans="1:14" x14ac:dyDescent="0.25">
      <c r="A34" s="3" t="s">
        <v>10</v>
      </c>
      <c r="B34" s="11" t="str">
        <f t="shared" si="3"/>
        <v>ГБОУ СОШ №362</v>
      </c>
      <c r="C34" s="5">
        <f t="shared" si="3"/>
        <v>11362</v>
      </c>
      <c r="D34" s="5" t="str">
        <f t="shared" si="3"/>
        <v>СОШ</v>
      </c>
      <c r="E34" s="12" t="str">
        <f t="shared" si="3"/>
        <v>1а</v>
      </c>
      <c r="F34" s="7">
        <f t="shared" si="3"/>
        <v>131</v>
      </c>
      <c r="G34" s="7">
        <f t="shared" si="3"/>
        <v>127</v>
      </c>
      <c r="H34" s="8">
        <f t="shared" si="4"/>
        <v>11362032</v>
      </c>
      <c r="I34" s="9">
        <v>1</v>
      </c>
      <c r="J34" s="9">
        <v>1</v>
      </c>
      <c r="K34" s="9">
        <v>1</v>
      </c>
      <c r="L34" s="9">
        <v>1</v>
      </c>
      <c r="M34" s="9">
        <v>1</v>
      </c>
      <c r="N34" s="10">
        <f t="shared" si="1"/>
        <v>5</v>
      </c>
    </row>
    <row r="35" spans="1:14" x14ac:dyDescent="0.25">
      <c r="A35" s="3" t="s">
        <v>10</v>
      </c>
      <c r="B35" s="11" t="str">
        <f t="shared" si="3"/>
        <v>ГБОУ СОШ №362</v>
      </c>
      <c r="C35" s="5">
        <f t="shared" si="3"/>
        <v>11362</v>
      </c>
      <c r="D35" s="5" t="str">
        <f t="shared" si="3"/>
        <v>СОШ</v>
      </c>
      <c r="E35" s="12" t="str">
        <f t="shared" si="3"/>
        <v>1а</v>
      </c>
      <c r="F35" s="7">
        <f t="shared" si="3"/>
        <v>131</v>
      </c>
      <c r="G35" s="7">
        <f t="shared" si="3"/>
        <v>127</v>
      </c>
      <c r="H35" s="8">
        <f t="shared" si="4"/>
        <v>11362033</v>
      </c>
      <c r="I35" s="9">
        <v>1</v>
      </c>
      <c r="J35" s="9">
        <v>1</v>
      </c>
      <c r="K35" s="9">
        <v>1</v>
      </c>
      <c r="L35" s="9">
        <v>1</v>
      </c>
      <c r="M35" s="9">
        <v>1</v>
      </c>
      <c r="N35" s="10">
        <f t="shared" si="1"/>
        <v>5</v>
      </c>
    </row>
    <row r="36" spans="1:14" x14ac:dyDescent="0.25">
      <c r="A36" s="3" t="s">
        <v>10</v>
      </c>
      <c r="B36" s="11" t="s">
        <v>24</v>
      </c>
      <c r="C36" s="5">
        <f>VLOOKUP(B36,[40]Списки!$C$1:$E$70,2,FALSE)</f>
        <v>11362</v>
      </c>
      <c r="D36" s="5" t="str">
        <f>VLOOKUP(B36,[40]Списки!$C$1:$E$70,3,FALSE)</f>
        <v>СОШ</v>
      </c>
      <c r="E36" s="6" t="s">
        <v>16</v>
      </c>
      <c r="F36" s="7">
        <v>131</v>
      </c>
      <c r="G36" s="7">
        <v>127</v>
      </c>
      <c r="H36" s="8">
        <f t="shared" si="4"/>
        <v>11362034</v>
      </c>
      <c r="I36" s="9">
        <v>1</v>
      </c>
      <c r="J36" s="9">
        <v>1</v>
      </c>
      <c r="K36" s="9">
        <v>1</v>
      </c>
      <c r="L36" s="9">
        <v>1</v>
      </c>
      <c r="M36" s="9">
        <v>0</v>
      </c>
      <c r="N36" s="10">
        <f>IF(COUNTBLANK(I36:M36)&lt;5,SUM(I36:M36),"Не писал")</f>
        <v>4</v>
      </c>
    </row>
    <row r="37" spans="1:14" x14ac:dyDescent="0.25">
      <c r="A37" s="3" t="s">
        <v>10</v>
      </c>
      <c r="B37" s="11" t="str">
        <f t="shared" ref="B37:G52" si="5">B36</f>
        <v>ГБОУ СОШ №362</v>
      </c>
      <c r="C37" s="5">
        <f t="shared" si="5"/>
        <v>11362</v>
      </c>
      <c r="D37" s="5" t="str">
        <f t="shared" si="5"/>
        <v>СОШ</v>
      </c>
      <c r="E37" s="12" t="str">
        <f t="shared" si="5"/>
        <v>1б</v>
      </c>
      <c r="F37" s="7">
        <f t="shared" si="5"/>
        <v>131</v>
      </c>
      <c r="G37" s="7">
        <f t="shared" si="5"/>
        <v>127</v>
      </c>
      <c r="H37" s="8">
        <f>H36+1</f>
        <v>11362035</v>
      </c>
      <c r="I37" s="9">
        <v>1</v>
      </c>
      <c r="J37" s="9">
        <v>1</v>
      </c>
      <c r="K37" s="9">
        <v>1</v>
      </c>
      <c r="L37" s="9">
        <v>1</v>
      </c>
      <c r="M37" s="9">
        <v>1</v>
      </c>
      <c r="N37" s="10">
        <f t="shared" ref="N37:N68" si="6">IF(COUNTBLANK(I37:M37)&lt;5,SUM(I37:M37),"Не писал")</f>
        <v>5</v>
      </c>
    </row>
    <row r="38" spans="1:14" x14ac:dyDescent="0.25">
      <c r="A38" s="3" t="s">
        <v>10</v>
      </c>
      <c r="B38" s="11" t="str">
        <f t="shared" si="5"/>
        <v>ГБОУ СОШ №362</v>
      </c>
      <c r="C38" s="5">
        <f t="shared" si="5"/>
        <v>11362</v>
      </c>
      <c r="D38" s="5" t="str">
        <f t="shared" si="5"/>
        <v>СОШ</v>
      </c>
      <c r="E38" s="12" t="str">
        <f t="shared" si="5"/>
        <v>1б</v>
      </c>
      <c r="F38" s="7">
        <f t="shared" si="5"/>
        <v>131</v>
      </c>
      <c r="G38" s="7">
        <f t="shared" si="5"/>
        <v>127</v>
      </c>
      <c r="H38" s="8">
        <f t="shared" ref="H38:H58" si="7">H37+1</f>
        <v>11362036</v>
      </c>
      <c r="I38" s="9">
        <v>1</v>
      </c>
      <c r="J38" s="9">
        <v>1</v>
      </c>
      <c r="K38" s="9">
        <v>1</v>
      </c>
      <c r="L38" s="9">
        <v>1</v>
      </c>
      <c r="M38" s="9">
        <v>0</v>
      </c>
      <c r="N38" s="10">
        <f t="shared" si="6"/>
        <v>4</v>
      </c>
    </row>
    <row r="39" spans="1:14" x14ac:dyDescent="0.25">
      <c r="A39" s="3" t="s">
        <v>10</v>
      </c>
      <c r="B39" s="11" t="str">
        <f t="shared" si="5"/>
        <v>ГБОУ СОШ №362</v>
      </c>
      <c r="C39" s="5">
        <f t="shared" si="5"/>
        <v>11362</v>
      </c>
      <c r="D39" s="5" t="str">
        <f t="shared" si="5"/>
        <v>СОШ</v>
      </c>
      <c r="E39" s="12" t="str">
        <f t="shared" si="5"/>
        <v>1б</v>
      </c>
      <c r="F39" s="7">
        <f t="shared" si="5"/>
        <v>131</v>
      </c>
      <c r="G39" s="7">
        <f t="shared" si="5"/>
        <v>127</v>
      </c>
      <c r="H39" s="8">
        <f t="shared" si="7"/>
        <v>11362037</v>
      </c>
      <c r="I39" s="9">
        <v>1</v>
      </c>
      <c r="J39" s="9">
        <v>1</v>
      </c>
      <c r="K39" s="9">
        <v>1</v>
      </c>
      <c r="L39" s="9">
        <v>1</v>
      </c>
      <c r="M39" s="9">
        <v>1</v>
      </c>
      <c r="N39" s="10">
        <f t="shared" si="6"/>
        <v>5</v>
      </c>
    </row>
    <row r="40" spans="1:14" x14ac:dyDescent="0.25">
      <c r="A40" s="3" t="s">
        <v>10</v>
      </c>
      <c r="B40" s="11" t="str">
        <f t="shared" si="5"/>
        <v>ГБОУ СОШ №362</v>
      </c>
      <c r="C40" s="5">
        <f t="shared" si="5"/>
        <v>11362</v>
      </c>
      <c r="D40" s="5" t="str">
        <f t="shared" si="5"/>
        <v>СОШ</v>
      </c>
      <c r="E40" s="12" t="str">
        <f t="shared" si="5"/>
        <v>1б</v>
      </c>
      <c r="F40" s="7">
        <f t="shared" si="5"/>
        <v>131</v>
      </c>
      <c r="G40" s="7">
        <f t="shared" si="5"/>
        <v>127</v>
      </c>
      <c r="H40" s="8">
        <f t="shared" si="7"/>
        <v>11362038</v>
      </c>
      <c r="I40" s="9">
        <v>1</v>
      </c>
      <c r="J40" s="9">
        <v>0</v>
      </c>
      <c r="K40" s="9">
        <v>0</v>
      </c>
      <c r="L40" s="9">
        <v>1</v>
      </c>
      <c r="M40" s="9">
        <v>1</v>
      </c>
      <c r="N40" s="10">
        <f t="shared" si="6"/>
        <v>3</v>
      </c>
    </row>
    <row r="41" spans="1:14" x14ac:dyDescent="0.25">
      <c r="A41" s="3" t="s">
        <v>10</v>
      </c>
      <c r="B41" s="11" t="str">
        <f t="shared" si="5"/>
        <v>ГБОУ СОШ №362</v>
      </c>
      <c r="C41" s="5">
        <f t="shared" si="5"/>
        <v>11362</v>
      </c>
      <c r="D41" s="5" t="str">
        <f t="shared" si="5"/>
        <v>СОШ</v>
      </c>
      <c r="E41" s="12" t="str">
        <f t="shared" si="5"/>
        <v>1б</v>
      </c>
      <c r="F41" s="7">
        <f t="shared" si="5"/>
        <v>131</v>
      </c>
      <c r="G41" s="7">
        <f t="shared" si="5"/>
        <v>127</v>
      </c>
      <c r="H41" s="8">
        <f t="shared" si="7"/>
        <v>11362039</v>
      </c>
      <c r="I41" s="9">
        <v>1</v>
      </c>
      <c r="J41" s="9">
        <v>1</v>
      </c>
      <c r="K41" s="9">
        <v>1</v>
      </c>
      <c r="L41" s="9">
        <v>1</v>
      </c>
      <c r="M41" s="9">
        <v>1</v>
      </c>
      <c r="N41" s="10">
        <f t="shared" si="6"/>
        <v>5</v>
      </c>
    </row>
    <row r="42" spans="1:14" x14ac:dyDescent="0.25">
      <c r="A42" s="3" t="s">
        <v>10</v>
      </c>
      <c r="B42" s="11" t="str">
        <f t="shared" si="5"/>
        <v>ГБОУ СОШ №362</v>
      </c>
      <c r="C42" s="5">
        <f t="shared" si="5"/>
        <v>11362</v>
      </c>
      <c r="D42" s="5" t="str">
        <f t="shared" si="5"/>
        <v>СОШ</v>
      </c>
      <c r="E42" s="12" t="str">
        <f t="shared" si="5"/>
        <v>1б</v>
      </c>
      <c r="F42" s="7">
        <f t="shared" si="5"/>
        <v>131</v>
      </c>
      <c r="G42" s="7">
        <f t="shared" si="5"/>
        <v>127</v>
      </c>
      <c r="H42" s="8">
        <f t="shared" si="7"/>
        <v>11362040</v>
      </c>
      <c r="I42" s="9">
        <v>1</v>
      </c>
      <c r="J42" s="9">
        <v>1</v>
      </c>
      <c r="K42" s="9">
        <v>1</v>
      </c>
      <c r="L42" s="9">
        <v>1</v>
      </c>
      <c r="M42" s="9">
        <v>1</v>
      </c>
      <c r="N42" s="10">
        <f t="shared" si="6"/>
        <v>5</v>
      </c>
    </row>
    <row r="43" spans="1:14" x14ac:dyDescent="0.25">
      <c r="A43" s="3" t="s">
        <v>10</v>
      </c>
      <c r="B43" s="11" t="str">
        <f t="shared" si="5"/>
        <v>ГБОУ СОШ №362</v>
      </c>
      <c r="C43" s="5">
        <f t="shared" si="5"/>
        <v>11362</v>
      </c>
      <c r="D43" s="5" t="str">
        <f t="shared" si="5"/>
        <v>СОШ</v>
      </c>
      <c r="E43" s="12" t="str">
        <f t="shared" si="5"/>
        <v>1б</v>
      </c>
      <c r="F43" s="7">
        <f t="shared" si="5"/>
        <v>131</v>
      </c>
      <c r="G43" s="7">
        <f t="shared" si="5"/>
        <v>127</v>
      </c>
      <c r="H43" s="8">
        <f t="shared" si="7"/>
        <v>11362041</v>
      </c>
      <c r="I43" s="9">
        <v>1</v>
      </c>
      <c r="J43" s="9">
        <v>1</v>
      </c>
      <c r="K43" s="9">
        <v>1</v>
      </c>
      <c r="L43" s="9">
        <v>1</v>
      </c>
      <c r="M43" s="9">
        <v>1</v>
      </c>
      <c r="N43" s="10">
        <f t="shared" si="6"/>
        <v>5</v>
      </c>
    </row>
    <row r="44" spans="1:14" x14ac:dyDescent="0.25">
      <c r="A44" s="3" t="s">
        <v>10</v>
      </c>
      <c r="B44" s="11" t="str">
        <f t="shared" si="5"/>
        <v>ГБОУ СОШ №362</v>
      </c>
      <c r="C44" s="5">
        <f t="shared" si="5"/>
        <v>11362</v>
      </c>
      <c r="D44" s="5" t="str">
        <f t="shared" si="5"/>
        <v>СОШ</v>
      </c>
      <c r="E44" s="12" t="str">
        <f t="shared" si="5"/>
        <v>1б</v>
      </c>
      <c r="F44" s="7">
        <f t="shared" si="5"/>
        <v>131</v>
      </c>
      <c r="G44" s="7">
        <f t="shared" si="5"/>
        <v>127</v>
      </c>
      <c r="H44" s="8">
        <f t="shared" si="7"/>
        <v>11362042</v>
      </c>
      <c r="I44" s="9">
        <v>1</v>
      </c>
      <c r="J44" s="9">
        <v>1</v>
      </c>
      <c r="K44" s="9">
        <v>1</v>
      </c>
      <c r="L44" s="9">
        <v>1</v>
      </c>
      <c r="M44" s="9">
        <v>1</v>
      </c>
      <c r="N44" s="10">
        <f t="shared" si="6"/>
        <v>5</v>
      </c>
    </row>
    <row r="45" spans="1:14" x14ac:dyDescent="0.25">
      <c r="A45" s="3" t="s">
        <v>10</v>
      </c>
      <c r="B45" s="11" t="str">
        <f t="shared" si="5"/>
        <v>ГБОУ СОШ №362</v>
      </c>
      <c r="C45" s="5">
        <f t="shared" si="5"/>
        <v>11362</v>
      </c>
      <c r="D45" s="5" t="str">
        <f t="shared" si="5"/>
        <v>СОШ</v>
      </c>
      <c r="E45" s="12" t="str">
        <f t="shared" si="5"/>
        <v>1б</v>
      </c>
      <c r="F45" s="7">
        <f t="shared" si="5"/>
        <v>131</v>
      </c>
      <c r="G45" s="7">
        <f t="shared" si="5"/>
        <v>127</v>
      </c>
      <c r="H45" s="8">
        <f t="shared" si="7"/>
        <v>11362043</v>
      </c>
      <c r="I45" s="9">
        <v>1</v>
      </c>
      <c r="J45" s="9">
        <v>1</v>
      </c>
      <c r="K45" s="9">
        <v>0</v>
      </c>
      <c r="L45" s="9">
        <v>1</v>
      </c>
      <c r="M45" s="9">
        <v>1</v>
      </c>
      <c r="N45" s="10">
        <f t="shared" si="6"/>
        <v>4</v>
      </c>
    </row>
    <row r="46" spans="1:14" x14ac:dyDescent="0.25">
      <c r="A46" s="3" t="s">
        <v>10</v>
      </c>
      <c r="B46" s="11" t="str">
        <f t="shared" si="5"/>
        <v>ГБОУ СОШ №362</v>
      </c>
      <c r="C46" s="5">
        <f t="shared" si="5"/>
        <v>11362</v>
      </c>
      <c r="D46" s="5" t="str">
        <f t="shared" si="5"/>
        <v>СОШ</v>
      </c>
      <c r="E46" s="12" t="str">
        <f t="shared" si="5"/>
        <v>1б</v>
      </c>
      <c r="F46" s="7">
        <f t="shared" si="5"/>
        <v>131</v>
      </c>
      <c r="G46" s="7">
        <f t="shared" si="5"/>
        <v>127</v>
      </c>
      <c r="H46" s="8">
        <f t="shared" si="7"/>
        <v>11362044</v>
      </c>
      <c r="I46" s="9">
        <v>1</v>
      </c>
      <c r="J46" s="9">
        <v>1</v>
      </c>
      <c r="K46" s="9">
        <v>1</v>
      </c>
      <c r="L46" s="9">
        <v>1</v>
      </c>
      <c r="M46" s="9">
        <v>1</v>
      </c>
      <c r="N46" s="10">
        <f t="shared" si="6"/>
        <v>5</v>
      </c>
    </row>
    <row r="47" spans="1:14" x14ac:dyDescent="0.25">
      <c r="A47" s="3" t="s">
        <v>10</v>
      </c>
      <c r="B47" s="11" t="str">
        <f t="shared" si="5"/>
        <v>ГБОУ СОШ №362</v>
      </c>
      <c r="C47" s="5">
        <f t="shared" si="5"/>
        <v>11362</v>
      </c>
      <c r="D47" s="5" t="str">
        <f t="shared" si="5"/>
        <v>СОШ</v>
      </c>
      <c r="E47" s="12" t="str">
        <f t="shared" si="5"/>
        <v>1б</v>
      </c>
      <c r="F47" s="7">
        <f t="shared" si="5"/>
        <v>131</v>
      </c>
      <c r="G47" s="7">
        <f t="shared" si="5"/>
        <v>127</v>
      </c>
      <c r="H47" s="8">
        <f t="shared" si="7"/>
        <v>11362045</v>
      </c>
      <c r="I47" s="9">
        <v>1</v>
      </c>
      <c r="J47" s="9">
        <v>1</v>
      </c>
      <c r="K47" s="9">
        <v>1</v>
      </c>
      <c r="L47" s="9">
        <v>1</v>
      </c>
      <c r="M47" s="9">
        <v>1</v>
      </c>
      <c r="N47" s="10">
        <f t="shared" si="6"/>
        <v>5</v>
      </c>
    </row>
    <row r="48" spans="1:14" x14ac:dyDescent="0.25">
      <c r="A48" s="3" t="s">
        <v>10</v>
      </c>
      <c r="B48" s="11" t="str">
        <f t="shared" si="5"/>
        <v>ГБОУ СОШ №362</v>
      </c>
      <c r="C48" s="5">
        <f t="shared" si="5"/>
        <v>11362</v>
      </c>
      <c r="D48" s="5" t="str">
        <f t="shared" si="5"/>
        <v>СОШ</v>
      </c>
      <c r="E48" s="12" t="str">
        <f t="shared" si="5"/>
        <v>1б</v>
      </c>
      <c r="F48" s="7">
        <f t="shared" si="5"/>
        <v>131</v>
      </c>
      <c r="G48" s="7">
        <f t="shared" si="5"/>
        <v>127</v>
      </c>
      <c r="H48" s="8">
        <f t="shared" si="7"/>
        <v>11362046</v>
      </c>
      <c r="I48" s="9">
        <v>1</v>
      </c>
      <c r="J48" s="9">
        <v>1</v>
      </c>
      <c r="K48" s="9">
        <v>1</v>
      </c>
      <c r="L48" s="9">
        <v>1</v>
      </c>
      <c r="M48" s="9">
        <v>1</v>
      </c>
      <c r="N48" s="10">
        <f t="shared" si="6"/>
        <v>5</v>
      </c>
    </row>
    <row r="49" spans="1:14" x14ac:dyDescent="0.25">
      <c r="A49" s="3" t="s">
        <v>10</v>
      </c>
      <c r="B49" s="11" t="str">
        <f t="shared" si="5"/>
        <v>ГБОУ СОШ №362</v>
      </c>
      <c r="C49" s="5">
        <f t="shared" si="5"/>
        <v>11362</v>
      </c>
      <c r="D49" s="5" t="str">
        <f t="shared" si="5"/>
        <v>СОШ</v>
      </c>
      <c r="E49" s="12" t="str">
        <f t="shared" si="5"/>
        <v>1б</v>
      </c>
      <c r="F49" s="7">
        <f t="shared" si="5"/>
        <v>131</v>
      </c>
      <c r="G49" s="7">
        <f t="shared" si="5"/>
        <v>127</v>
      </c>
      <c r="H49" s="8">
        <f t="shared" si="7"/>
        <v>11362047</v>
      </c>
      <c r="I49" s="9">
        <v>1</v>
      </c>
      <c r="J49" s="9">
        <v>1</v>
      </c>
      <c r="K49" s="9">
        <v>1</v>
      </c>
      <c r="L49" s="9">
        <v>1</v>
      </c>
      <c r="M49" s="9">
        <v>1</v>
      </c>
      <c r="N49" s="10">
        <f t="shared" si="6"/>
        <v>5</v>
      </c>
    </row>
    <row r="50" spans="1:14" x14ac:dyDescent="0.25">
      <c r="A50" s="3" t="s">
        <v>10</v>
      </c>
      <c r="B50" s="11" t="str">
        <f t="shared" si="5"/>
        <v>ГБОУ СОШ №362</v>
      </c>
      <c r="C50" s="5">
        <f t="shared" si="5"/>
        <v>11362</v>
      </c>
      <c r="D50" s="5" t="str">
        <f t="shared" si="5"/>
        <v>СОШ</v>
      </c>
      <c r="E50" s="12" t="str">
        <f t="shared" si="5"/>
        <v>1б</v>
      </c>
      <c r="F50" s="7">
        <f t="shared" si="5"/>
        <v>131</v>
      </c>
      <c r="G50" s="7">
        <f t="shared" si="5"/>
        <v>127</v>
      </c>
      <c r="H50" s="8">
        <f t="shared" si="7"/>
        <v>11362048</v>
      </c>
      <c r="I50" s="9">
        <v>1</v>
      </c>
      <c r="J50" s="9">
        <v>1</v>
      </c>
      <c r="K50" s="9">
        <v>1</v>
      </c>
      <c r="L50" s="9">
        <v>1</v>
      </c>
      <c r="M50" s="9">
        <v>1</v>
      </c>
      <c r="N50" s="10">
        <f t="shared" si="6"/>
        <v>5</v>
      </c>
    </row>
    <row r="51" spans="1:14" x14ac:dyDescent="0.25">
      <c r="A51" s="3" t="s">
        <v>10</v>
      </c>
      <c r="B51" s="11" t="str">
        <f t="shared" si="5"/>
        <v>ГБОУ СОШ №362</v>
      </c>
      <c r="C51" s="5">
        <f t="shared" si="5"/>
        <v>11362</v>
      </c>
      <c r="D51" s="5" t="str">
        <f t="shared" si="5"/>
        <v>СОШ</v>
      </c>
      <c r="E51" s="12" t="str">
        <f t="shared" si="5"/>
        <v>1б</v>
      </c>
      <c r="F51" s="7">
        <f t="shared" si="5"/>
        <v>131</v>
      </c>
      <c r="G51" s="7">
        <f t="shared" si="5"/>
        <v>127</v>
      </c>
      <c r="H51" s="8">
        <f t="shared" si="7"/>
        <v>11362049</v>
      </c>
      <c r="I51" s="9">
        <v>1</v>
      </c>
      <c r="J51" s="9">
        <v>1</v>
      </c>
      <c r="K51" s="9">
        <v>1</v>
      </c>
      <c r="L51" s="9">
        <v>1</v>
      </c>
      <c r="M51" s="9">
        <v>1</v>
      </c>
      <c r="N51" s="10">
        <f t="shared" si="6"/>
        <v>5</v>
      </c>
    </row>
    <row r="52" spans="1:14" x14ac:dyDescent="0.25">
      <c r="A52" s="3" t="s">
        <v>10</v>
      </c>
      <c r="B52" s="11" t="str">
        <f t="shared" si="5"/>
        <v>ГБОУ СОШ №362</v>
      </c>
      <c r="C52" s="5">
        <f t="shared" si="5"/>
        <v>11362</v>
      </c>
      <c r="D52" s="5" t="str">
        <f t="shared" si="5"/>
        <v>СОШ</v>
      </c>
      <c r="E52" s="12" t="str">
        <f t="shared" si="5"/>
        <v>1б</v>
      </c>
      <c r="F52" s="7">
        <f t="shared" si="5"/>
        <v>131</v>
      </c>
      <c r="G52" s="7">
        <f t="shared" si="5"/>
        <v>127</v>
      </c>
      <c r="H52" s="8">
        <f t="shared" si="7"/>
        <v>11362050</v>
      </c>
      <c r="I52" s="9">
        <v>1</v>
      </c>
      <c r="J52" s="9">
        <v>1</v>
      </c>
      <c r="K52" s="9">
        <v>1</v>
      </c>
      <c r="L52" s="9">
        <v>1</v>
      </c>
      <c r="M52" s="9">
        <v>1</v>
      </c>
      <c r="N52" s="10">
        <f t="shared" si="6"/>
        <v>5</v>
      </c>
    </row>
    <row r="53" spans="1:14" x14ac:dyDescent="0.25">
      <c r="A53" s="3" t="s">
        <v>10</v>
      </c>
      <c r="B53" s="11" t="str">
        <f t="shared" ref="B53:G68" si="8">B52</f>
        <v>ГБОУ СОШ №362</v>
      </c>
      <c r="C53" s="5">
        <f t="shared" si="8"/>
        <v>11362</v>
      </c>
      <c r="D53" s="5" t="str">
        <f t="shared" si="8"/>
        <v>СОШ</v>
      </c>
      <c r="E53" s="12" t="str">
        <f t="shared" si="8"/>
        <v>1б</v>
      </c>
      <c r="F53" s="7">
        <f t="shared" si="8"/>
        <v>131</v>
      </c>
      <c r="G53" s="7">
        <f t="shared" si="8"/>
        <v>127</v>
      </c>
      <c r="H53" s="8">
        <f t="shared" si="7"/>
        <v>11362051</v>
      </c>
      <c r="I53" s="9">
        <v>1</v>
      </c>
      <c r="J53" s="9">
        <v>1</v>
      </c>
      <c r="K53" s="9">
        <v>1</v>
      </c>
      <c r="L53" s="9">
        <v>1</v>
      </c>
      <c r="M53" s="9">
        <v>1</v>
      </c>
      <c r="N53" s="10">
        <f t="shared" si="6"/>
        <v>5</v>
      </c>
    </row>
    <row r="54" spans="1:14" x14ac:dyDescent="0.25">
      <c r="A54" s="3" t="s">
        <v>10</v>
      </c>
      <c r="B54" s="11" t="str">
        <f t="shared" si="8"/>
        <v>ГБОУ СОШ №362</v>
      </c>
      <c r="C54" s="5">
        <f t="shared" si="8"/>
        <v>11362</v>
      </c>
      <c r="D54" s="5" t="str">
        <f t="shared" si="8"/>
        <v>СОШ</v>
      </c>
      <c r="E54" s="12" t="str">
        <f t="shared" si="8"/>
        <v>1б</v>
      </c>
      <c r="F54" s="7">
        <f t="shared" si="8"/>
        <v>131</v>
      </c>
      <c r="G54" s="7">
        <f t="shared" si="8"/>
        <v>127</v>
      </c>
      <c r="H54" s="8">
        <f t="shared" si="7"/>
        <v>11362052</v>
      </c>
      <c r="I54" s="9">
        <v>1</v>
      </c>
      <c r="J54" s="9">
        <v>1</v>
      </c>
      <c r="K54" s="9">
        <v>1</v>
      </c>
      <c r="L54" s="9">
        <v>1</v>
      </c>
      <c r="M54" s="9">
        <v>0</v>
      </c>
      <c r="N54" s="10">
        <f t="shared" si="6"/>
        <v>4</v>
      </c>
    </row>
    <row r="55" spans="1:14" x14ac:dyDescent="0.25">
      <c r="A55" s="3" t="s">
        <v>10</v>
      </c>
      <c r="B55" s="11" t="str">
        <f t="shared" si="8"/>
        <v>ГБОУ СОШ №362</v>
      </c>
      <c r="C55" s="5">
        <f t="shared" si="8"/>
        <v>11362</v>
      </c>
      <c r="D55" s="5" t="str">
        <f t="shared" si="8"/>
        <v>СОШ</v>
      </c>
      <c r="E55" s="12" t="str">
        <f t="shared" si="8"/>
        <v>1б</v>
      </c>
      <c r="F55" s="7">
        <f t="shared" si="8"/>
        <v>131</v>
      </c>
      <c r="G55" s="7">
        <f t="shared" si="8"/>
        <v>127</v>
      </c>
      <c r="H55" s="8">
        <f t="shared" si="7"/>
        <v>11362053</v>
      </c>
      <c r="I55" s="9">
        <v>1</v>
      </c>
      <c r="J55" s="9">
        <v>1</v>
      </c>
      <c r="K55" s="9">
        <v>1</v>
      </c>
      <c r="L55" s="9">
        <v>1</v>
      </c>
      <c r="M55" s="9">
        <v>0</v>
      </c>
      <c r="N55" s="10">
        <f t="shared" si="6"/>
        <v>4</v>
      </c>
    </row>
    <row r="56" spans="1:14" x14ac:dyDescent="0.25">
      <c r="A56" s="3" t="s">
        <v>10</v>
      </c>
      <c r="B56" s="11" t="str">
        <f t="shared" si="8"/>
        <v>ГБОУ СОШ №362</v>
      </c>
      <c r="C56" s="5">
        <f t="shared" si="8"/>
        <v>11362</v>
      </c>
      <c r="D56" s="5" t="str">
        <f t="shared" si="8"/>
        <v>СОШ</v>
      </c>
      <c r="E56" s="12" t="str">
        <f t="shared" si="8"/>
        <v>1б</v>
      </c>
      <c r="F56" s="7">
        <f t="shared" si="8"/>
        <v>131</v>
      </c>
      <c r="G56" s="7">
        <f t="shared" si="8"/>
        <v>127</v>
      </c>
      <c r="H56" s="8">
        <f t="shared" si="7"/>
        <v>11362054</v>
      </c>
      <c r="I56" s="9">
        <v>1</v>
      </c>
      <c r="J56" s="9">
        <v>1</v>
      </c>
      <c r="K56" s="9">
        <v>0</v>
      </c>
      <c r="L56" s="9">
        <v>0</v>
      </c>
      <c r="M56" s="9">
        <v>1</v>
      </c>
      <c r="N56" s="10">
        <f t="shared" si="6"/>
        <v>3</v>
      </c>
    </row>
    <row r="57" spans="1:14" x14ac:dyDescent="0.25">
      <c r="A57" s="3" t="s">
        <v>10</v>
      </c>
      <c r="B57" s="11" t="str">
        <f t="shared" si="8"/>
        <v>ГБОУ СОШ №362</v>
      </c>
      <c r="C57" s="5">
        <f t="shared" si="8"/>
        <v>11362</v>
      </c>
      <c r="D57" s="5" t="str">
        <f t="shared" si="8"/>
        <v>СОШ</v>
      </c>
      <c r="E57" s="12" t="str">
        <f t="shared" si="8"/>
        <v>1б</v>
      </c>
      <c r="F57" s="7">
        <f t="shared" si="8"/>
        <v>131</v>
      </c>
      <c r="G57" s="7">
        <f t="shared" si="8"/>
        <v>127</v>
      </c>
      <c r="H57" s="8">
        <f t="shared" si="7"/>
        <v>11362055</v>
      </c>
      <c r="I57" s="9">
        <v>1</v>
      </c>
      <c r="J57" s="9">
        <v>1</v>
      </c>
      <c r="K57" s="9">
        <v>1</v>
      </c>
      <c r="L57" s="9">
        <v>1</v>
      </c>
      <c r="M57" s="9">
        <v>0</v>
      </c>
      <c r="N57" s="10">
        <f t="shared" si="6"/>
        <v>4</v>
      </c>
    </row>
    <row r="58" spans="1:14" x14ac:dyDescent="0.25">
      <c r="A58" s="3" t="s">
        <v>10</v>
      </c>
      <c r="B58" s="11" t="str">
        <f t="shared" si="8"/>
        <v>ГБОУ СОШ №362</v>
      </c>
      <c r="C58" s="5">
        <f t="shared" si="8"/>
        <v>11362</v>
      </c>
      <c r="D58" s="5" t="str">
        <f t="shared" si="8"/>
        <v>СОШ</v>
      </c>
      <c r="E58" s="12" t="str">
        <f t="shared" si="8"/>
        <v>1б</v>
      </c>
      <c r="F58" s="7">
        <f t="shared" si="8"/>
        <v>131</v>
      </c>
      <c r="G58" s="7">
        <f t="shared" si="8"/>
        <v>127</v>
      </c>
      <c r="H58" s="8">
        <f t="shared" si="7"/>
        <v>11362056</v>
      </c>
      <c r="I58" s="9">
        <v>1</v>
      </c>
      <c r="J58" s="9">
        <v>1</v>
      </c>
      <c r="K58" s="9">
        <v>0</v>
      </c>
      <c r="L58" s="9">
        <v>1</v>
      </c>
      <c r="M58" s="9">
        <v>1</v>
      </c>
      <c r="N58" s="10">
        <f t="shared" si="6"/>
        <v>4</v>
      </c>
    </row>
    <row r="59" spans="1:14" x14ac:dyDescent="0.25">
      <c r="A59" s="3" t="s">
        <v>10</v>
      </c>
      <c r="B59" s="11" t="str">
        <f t="shared" si="8"/>
        <v>ГБОУ СОШ №362</v>
      </c>
      <c r="C59" s="5">
        <f t="shared" si="8"/>
        <v>11362</v>
      </c>
      <c r="D59" s="5" t="str">
        <f t="shared" si="8"/>
        <v>СОШ</v>
      </c>
      <c r="E59" s="12" t="str">
        <f t="shared" si="8"/>
        <v>1б</v>
      </c>
      <c r="F59" s="7">
        <f t="shared" si="8"/>
        <v>131</v>
      </c>
      <c r="G59" s="7">
        <f t="shared" si="8"/>
        <v>127</v>
      </c>
      <c r="H59" s="8">
        <f>H58+1</f>
        <v>11362057</v>
      </c>
      <c r="I59" s="9">
        <v>1</v>
      </c>
      <c r="J59" s="9">
        <v>0</v>
      </c>
      <c r="K59" s="9">
        <v>0</v>
      </c>
      <c r="L59" s="9">
        <v>1</v>
      </c>
      <c r="M59" s="9">
        <v>1</v>
      </c>
      <c r="N59" s="10">
        <f t="shared" si="6"/>
        <v>3</v>
      </c>
    </row>
    <row r="60" spans="1:14" x14ac:dyDescent="0.25">
      <c r="A60" s="3" t="s">
        <v>10</v>
      </c>
      <c r="B60" s="11" t="str">
        <f t="shared" si="8"/>
        <v>ГБОУ СОШ №362</v>
      </c>
      <c r="C60" s="5">
        <f t="shared" si="8"/>
        <v>11362</v>
      </c>
      <c r="D60" s="5" t="str">
        <f t="shared" si="8"/>
        <v>СОШ</v>
      </c>
      <c r="E60" s="12" t="str">
        <f t="shared" si="8"/>
        <v>1б</v>
      </c>
      <c r="F60" s="7">
        <f t="shared" si="8"/>
        <v>131</v>
      </c>
      <c r="G60" s="7">
        <f t="shared" si="8"/>
        <v>127</v>
      </c>
      <c r="H60" s="8">
        <f t="shared" ref="H60:H69" si="9">H59+1</f>
        <v>11362058</v>
      </c>
      <c r="I60" s="9">
        <v>1</v>
      </c>
      <c r="J60" s="9">
        <v>1</v>
      </c>
      <c r="K60" s="9">
        <v>1</v>
      </c>
      <c r="L60" s="9">
        <v>1</v>
      </c>
      <c r="M60" s="9">
        <v>1</v>
      </c>
      <c r="N60" s="10">
        <f t="shared" si="6"/>
        <v>5</v>
      </c>
    </row>
    <row r="61" spans="1:14" x14ac:dyDescent="0.25">
      <c r="A61" s="3" t="s">
        <v>10</v>
      </c>
      <c r="B61" s="11" t="str">
        <f t="shared" si="8"/>
        <v>ГБОУ СОШ №362</v>
      </c>
      <c r="C61" s="5">
        <f t="shared" si="8"/>
        <v>11362</v>
      </c>
      <c r="D61" s="5" t="str">
        <f t="shared" si="8"/>
        <v>СОШ</v>
      </c>
      <c r="E61" s="12" t="str">
        <f t="shared" si="8"/>
        <v>1б</v>
      </c>
      <c r="F61" s="7">
        <f t="shared" si="8"/>
        <v>131</v>
      </c>
      <c r="G61" s="7">
        <f t="shared" si="8"/>
        <v>127</v>
      </c>
      <c r="H61" s="8">
        <f t="shared" si="9"/>
        <v>11362059</v>
      </c>
      <c r="I61" s="9">
        <v>1</v>
      </c>
      <c r="J61" s="9">
        <v>1</v>
      </c>
      <c r="K61" s="9">
        <v>1</v>
      </c>
      <c r="L61" s="9">
        <v>1</v>
      </c>
      <c r="M61" s="9">
        <v>1</v>
      </c>
      <c r="N61" s="10">
        <f t="shared" si="6"/>
        <v>5</v>
      </c>
    </row>
    <row r="62" spans="1:14" x14ac:dyDescent="0.25">
      <c r="A62" s="3" t="s">
        <v>10</v>
      </c>
      <c r="B62" s="11" t="str">
        <f t="shared" si="8"/>
        <v>ГБОУ СОШ №362</v>
      </c>
      <c r="C62" s="5">
        <f t="shared" si="8"/>
        <v>11362</v>
      </c>
      <c r="D62" s="5" t="str">
        <f t="shared" si="8"/>
        <v>СОШ</v>
      </c>
      <c r="E62" s="12" t="str">
        <f t="shared" si="8"/>
        <v>1б</v>
      </c>
      <c r="F62" s="7">
        <f t="shared" si="8"/>
        <v>131</v>
      </c>
      <c r="G62" s="7">
        <f t="shared" si="8"/>
        <v>127</v>
      </c>
      <c r="H62" s="8">
        <f t="shared" si="9"/>
        <v>11362060</v>
      </c>
      <c r="I62" s="9">
        <v>1</v>
      </c>
      <c r="J62" s="9">
        <v>1</v>
      </c>
      <c r="K62" s="9">
        <v>1</v>
      </c>
      <c r="L62" s="9">
        <v>1</v>
      </c>
      <c r="M62" s="9">
        <v>1</v>
      </c>
      <c r="N62" s="10">
        <f t="shared" si="6"/>
        <v>5</v>
      </c>
    </row>
    <row r="63" spans="1:14" x14ac:dyDescent="0.25">
      <c r="A63" s="3" t="s">
        <v>10</v>
      </c>
      <c r="B63" s="11" t="str">
        <f t="shared" si="8"/>
        <v>ГБОУ СОШ №362</v>
      </c>
      <c r="C63" s="5">
        <f t="shared" si="8"/>
        <v>11362</v>
      </c>
      <c r="D63" s="5" t="str">
        <f t="shared" si="8"/>
        <v>СОШ</v>
      </c>
      <c r="E63" s="12" t="str">
        <f t="shared" si="8"/>
        <v>1б</v>
      </c>
      <c r="F63" s="7">
        <f t="shared" si="8"/>
        <v>131</v>
      </c>
      <c r="G63" s="7">
        <f t="shared" si="8"/>
        <v>127</v>
      </c>
      <c r="H63" s="8">
        <f t="shared" si="9"/>
        <v>11362061</v>
      </c>
      <c r="I63" s="9">
        <v>1</v>
      </c>
      <c r="J63" s="9">
        <v>1</v>
      </c>
      <c r="K63" s="9">
        <v>0</v>
      </c>
      <c r="L63" s="9">
        <v>1</v>
      </c>
      <c r="M63" s="9">
        <v>1</v>
      </c>
      <c r="N63" s="10">
        <f t="shared" si="6"/>
        <v>4</v>
      </c>
    </row>
    <row r="64" spans="1:14" x14ac:dyDescent="0.25">
      <c r="A64" s="3" t="s">
        <v>10</v>
      </c>
      <c r="B64" s="11" t="str">
        <f t="shared" si="8"/>
        <v>ГБОУ СОШ №362</v>
      </c>
      <c r="C64" s="5">
        <f t="shared" si="8"/>
        <v>11362</v>
      </c>
      <c r="D64" s="5" t="str">
        <f t="shared" si="8"/>
        <v>СОШ</v>
      </c>
      <c r="E64" s="12" t="str">
        <f t="shared" si="8"/>
        <v>1б</v>
      </c>
      <c r="F64" s="7">
        <f t="shared" si="8"/>
        <v>131</v>
      </c>
      <c r="G64" s="7">
        <f t="shared" si="8"/>
        <v>127</v>
      </c>
      <c r="H64" s="8">
        <f t="shared" si="9"/>
        <v>11362062</v>
      </c>
      <c r="I64" s="9">
        <v>1</v>
      </c>
      <c r="J64" s="9">
        <v>1</v>
      </c>
      <c r="K64" s="9">
        <v>1</v>
      </c>
      <c r="L64" s="9">
        <v>1</v>
      </c>
      <c r="M64" s="9">
        <v>1</v>
      </c>
      <c r="N64" s="10">
        <f t="shared" si="6"/>
        <v>5</v>
      </c>
    </row>
    <row r="65" spans="1:14" x14ac:dyDescent="0.25">
      <c r="A65" s="3" t="s">
        <v>10</v>
      </c>
      <c r="B65" s="11" t="str">
        <f t="shared" si="8"/>
        <v>ГБОУ СОШ №362</v>
      </c>
      <c r="C65" s="5">
        <f t="shared" si="8"/>
        <v>11362</v>
      </c>
      <c r="D65" s="5" t="str">
        <f t="shared" si="8"/>
        <v>СОШ</v>
      </c>
      <c r="E65" s="12" t="str">
        <f t="shared" si="8"/>
        <v>1б</v>
      </c>
      <c r="F65" s="7">
        <f t="shared" si="8"/>
        <v>131</v>
      </c>
      <c r="G65" s="7">
        <f t="shared" si="8"/>
        <v>127</v>
      </c>
      <c r="H65" s="8">
        <f t="shared" si="9"/>
        <v>11362063</v>
      </c>
      <c r="I65" s="9">
        <v>1</v>
      </c>
      <c r="J65" s="9">
        <v>1</v>
      </c>
      <c r="K65" s="9">
        <v>0</v>
      </c>
      <c r="L65" s="9">
        <v>1</v>
      </c>
      <c r="M65" s="9">
        <v>1</v>
      </c>
      <c r="N65" s="10">
        <f t="shared" si="6"/>
        <v>4</v>
      </c>
    </row>
    <row r="66" spans="1:14" x14ac:dyDescent="0.25">
      <c r="A66" s="3" t="s">
        <v>10</v>
      </c>
      <c r="B66" s="11" t="str">
        <f t="shared" si="8"/>
        <v>ГБОУ СОШ №362</v>
      </c>
      <c r="C66" s="5">
        <f t="shared" si="8"/>
        <v>11362</v>
      </c>
      <c r="D66" s="5" t="str">
        <f t="shared" si="8"/>
        <v>СОШ</v>
      </c>
      <c r="E66" s="12" t="str">
        <f t="shared" si="8"/>
        <v>1б</v>
      </c>
      <c r="F66" s="7">
        <f t="shared" si="8"/>
        <v>131</v>
      </c>
      <c r="G66" s="7">
        <f t="shared" si="8"/>
        <v>127</v>
      </c>
      <c r="H66" s="8">
        <f t="shared" si="9"/>
        <v>11362064</v>
      </c>
      <c r="I66" s="9">
        <v>1</v>
      </c>
      <c r="J66" s="9">
        <v>1</v>
      </c>
      <c r="K66" s="9">
        <v>0</v>
      </c>
      <c r="L66" s="9">
        <v>1</v>
      </c>
      <c r="M66" s="9">
        <v>1</v>
      </c>
      <c r="N66" s="10">
        <f t="shared" si="6"/>
        <v>4</v>
      </c>
    </row>
    <row r="67" spans="1:14" x14ac:dyDescent="0.25">
      <c r="A67" s="3" t="s">
        <v>10</v>
      </c>
      <c r="B67" s="11" t="str">
        <f t="shared" si="8"/>
        <v>ГБОУ СОШ №362</v>
      </c>
      <c r="C67" s="5">
        <f t="shared" si="8"/>
        <v>11362</v>
      </c>
      <c r="D67" s="5" t="str">
        <f t="shared" si="8"/>
        <v>СОШ</v>
      </c>
      <c r="E67" s="12" t="str">
        <f t="shared" si="8"/>
        <v>1б</v>
      </c>
      <c r="F67" s="7">
        <f t="shared" si="8"/>
        <v>131</v>
      </c>
      <c r="G67" s="7">
        <f t="shared" si="8"/>
        <v>127</v>
      </c>
      <c r="H67" s="8">
        <f t="shared" si="9"/>
        <v>11362065</v>
      </c>
      <c r="I67" s="9">
        <v>0</v>
      </c>
      <c r="J67" s="9">
        <v>1</v>
      </c>
      <c r="K67" s="9">
        <v>1</v>
      </c>
      <c r="L67" s="9">
        <v>1</v>
      </c>
      <c r="M67" s="9">
        <v>1</v>
      </c>
      <c r="N67" s="10">
        <f t="shared" si="6"/>
        <v>4</v>
      </c>
    </row>
    <row r="68" spans="1:14" x14ac:dyDescent="0.25">
      <c r="A68" s="3" t="s">
        <v>10</v>
      </c>
      <c r="B68" s="11" t="str">
        <f t="shared" si="8"/>
        <v>ГБОУ СОШ №362</v>
      </c>
      <c r="C68" s="5">
        <f t="shared" si="8"/>
        <v>11362</v>
      </c>
      <c r="D68" s="5" t="str">
        <f t="shared" si="8"/>
        <v>СОШ</v>
      </c>
      <c r="E68" s="12" t="str">
        <f t="shared" si="8"/>
        <v>1б</v>
      </c>
      <c r="F68" s="7">
        <f t="shared" si="8"/>
        <v>131</v>
      </c>
      <c r="G68" s="7">
        <f t="shared" si="8"/>
        <v>127</v>
      </c>
      <c r="H68" s="8">
        <f t="shared" si="9"/>
        <v>11362066</v>
      </c>
      <c r="I68" s="9">
        <v>1</v>
      </c>
      <c r="J68" s="9">
        <v>1</v>
      </c>
      <c r="K68" s="9">
        <v>1</v>
      </c>
      <c r="L68" s="9">
        <v>1</v>
      </c>
      <c r="M68" s="9">
        <v>1</v>
      </c>
      <c r="N68" s="10">
        <f t="shared" si="6"/>
        <v>5</v>
      </c>
    </row>
    <row r="69" spans="1:14" x14ac:dyDescent="0.25">
      <c r="A69" s="3" t="s">
        <v>10</v>
      </c>
      <c r="B69" s="11" t="s">
        <v>24</v>
      </c>
      <c r="C69" s="5">
        <f>VLOOKUP(B69,[41]Списки!$C$1:$E$70,2,FALSE)</f>
        <v>11362</v>
      </c>
      <c r="D69" s="5" t="str">
        <f>VLOOKUP(B69,[41]Списки!$C$1:$E$70,3,FALSE)</f>
        <v>СОШ</v>
      </c>
      <c r="E69" s="6" t="s">
        <v>17</v>
      </c>
      <c r="F69" s="7">
        <v>131</v>
      </c>
      <c r="G69" s="7">
        <v>127</v>
      </c>
      <c r="H69" s="8">
        <f t="shared" si="9"/>
        <v>11362067</v>
      </c>
      <c r="I69" s="9">
        <v>1</v>
      </c>
      <c r="J69" s="9">
        <v>1</v>
      </c>
      <c r="K69" s="9">
        <v>1</v>
      </c>
      <c r="L69" s="9">
        <v>1</v>
      </c>
      <c r="M69" s="9">
        <v>1</v>
      </c>
      <c r="N69" s="10">
        <f>IF(COUNTBLANK(I69:M69)&lt;5,SUM(I69:M69),"Не писал")</f>
        <v>5</v>
      </c>
    </row>
    <row r="70" spans="1:14" x14ac:dyDescent="0.25">
      <c r="A70" s="3" t="s">
        <v>10</v>
      </c>
      <c r="B70" s="11" t="str">
        <f t="shared" ref="B70:G85" si="10">B69</f>
        <v>ГБОУ СОШ №362</v>
      </c>
      <c r="C70" s="5">
        <f t="shared" si="10"/>
        <v>11362</v>
      </c>
      <c r="D70" s="5" t="str">
        <f t="shared" si="10"/>
        <v>СОШ</v>
      </c>
      <c r="E70" s="12" t="str">
        <f t="shared" si="10"/>
        <v>1в</v>
      </c>
      <c r="F70" s="7">
        <f t="shared" si="10"/>
        <v>131</v>
      </c>
      <c r="G70" s="7">
        <f t="shared" si="10"/>
        <v>127</v>
      </c>
      <c r="H70" s="8">
        <f>H69+1</f>
        <v>11362068</v>
      </c>
      <c r="I70" s="9">
        <v>0</v>
      </c>
      <c r="J70" s="9">
        <v>1</v>
      </c>
      <c r="K70" s="9">
        <v>1</v>
      </c>
      <c r="L70" s="9">
        <v>1</v>
      </c>
      <c r="M70" s="9">
        <v>1</v>
      </c>
      <c r="N70" s="10">
        <f t="shared" ref="N70:N100" si="11">IF(COUNTBLANK(I70:M70)&lt;5,SUM(I70:M70),"Не писал")</f>
        <v>4</v>
      </c>
    </row>
    <row r="71" spans="1:14" x14ac:dyDescent="0.25">
      <c r="A71" s="3" t="s">
        <v>10</v>
      </c>
      <c r="B71" s="11" t="str">
        <f t="shared" si="10"/>
        <v>ГБОУ СОШ №362</v>
      </c>
      <c r="C71" s="5">
        <f t="shared" si="10"/>
        <v>11362</v>
      </c>
      <c r="D71" s="5" t="str">
        <f t="shared" si="10"/>
        <v>СОШ</v>
      </c>
      <c r="E71" s="12" t="str">
        <f t="shared" si="10"/>
        <v>1в</v>
      </c>
      <c r="F71" s="7">
        <f t="shared" si="10"/>
        <v>131</v>
      </c>
      <c r="G71" s="7">
        <f t="shared" si="10"/>
        <v>127</v>
      </c>
      <c r="H71" s="8">
        <f t="shared" ref="H71:H90" si="12">H70+1</f>
        <v>11362069</v>
      </c>
      <c r="I71" s="9">
        <v>1</v>
      </c>
      <c r="J71" s="9">
        <v>1</v>
      </c>
      <c r="K71" s="9">
        <v>1</v>
      </c>
      <c r="L71" s="9">
        <v>1</v>
      </c>
      <c r="M71" s="9">
        <v>1</v>
      </c>
      <c r="N71" s="10">
        <f t="shared" si="11"/>
        <v>5</v>
      </c>
    </row>
    <row r="72" spans="1:14" x14ac:dyDescent="0.25">
      <c r="A72" s="3" t="s">
        <v>10</v>
      </c>
      <c r="B72" s="11" t="str">
        <f t="shared" si="10"/>
        <v>ГБОУ СОШ №362</v>
      </c>
      <c r="C72" s="5">
        <f t="shared" si="10"/>
        <v>11362</v>
      </c>
      <c r="D72" s="5" t="str">
        <f t="shared" si="10"/>
        <v>СОШ</v>
      </c>
      <c r="E72" s="12" t="str">
        <f t="shared" si="10"/>
        <v>1в</v>
      </c>
      <c r="F72" s="7">
        <f t="shared" si="10"/>
        <v>131</v>
      </c>
      <c r="G72" s="7">
        <f t="shared" si="10"/>
        <v>127</v>
      </c>
      <c r="H72" s="8">
        <f t="shared" si="12"/>
        <v>11362070</v>
      </c>
      <c r="I72" s="9">
        <v>1</v>
      </c>
      <c r="J72" s="9">
        <v>0</v>
      </c>
      <c r="K72" s="9">
        <v>1</v>
      </c>
      <c r="L72" s="9">
        <v>1</v>
      </c>
      <c r="M72" s="9">
        <v>1</v>
      </c>
      <c r="N72" s="10">
        <f t="shared" si="11"/>
        <v>4</v>
      </c>
    </row>
    <row r="73" spans="1:14" x14ac:dyDescent="0.25">
      <c r="A73" s="3" t="s">
        <v>10</v>
      </c>
      <c r="B73" s="11" t="str">
        <f t="shared" si="10"/>
        <v>ГБОУ СОШ №362</v>
      </c>
      <c r="C73" s="5">
        <f t="shared" si="10"/>
        <v>11362</v>
      </c>
      <c r="D73" s="5" t="str">
        <f t="shared" si="10"/>
        <v>СОШ</v>
      </c>
      <c r="E73" s="12" t="str">
        <f t="shared" si="10"/>
        <v>1в</v>
      </c>
      <c r="F73" s="7">
        <f t="shared" si="10"/>
        <v>131</v>
      </c>
      <c r="G73" s="7">
        <f t="shared" si="10"/>
        <v>127</v>
      </c>
      <c r="H73" s="8">
        <f t="shared" si="12"/>
        <v>11362071</v>
      </c>
      <c r="I73" s="9">
        <v>0</v>
      </c>
      <c r="J73" s="9">
        <v>1</v>
      </c>
      <c r="K73" s="9">
        <v>1</v>
      </c>
      <c r="L73" s="9">
        <v>1</v>
      </c>
      <c r="M73" s="9">
        <v>1</v>
      </c>
      <c r="N73" s="10">
        <f t="shared" si="11"/>
        <v>4</v>
      </c>
    </row>
    <row r="74" spans="1:14" x14ac:dyDescent="0.25">
      <c r="A74" s="3" t="s">
        <v>10</v>
      </c>
      <c r="B74" s="11" t="str">
        <f t="shared" si="10"/>
        <v>ГБОУ СОШ №362</v>
      </c>
      <c r="C74" s="5">
        <f t="shared" si="10"/>
        <v>11362</v>
      </c>
      <c r="D74" s="5" t="str">
        <f t="shared" si="10"/>
        <v>СОШ</v>
      </c>
      <c r="E74" s="12" t="str">
        <f t="shared" si="10"/>
        <v>1в</v>
      </c>
      <c r="F74" s="7">
        <f t="shared" si="10"/>
        <v>131</v>
      </c>
      <c r="G74" s="7">
        <f t="shared" si="10"/>
        <v>127</v>
      </c>
      <c r="H74" s="8">
        <f t="shared" si="12"/>
        <v>11362072</v>
      </c>
      <c r="I74" s="9">
        <v>0</v>
      </c>
      <c r="J74" s="9">
        <v>1</v>
      </c>
      <c r="K74" s="9">
        <v>1</v>
      </c>
      <c r="L74" s="9">
        <v>1</v>
      </c>
      <c r="M74" s="9">
        <v>0</v>
      </c>
      <c r="N74" s="10">
        <f t="shared" si="11"/>
        <v>3</v>
      </c>
    </row>
    <row r="75" spans="1:14" x14ac:dyDescent="0.25">
      <c r="A75" s="3" t="s">
        <v>10</v>
      </c>
      <c r="B75" s="11" t="str">
        <f t="shared" si="10"/>
        <v>ГБОУ СОШ №362</v>
      </c>
      <c r="C75" s="5">
        <f t="shared" si="10"/>
        <v>11362</v>
      </c>
      <c r="D75" s="5" t="str">
        <f t="shared" si="10"/>
        <v>СОШ</v>
      </c>
      <c r="E75" s="12" t="str">
        <f t="shared" si="10"/>
        <v>1в</v>
      </c>
      <c r="F75" s="7">
        <f t="shared" si="10"/>
        <v>131</v>
      </c>
      <c r="G75" s="7">
        <f t="shared" si="10"/>
        <v>127</v>
      </c>
      <c r="H75" s="8">
        <f t="shared" si="12"/>
        <v>11362073</v>
      </c>
      <c r="I75" s="9">
        <v>0</v>
      </c>
      <c r="J75" s="9">
        <v>0</v>
      </c>
      <c r="K75" s="9">
        <v>1</v>
      </c>
      <c r="L75" s="9">
        <v>1</v>
      </c>
      <c r="M75" s="9">
        <v>1</v>
      </c>
      <c r="N75" s="10">
        <f t="shared" si="11"/>
        <v>3</v>
      </c>
    </row>
    <row r="76" spans="1:14" x14ac:dyDescent="0.25">
      <c r="A76" s="3" t="s">
        <v>10</v>
      </c>
      <c r="B76" s="11" t="str">
        <f t="shared" si="10"/>
        <v>ГБОУ СОШ №362</v>
      </c>
      <c r="C76" s="5">
        <f t="shared" si="10"/>
        <v>11362</v>
      </c>
      <c r="D76" s="5" t="str">
        <f t="shared" si="10"/>
        <v>СОШ</v>
      </c>
      <c r="E76" s="12" t="str">
        <f t="shared" si="10"/>
        <v>1в</v>
      </c>
      <c r="F76" s="7">
        <f t="shared" si="10"/>
        <v>131</v>
      </c>
      <c r="G76" s="7">
        <f t="shared" si="10"/>
        <v>127</v>
      </c>
      <c r="H76" s="8">
        <f t="shared" si="12"/>
        <v>11362074</v>
      </c>
      <c r="I76" s="9">
        <v>1</v>
      </c>
      <c r="J76" s="9">
        <v>0</v>
      </c>
      <c r="K76" s="9">
        <v>1</v>
      </c>
      <c r="L76" s="9">
        <v>1</v>
      </c>
      <c r="M76" s="9">
        <v>1</v>
      </c>
      <c r="N76" s="10">
        <f t="shared" si="11"/>
        <v>4</v>
      </c>
    </row>
    <row r="77" spans="1:14" x14ac:dyDescent="0.25">
      <c r="A77" s="3" t="s">
        <v>10</v>
      </c>
      <c r="B77" s="11" t="str">
        <f t="shared" si="10"/>
        <v>ГБОУ СОШ №362</v>
      </c>
      <c r="C77" s="5">
        <f t="shared" si="10"/>
        <v>11362</v>
      </c>
      <c r="D77" s="5" t="str">
        <f t="shared" si="10"/>
        <v>СОШ</v>
      </c>
      <c r="E77" s="12" t="str">
        <f t="shared" si="10"/>
        <v>1в</v>
      </c>
      <c r="F77" s="7">
        <f t="shared" si="10"/>
        <v>131</v>
      </c>
      <c r="G77" s="7">
        <f t="shared" si="10"/>
        <v>127</v>
      </c>
      <c r="H77" s="8">
        <f t="shared" si="12"/>
        <v>11362075</v>
      </c>
      <c r="I77" s="9">
        <v>1</v>
      </c>
      <c r="J77" s="9">
        <v>0</v>
      </c>
      <c r="K77" s="9">
        <v>1</v>
      </c>
      <c r="L77" s="9">
        <v>1</v>
      </c>
      <c r="M77" s="9">
        <v>1</v>
      </c>
      <c r="N77" s="10">
        <f t="shared" si="11"/>
        <v>4</v>
      </c>
    </row>
    <row r="78" spans="1:14" x14ac:dyDescent="0.25">
      <c r="A78" s="3" t="s">
        <v>10</v>
      </c>
      <c r="B78" s="11" t="str">
        <f t="shared" si="10"/>
        <v>ГБОУ СОШ №362</v>
      </c>
      <c r="C78" s="5">
        <f t="shared" si="10"/>
        <v>11362</v>
      </c>
      <c r="D78" s="5" t="str">
        <f t="shared" si="10"/>
        <v>СОШ</v>
      </c>
      <c r="E78" s="12" t="str">
        <f t="shared" si="10"/>
        <v>1в</v>
      </c>
      <c r="F78" s="7">
        <f t="shared" si="10"/>
        <v>131</v>
      </c>
      <c r="G78" s="7">
        <f t="shared" si="10"/>
        <v>127</v>
      </c>
      <c r="H78" s="8">
        <f t="shared" si="12"/>
        <v>11362076</v>
      </c>
      <c r="I78" s="9">
        <v>1</v>
      </c>
      <c r="J78" s="9">
        <v>1</v>
      </c>
      <c r="K78" s="9">
        <v>1</v>
      </c>
      <c r="L78" s="9">
        <v>1</v>
      </c>
      <c r="M78" s="9">
        <v>1</v>
      </c>
      <c r="N78" s="10">
        <f t="shared" si="11"/>
        <v>5</v>
      </c>
    </row>
    <row r="79" spans="1:14" x14ac:dyDescent="0.25">
      <c r="A79" s="3" t="s">
        <v>10</v>
      </c>
      <c r="B79" s="11" t="str">
        <f t="shared" si="10"/>
        <v>ГБОУ СОШ №362</v>
      </c>
      <c r="C79" s="5">
        <f t="shared" si="10"/>
        <v>11362</v>
      </c>
      <c r="D79" s="5" t="str">
        <f t="shared" si="10"/>
        <v>СОШ</v>
      </c>
      <c r="E79" s="12" t="str">
        <f t="shared" si="10"/>
        <v>1в</v>
      </c>
      <c r="F79" s="7">
        <f t="shared" si="10"/>
        <v>131</v>
      </c>
      <c r="G79" s="7">
        <f t="shared" si="10"/>
        <v>127</v>
      </c>
      <c r="H79" s="8">
        <f t="shared" si="12"/>
        <v>11362077</v>
      </c>
      <c r="I79" s="9">
        <v>1</v>
      </c>
      <c r="J79" s="9">
        <v>0</v>
      </c>
      <c r="K79" s="9">
        <v>1</v>
      </c>
      <c r="L79" s="9">
        <v>1</v>
      </c>
      <c r="M79" s="9">
        <v>1</v>
      </c>
      <c r="N79" s="10">
        <f t="shared" si="11"/>
        <v>4</v>
      </c>
    </row>
    <row r="80" spans="1:14" x14ac:dyDescent="0.25">
      <c r="A80" s="3" t="s">
        <v>10</v>
      </c>
      <c r="B80" s="11" t="str">
        <f t="shared" si="10"/>
        <v>ГБОУ СОШ №362</v>
      </c>
      <c r="C80" s="5">
        <f t="shared" si="10"/>
        <v>11362</v>
      </c>
      <c r="D80" s="5" t="str">
        <f t="shared" si="10"/>
        <v>СОШ</v>
      </c>
      <c r="E80" s="12" t="str">
        <f t="shared" si="10"/>
        <v>1в</v>
      </c>
      <c r="F80" s="7">
        <f t="shared" si="10"/>
        <v>131</v>
      </c>
      <c r="G80" s="7">
        <f t="shared" si="10"/>
        <v>127</v>
      </c>
      <c r="H80" s="8">
        <f t="shared" si="12"/>
        <v>11362078</v>
      </c>
      <c r="I80" s="9">
        <v>1</v>
      </c>
      <c r="J80" s="9">
        <v>1</v>
      </c>
      <c r="K80" s="9">
        <v>1</v>
      </c>
      <c r="L80" s="9">
        <v>1</v>
      </c>
      <c r="M80" s="9">
        <v>1</v>
      </c>
      <c r="N80" s="10">
        <f t="shared" si="11"/>
        <v>5</v>
      </c>
    </row>
    <row r="81" spans="1:14" x14ac:dyDescent="0.25">
      <c r="A81" s="3" t="s">
        <v>10</v>
      </c>
      <c r="B81" s="11" t="str">
        <f t="shared" si="10"/>
        <v>ГБОУ СОШ №362</v>
      </c>
      <c r="C81" s="5">
        <f t="shared" si="10"/>
        <v>11362</v>
      </c>
      <c r="D81" s="5" t="str">
        <f t="shared" si="10"/>
        <v>СОШ</v>
      </c>
      <c r="E81" s="12" t="str">
        <f t="shared" si="10"/>
        <v>1в</v>
      </c>
      <c r="F81" s="7">
        <f t="shared" si="10"/>
        <v>131</v>
      </c>
      <c r="G81" s="7">
        <f t="shared" si="10"/>
        <v>127</v>
      </c>
      <c r="H81" s="8">
        <f t="shared" si="12"/>
        <v>11362079</v>
      </c>
      <c r="I81" s="9">
        <v>1</v>
      </c>
      <c r="J81" s="9">
        <v>1</v>
      </c>
      <c r="K81" s="9">
        <v>1</v>
      </c>
      <c r="L81" s="9">
        <v>1</v>
      </c>
      <c r="M81" s="9">
        <v>1</v>
      </c>
      <c r="N81" s="10">
        <f t="shared" si="11"/>
        <v>5</v>
      </c>
    </row>
    <row r="82" spans="1:14" x14ac:dyDescent="0.25">
      <c r="A82" s="3" t="s">
        <v>10</v>
      </c>
      <c r="B82" s="11" t="str">
        <f t="shared" si="10"/>
        <v>ГБОУ СОШ №362</v>
      </c>
      <c r="C82" s="5">
        <f t="shared" si="10"/>
        <v>11362</v>
      </c>
      <c r="D82" s="5" t="str">
        <f t="shared" si="10"/>
        <v>СОШ</v>
      </c>
      <c r="E82" s="12" t="str">
        <f t="shared" si="10"/>
        <v>1в</v>
      </c>
      <c r="F82" s="7">
        <f t="shared" si="10"/>
        <v>131</v>
      </c>
      <c r="G82" s="7">
        <f t="shared" si="10"/>
        <v>127</v>
      </c>
      <c r="H82" s="8">
        <f t="shared" si="12"/>
        <v>11362080</v>
      </c>
      <c r="I82" s="9">
        <v>0</v>
      </c>
      <c r="J82" s="9">
        <v>1</v>
      </c>
      <c r="K82" s="9">
        <v>1</v>
      </c>
      <c r="L82" s="9">
        <v>1</v>
      </c>
      <c r="M82" s="9">
        <v>1</v>
      </c>
      <c r="N82" s="10">
        <f t="shared" si="11"/>
        <v>4</v>
      </c>
    </row>
    <row r="83" spans="1:14" x14ac:dyDescent="0.25">
      <c r="A83" s="3" t="s">
        <v>10</v>
      </c>
      <c r="B83" s="11" t="str">
        <f t="shared" si="10"/>
        <v>ГБОУ СОШ №362</v>
      </c>
      <c r="C83" s="5">
        <f t="shared" si="10"/>
        <v>11362</v>
      </c>
      <c r="D83" s="5" t="str">
        <f t="shared" si="10"/>
        <v>СОШ</v>
      </c>
      <c r="E83" s="12" t="str">
        <f t="shared" si="10"/>
        <v>1в</v>
      </c>
      <c r="F83" s="7">
        <f t="shared" si="10"/>
        <v>131</v>
      </c>
      <c r="G83" s="7">
        <f t="shared" si="10"/>
        <v>127</v>
      </c>
      <c r="H83" s="8">
        <f t="shared" si="12"/>
        <v>11362081</v>
      </c>
      <c r="I83" s="9">
        <v>1</v>
      </c>
      <c r="J83" s="9">
        <v>1</v>
      </c>
      <c r="K83" s="9">
        <v>1</v>
      </c>
      <c r="L83" s="9">
        <v>1</v>
      </c>
      <c r="M83" s="9">
        <v>1</v>
      </c>
      <c r="N83" s="10">
        <f t="shared" si="11"/>
        <v>5</v>
      </c>
    </row>
    <row r="84" spans="1:14" x14ac:dyDescent="0.25">
      <c r="A84" s="3" t="s">
        <v>10</v>
      </c>
      <c r="B84" s="11" t="str">
        <f t="shared" si="10"/>
        <v>ГБОУ СОШ №362</v>
      </c>
      <c r="C84" s="5">
        <f t="shared" si="10"/>
        <v>11362</v>
      </c>
      <c r="D84" s="5" t="str">
        <f t="shared" si="10"/>
        <v>СОШ</v>
      </c>
      <c r="E84" s="12" t="str">
        <f t="shared" si="10"/>
        <v>1в</v>
      </c>
      <c r="F84" s="7">
        <f t="shared" si="10"/>
        <v>131</v>
      </c>
      <c r="G84" s="7">
        <f t="shared" si="10"/>
        <v>127</v>
      </c>
      <c r="H84" s="8">
        <f t="shared" si="12"/>
        <v>11362082</v>
      </c>
      <c r="I84" s="9">
        <v>1</v>
      </c>
      <c r="J84" s="9">
        <v>1</v>
      </c>
      <c r="K84" s="9">
        <v>1</v>
      </c>
      <c r="L84" s="9">
        <v>1</v>
      </c>
      <c r="M84" s="9">
        <v>1</v>
      </c>
      <c r="N84" s="10">
        <f t="shared" si="11"/>
        <v>5</v>
      </c>
    </row>
    <row r="85" spans="1:14" x14ac:dyDescent="0.25">
      <c r="A85" s="3" t="s">
        <v>10</v>
      </c>
      <c r="B85" s="11" t="str">
        <f t="shared" si="10"/>
        <v>ГБОУ СОШ №362</v>
      </c>
      <c r="C85" s="5">
        <f t="shared" si="10"/>
        <v>11362</v>
      </c>
      <c r="D85" s="5" t="str">
        <f t="shared" si="10"/>
        <v>СОШ</v>
      </c>
      <c r="E85" s="12" t="str">
        <f t="shared" si="10"/>
        <v>1в</v>
      </c>
      <c r="F85" s="7">
        <f t="shared" si="10"/>
        <v>131</v>
      </c>
      <c r="G85" s="7">
        <f t="shared" si="10"/>
        <v>127</v>
      </c>
      <c r="H85" s="8">
        <f t="shared" si="12"/>
        <v>11362083</v>
      </c>
      <c r="I85" s="9">
        <v>1</v>
      </c>
      <c r="J85" s="9">
        <v>1</v>
      </c>
      <c r="K85" s="9">
        <v>1</v>
      </c>
      <c r="L85" s="9">
        <v>0</v>
      </c>
      <c r="M85" s="9">
        <v>1</v>
      </c>
      <c r="N85" s="10">
        <f t="shared" si="11"/>
        <v>4</v>
      </c>
    </row>
    <row r="86" spans="1:14" x14ac:dyDescent="0.25">
      <c r="A86" s="3" t="s">
        <v>10</v>
      </c>
      <c r="B86" s="11" t="str">
        <f t="shared" ref="B86:G100" si="13">B85</f>
        <v>ГБОУ СОШ №362</v>
      </c>
      <c r="C86" s="5">
        <f t="shared" si="13"/>
        <v>11362</v>
      </c>
      <c r="D86" s="5" t="str">
        <f t="shared" si="13"/>
        <v>СОШ</v>
      </c>
      <c r="E86" s="12" t="str">
        <f t="shared" si="13"/>
        <v>1в</v>
      </c>
      <c r="F86" s="7">
        <f t="shared" si="13"/>
        <v>131</v>
      </c>
      <c r="G86" s="7">
        <f t="shared" si="13"/>
        <v>127</v>
      </c>
      <c r="H86" s="8">
        <f t="shared" si="12"/>
        <v>11362084</v>
      </c>
      <c r="I86" s="9">
        <v>1</v>
      </c>
      <c r="J86" s="9">
        <v>1</v>
      </c>
      <c r="K86" s="9">
        <v>1</v>
      </c>
      <c r="L86" s="9">
        <v>1</v>
      </c>
      <c r="M86" s="9">
        <v>1</v>
      </c>
      <c r="N86" s="10">
        <f t="shared" si="11"/>
        <v>5</v>
      </c>
    </row>
    <row r="87" spans="1:14" x14ac:dyDescent="0.25">
      <c r="A87" s="3" t="s">
        <v>10</v>
      </c>
      <c r="B87" s="11" t="str">
        <f t="shared" si="13"/>
        <v>ГБОУ СОШ №362</v>
      </c>
      <c r="C87" s="5">
        <f t="shared" si="13"/>
        <v>11362</v>
      </c>
      <c r="D87" s="5" t="str">
        <f t="shared" si="13"/>
        <v>СОШ</v>
      </c>
      <c r="E87" s="12" t="str">
        <f t="shared" si="13"/>
        <v>1в</v>
      </c>
      <c r="F87" s="7">
        <f t="shared" si="13"/>
        <v>131</v>
      </c>
      <c r="G87" s="7">
        <f t="shared" si="13"/>
        <v>127</v>
      </c>
      <c r="H87" s="8">
        <f t="shared" si="12"/>
        <v>11362085</v>
      </c>
      <c r="I87" s="9">
        <v>1</v>
      </c>
      <c r="J87" s="9">
        <v>1</v>
      </c>
      <c r="K87" s="9">
        <v>1</v>
      </c>
      <c r="L87" s="9">
        <v>1</v>
      </c>
      <c r="M87" s="9">
        <v>1</v>
      </c>
      <c r="N87" s="10">
        <f t="shared" si="11"/>
        <v>5</v>
      </c>
    </row>
    <row r="88" spans="1:14" x14ac:dyDescent="0.25">
      <c r="A88" s="3" t="s">
        <v>10</v>
      </c>
      <c r="B88" s="11" t="str">
        <f t="shared" si="13"/>
        <v>ГБОУ СОШ №362</v>
      </c>
      <c r="C88" s="5">
        <f t="shared" si="13"/>
        <v>11362</v>
      </c>
      <c r="D88" s="5" t="str">
        <f t="shared" si="13"/>
        <v>СОШ</v>
      </c>
      <c r="E88" s="12" t="str">
        <f t="shared" si="13"/>
        <v>1в</v>
      </c>
      <c r="F88" s="7">
        <f t="shared" si="13"/>
        <v>131</v>
      </c>
      <c r="G88" s="7">
        <f t="shared" si="13"/>
        <v>127</v>
      </c>
      <c r="H88" s="8">
        <f t="shared" si="12"/>
        <v>11362086</v>
      </c>
      <c r="I88" s="9">
        <v>0</v>
      </c>
      <c r="J88" s="9">
        <v>1</v>
      </c>
      <c r="K88" s="9">
        <v>0</v>
      </c>
      <c r="L88" s="9">
        <v>1</v>
      </c>
      <c r="M88" s="9">
        <v>1</v>
      </c>
      <c r="N88" s="10">
        <f t="shared" si="11"/>
        <v>3</v>
      </c>
    </row>
    <row r="89" spans="1:14" x14ac:dyDescent="0.25">
      <c r="A89" s="3" t="s">
        <v>10</v>
      </c>
      <c r="B89" s="11" t="str">
        <f t="shared" si="13"/>
        <v>ГБОУ СОШ №362</v>
      </c>
      <c r="C89" s="5">
        <f t="shared" si="13"/>
        <v>11362</v>
      </c>
      <c r="D89" s="5" t="str">
        <f t="shared" si="13"/>
        <v>СОШ</v>
      </c>
      <c r="E89" s="12" t="str">
        <f t="shared" si="13"/>
        <v>1в</v>
      </c>
      <c r="F89" s="7">
        <f t="shared" si="13"/>
        <v>131</v>
      </c>
      <c r="G89" s="7">
        <f t="shared" si="13"/>
        <v>127</v>
      </c>
      <c r="H89" s="8">
        <f t="shared" si="12"/>
        <v>11362087</v>
      </c>
      <c r="I89" s="9">
        <v>1</v>
      </c>
      <c r="J89" s="9">
        <v>1</v>
      </c>
      <c r="K89" s="9">
        <v>1</v>
      </c>
      <c r="L89" s="9">
        <v>1</v>
      </c>
      <c r="M89" s="9">
        <v>1</v>
      </c>
      <c r="N89" s="10">
        <f t="shared" si="11"/>
        <v>5</v>
      </c>
    </row>
    <row r="90" spans="1:14" x14ac:dyDescent="0.25">
      <c r="A90" s="3" t="s">
        <v>10</v>
      </c>
      <c r="B90" s="11" t="str">
        <f t="shared" si="13"/>
        <v>ГБОУ СОШ №362</v>
      </c>
      <c r="C90" s="5">
        <f t="shared" si="13"/>
        <v>11362</v>
      </c>
      <c r="D90" s="5" t="str">
        <f t="shared" si="13"/>
        <v>СОШ</v>
      </c>
      <c r="E90" s="12" t="str">
        <f t="shared" si="13"/>
        <v>1в</v>
      </c>
      <c r="F90" s="7">
        <f t="shared" si="13"/>
        <v>131</v>
      </c>
      <c r="G90" s="7">
        <f t="shared" si="13"/>
        <v>127</v>
      </c>
      <c r="H90" s="8">
        <f t="shared" si="12"/>
        <v>11362088</v>
      </c>
      <c r="I90" s="9">
        <v>0</v>
      </c>
      <c r="J90" s="9">
        <v>1</v>
      </c>
      <c r="K90" s="9">
        <v>1</v>
      </c>
      <c r="L90" s="9">
        <v>1</v>
      </c>
      <c r="M90" s="9">
        <v>1</v>
      </c>
      <c r="N90" s="10">
        <f t="shared" si="11"/>
        <v>4</v>
      </c>
    </row>
    <row r="91" spans="1:14" x14ac:dyDescent="0.25">
      <c r="A91" s="3" t="s">
        <v>10</v>
      </c>
      <c r="B91" s="11" t="str">
        <f t="shared" si="13"/>
        <v>ГБОУ СОШ №362</v>
      </c>
      <c r="C91" s="5">
        <f t="shared" si="13"/>
        <v>11362</v>
      </c>
      <c r="D91" s="5" t="str">
        <f t="shared" si="13"/>
        <v>СОШ</v>
      </c>
      <c r="E91" s="12" t="str">
        <f t="shared" si="13"/>
        <v>1в</v>
      </c>
      <c r="F91" s="7">
        <f t="shared" si="13"/>
        <v>131</v>
      </c>
      <c r="G91" s="7">
        <f t="shared" si="13"/>
        <v>127</v>
      </c>
      <c r="H91" s="8">
        <f>H90+1</f>
        <v>11362089</v>
      </c>
      <c r="I91" s="9">
        <v>1</v>
      </c>
      <c r="J91" s="9">
        <v>1</v>
      </c>
      <c r="K91" s="9">
        <v>1</v>
      </c>
      <c r="L91" s="9">
        <v>1</v>
      </c>
      <c r="M91" s="9">
        <v>1</v>
      </c>
      <c r="N91" s="10">
        <f t="shared" si="11"/>
        <v>5</v>
      </c>
    </row>
    <row r="92" spans="1:14" x14ac:dyDescent="0.25">
      <c r="A92" s="3" t="s">
        <v>10</v>
      </c>
      <c r="B92" s="11" t="str">
        <f t="shared" si="13"/>
        <v>ГБОУ СОШ №362</v>
      </c>
      <c r="C92" s="5">
        <f t="shared" si="13"/>
        <v>11362</v>
      </c>
      <c r="D92" s="5" t="str">
        <f t="shared" si="13"/>
        <v>СОШ</v>
      </c>
      <c r="E92" s="12" t="str">
        <f t="shared" si="13"/>
        <v>1в</v>
      </c>
      <c r="F92" s="7">
        <f t="shared" si="13"/>
        <v>131</v>
      </c>
      <c r="G92" s="7">
        <f t="shared" si="13"/>
        <v>127</v>
      </c>
      <c r="H92" s="8">
        <f t="shared" ref="H92:H101" si="14">H91+1</f>
        <v>11362090</v>
      </c>
      <c r="I92" s="9">
        <v>1</v>
      </c>
      <c r="J92" s="9">
        <v>1</v>
      </c>
      <c r="K92" s="9">
        <v>1</v>
      </c>
      <c r="L92" s="9">
        <v>1</v>
      </c>
      <c r="M92" s="9">
        <v>1</v>
      </c>
      <c r="N92" s="10">
        <f t="shared" si="11"/>
        <v>5</v>
      </c>
    </row>
    <row r="93" spans="1:14" x14ac:dyDescent="0.25">
      <c r="A93" s="3" t="s">
        <v>10</v>
      </c>
      <c r="B93" s="11" t="str">
        <f t="shared" si="13"/>
        <v>ГБОУ СОШ №362</v>
      </c>
      <c r="C93" s="5">
        <f t="shared" si="13"/>
        <v>11362</v>
      </c>
      <c r="D93" s="5" t="str">
        <f t="shared" si="13"/>
        <v>СОШ</v>
      </c>
      <c r="E93" s="12" t="str">
        <f t="shared" si="13"/>
        <v>1в</v>
      </c>
      <c r="F93" s="7">
        <f t="shared" si="13"/>
        <v>131</v>
      </c>
      <c r="G93" s="7">
        <f t="shared" si="13"/>
        <v>127</v>
      </c>
      <c r="H93" s="8">
        <f t="shared" si="14"/>
        <v>11362091</v>
      </c>
      <c r="I93" s="9">
        <v>1</v>
      </c>
      <c r="J93" s="9">
        <v>1</v>
      </c>
      <c r="K93" s="9">
        <v>1</v>
      </c>
      <c r="L93" s="9">
        <v>1</v>
      </c>
      <c r="M93" s="9">
        <v>1</v>
      </c>
      <c r="N93" s="10">
        <f t="shared" si="11"/>
        <v>5</v>
      </c>
    </row>
    <row r="94" spans="1:14" x14ac:dyDescent="0.25">
      <c r="A94" s="3" t="s">
        <v>10</v>
      </c>
      <c r="B94" s="11" t="str">
        <f t="shared" si="13"/>
        <v>ГБОУ СОШ №362</v>
      </c>
      <c r="C94" s="5">
        <f t="shared" si="13"/>
        <v>11362</v>
      </c>
      <c r="D94" s="5" t="str">
        <f t="shared" si="13"/>
        <v>СОШ</v>
      </c>
      <c r="E94" s="12" t="str">
        <f t="shared" si="13"/>
        <v>1в</v>
      </c>
      <c r="F94" s="7">
        <f t="shared" si="13"/>
        <v>131</v>
      </c>
      <c r="G94" s="7">
        <f t="shared" si="13"/>
        <v>127</v>
      </c>
      <c r="H94" s="8">
        <f t="shared" si="14"/>
        <v>11362092</v>
      </c>
      <c r="I94" s="9">
        <v>1</v>
      </c>
      <c r="J94" s="9">
        <v>1</v>
      </c>
      <c r="K94" s="9">
        <v>1</v>
      </c>
      <c r="L94" s="9">
        <v>1</v>
      </c>
      <c r="M94" s="9">
        <v>1</v>
      </c>
      <c r="N94" s="10">
        <f t="shared" si="11"/>
        <v>5</v>
      </c>
    </row>
    <row r="95" spans="1:14" x14ac:dyDescent="0.25">
      <c r="A95" s="3" t="s">
        <v>10</v>
      </c>
      <c r="B95" s="11" t="str">
        <f t="shared" si="13"/>
        <v>ГБОУ СОШ №362</v>
      </c>
      <c r="C95" s="5">
        <f t="shared" si="13"/>
        <v>11362</v>
      </c>
      <c r="D95" s="5" t="str">
        <f t="shared" si="13"/>
        <v>СОШ</v>
      </c>
      <c r="E95" s="12" t="str">
        <f t="shared" si="13"/>
        <v>1в</v>
      </c>
      <c r="F95" s="7">
        <f t="shared" si="13"/>
        <v>131</v>
      </c>
      <c r="G95" s="7">
        <f t="shared" si="13"/>
        <v>127</v>
      </c>
      <c r="H95" s="8">
        <f t="shared" si="14"/>
        <v>11362093</v>
      </c>
      <c r="I95" s="9">
        <v>1</v>
      </c>
      <c r="J95" s="9">
        <v>1</v>
      </c>
      <c r="K95" s="9">
        <v>1</v>
      </c>
      <c r="L95" s="9">
        <v>1</v>
      </c>
      <c r="M95" s="9">
        <v>1</v>
      </c>
      <c r="N95" s="10">
        <f t="shared" si="11"/>
        <v>5</v>
      </c>
    </row>
    <row r="96" spans="1:14" x14ac:dyDescent="0.25">
      <c r="A96" s="3" t="s">
        <v>10</v>
      </c>
      <c r="B96" s="11" t="str">
        <f t="shared" si="13"/>
        <v>ГБОУ СОШ №362</v>
      </c>
      <c r="C96" s="5">
        <f t="shared" si="13"/>
        <v>11362</v>
      </c>
      <c r="D96" s="5" t="str">
        <f t="shared" si="13"/>
        <v>СОШ</v>
      </c>
      <c r="E96" s="12" t="str">
        <f t="shared" si="13"/>
        <v>1в</v>
      </c>
      <c r="F96" s="7">
        <f t="shared" si="13"/>
        <v>131</v>
      </c>
      <c r="G96" s="7">
        <f t="shared" si="13"/>
        <v>127</v>
      </c>
      <c r="H96" s="8">
        <f t="shared" si="14"/>
        <v>11362094</v>
      </c>
      <c r="I96" s="9">
        <v>1</v>
      </c>
      <c r="J96" s="9">
        <v>1</v>
      </c>
      <c r="K96" s="9">
        <v>1</v>
      </c>
      <c r="L96" s="9">
        <v>1</v>
      </c>
      <c r="M96" s="9">
        <v>1</v>
      </c>
      <c r="N96" s="10">
        <f t="shared" si="11"/>
        <v>5</v>
      </c>
    </row>
    <row r="97" spans="1:14" x14ac:dyDescent="0.25">
      <c r="A97" s="3" t="s">
        <v>10</v>
      </c>
      <c r="B97" s="11" t="str">
        <f t="shared" si="13"/>
        <v>ГБОУ СОШ №362</v>
      </c>
      <c r="C97" s="5">
        <f t="shared" si="13"/>
        <v>11362</v>
      </c>
      <c r="D97" s="5" t="str">
        <f t="shared" si="13"/>
        <v>СОШ</v>
      </c>
      <c r="E97" s="12" t="str">
        <f t="shared" si="13"/>
        <v>1в</v>
      </c>
      <c r="F97" s="7">
        <f t="shared" si="13"/>
        <v>131</v>
      </c>
      <c r="G97" s="7">
        <f t="shared" si="13"/>
        <v>127</v>
      </c>
      <c r="H97" s="8">
        <f t="shared" si="14"/>
        <v>11362095</v>
      </c>
      <c r="I97" s="9">
        <v>1</v>
      </c>
      <c r="J97" s="9">
        <v>1</v>
      </c>
      <c r="K97" s="9">
        <v>1</v>
      </c>
      <c r="L97" s="9">
        <v>1</v>
      </c>
      <c r="M97" s="9">
        <v>1</v>
      </c>
      <c r="N97" s="10">
        <f t="shared" si="11"/>
        <v>5</v>
      </c>
    </row>
    <row r="98" spans="1:14" x14ac:dyDescent="0.25">
      <c r="A98" s="3" t="s">
        <v>10</v>
      </c>
      <c r="B98" s="11" t="str">
        <f t="shared" si="13"/>
        <v>ГБОУ СОШ №362</v>
      </c>
      <c r="C98" s="5">
        <f t="shared" si="13"/>
        <v>11362</v>
      </c>
      <c r="D98" s="5" t="str">
        <f t="shared" si="13"/>
        <v>СОШ</v>
      </c>
      <c r="E98" s="12" t="str">
        <f t="shared" si="13"/>
        <v>1в</v>
      </c>
      <c r="F98" s="7">
        <f t="shared" si="13"/>
        <v>131</v>
      </c>
      <c r="G98" s="7">
        <f t="shared" si="13"/>
        <v>127</v>
      </c>
      <c r="H98" s="8">
        <f t="shared" si="14"/>
        <v>11362096</v>
      </c>
      <c r="I98" s="9">
        <v>0</v>
      </c>
      <c r="J98" s="9">
        <v>0</v>
      </c>
      <c r="K98" s="9">
        <v>1</v>
      </c>
      <c r="L98" s="9">
        <v>0</v>
      </c>
      <c r="M98" s="9">
        <v>1</v>
      </c>
      <c r="N98" s="10">
        <f t="shared" si="11"/>
        <v>2</v>
      </c>
    </row>
    <row r="99" spans="1:14" x14ac:dyDescent="0.25">
      <c r="A99" s="3" t="s">
        <v>10</v>
      </c>
      <c r="B99" s="11" t="str">
        <f t="shared" si="13"/>
        <v>ГБОУ СОШ №362</v>
      </c>
      <c r="C99" s="5">
        <f t="shared" si="13"/>
        <v>11362</v>
      </c>
      <c r="D99" s="5" t="str">
        <f t="shared" si="13"/>
        <v>СОШ</v>
      </c>
      <c r="E99" s="12" t="str">
        <f t="shared" si="13"/>
        <v>1в</v>
      </c>
      <c r="F99" s="7">
        <f t="shared" si="13"/>
        <v>131</v>
      </c>
      <c r="G99" s="7">
        <f t="shared" si="13"/>
        <v>127</v>
      </c>
      <c r="H99" s="8">
        <f t="shared" si="14"/>
        <v>11362097</v>
      </c>
      <c r="I99" s="9">
        <v>1</v>
      </c>
      <c r="J99" s="9">
        <v>1</v>
      </c>
      <c r="K99" s="9">
        <v>1</v>
      </c>
      <c r="L99" s="9">
        <v>1</v>
      </c>
      <c r="M99" s="9">
        <v>1</v>
      </c>
      <c r="N99" s="10">
        <f t="shared" si="11"/>
        <v>5</v>
      </c>
    </row>
    <row r="100" spans="1:14" x14ac:dyDescent="0.25">
      <c r="A100" s="3" t="s">
        <v>10</v>
      </c>
      <c r="B100" s="11" t="str">
        <f t="shared" si="13"/>
        <v>ГБОУ СОШ №362</v>
      </c>
      <c r="C100" s="5">
        <f t="shared" si="13"/>
        <v>11362</v>
      </c>
      <c r="D100" s="5" t="str">
        <f t="shared" si="13"/>
        <v>СОШ</v>
      </c>
      <c r="E100" s="12" t="str">
        <f t="shared" si="13"/>
        <v>1в</v>
      </c>
      <c r="F100" s="7">
        <f t="shared" si="13"/>
        <v>131</v>
      </c>
      <c r="G100" s="7">
        <f t="shared" si="13"/>
        <v>127</v>
      </c>
      <c r="H100" s="8">
        <f t="shared" si="14"/>
        <v>11362098</v>
      </c>
      <c r="I100" s="9">
        <v>1</v>
      </c>
      <c r="J100" s="9">
        <v>1</v>
      </c>
      <c r="K100" s="9">
        <v>1</v>
      </c>
      <c r="L100" s="9">
        <v>1</v>
      </c>
      <c r="M100" s="9">
        <v>1</v>
      </c>
      <c r="N100" s="10">
        <f t="shared" si="11"/>
        <v>5</v>
      </c>
    </row>
    <row r="101" spans="1:14" x14ac:dyDescent="0.25">
      <c r="A101" s="3" t="s">
        <v>10</v>
      </c>
      <c r="B101" s="11" t="s">
        <v>24</v>
      </c>
      <c r="C101" s="5">
        <f>VLOOKUP(B101,[42]Списки!$C$1:$E$40,2,FALSE)</f>
        <v>11362</v>
      </c>
      <c r="D101" s="5" t="str">
        <f>VLOOKUP(B101,[42]Списки!$C$1:$E$40,3,FALSE)</f>
        <v>СОШ</v>
      </c>
      <c r="E101" s="6" t="s">
        <v>25</v>
      </c>
      <c r="F101" s="7">
        <v>131</v>
      </c>
      <c r="G101" s="7">
        <v>127</v>
      </c>
      <c r="H101" s="8">
        <f t="shared" si="14"/>
        <v>11362099</v>
      </c>
      <c r="I101" s="9">
        <v>0</v>
      </c>
      <c r="J101" s="9">
        <v>0</v>
      </c>
      <c r="K101" s="9">
        <v>0</v>
      </c>
      <c r="L101" s="9">
        <v>1</v>
      </c>
      <c r="M101" s="9">
        <v>0</v>
      </c>
      <c r="N101" s="10">
        <v>1</v>
      </c>
    </row>
    <row r="102" spans="1:14" x14ac:dyDescent="0.25">
      <c r="A102" s="3" t="s">
        <v>10</v>
      </c>
      <c r="B102" s="11" t="str">
        <f t="shared" ref="B102:G117" si="15">B101</f>
        <v>ГБОУ СОШ №362</v>
      </c>
      <c r="C102" s="5">
        <f t="shared" si="15"/>
        <v>11362</v>
      </c>
      <c r="D102" s="5" t="str">
        <f t="shared" si="15"/>
        <v>СОШ</v>
      </c>
      <c r="E102" s="13" t="s">
        <v>25</v>
      </c>
      <c r="F102" s="7">
        <v>131</v>
      </c>
      <c r="G102" s="7">
        <v>127</v>
      </c>
      <c r="H102" s="8">
        <f>H101+1</f>
        <v>11362100</v>
      </c>
      <c r="I102" s="9">
        <v>0</v>
      </c>
      <c r="J102" s="9">
        <v>1</v>
      </c>
      <c r="K102" s="9">
        <v>1</v>
      </c>
      <c r="L102" s="9">
        <v>1</v>
      </c>
      <c r="M102" s="9">
        <v>1</v>
      </c>
      <c r="N102" s="10">
        <v>4</v>
      </c>
    </row>
    <row r="103" spans="1:14" x14ac:dyDescent="0.25">
      <c r="A103" s="3" t="s">
        <v>10</v>
      </c>
      <c r="B103" s="11" t="str">
        <f t="shared" si="15"/>
        <v>ГБОУ СОШ №362</v>
      </c>
      <c r="C103" s="5">
        <f t="shared" si="15"/>
        <v>11362</v>
      </c>
      <c r="D103" s="5" t="str">
        <f t="shared" si="15"/>
        <v>СОШ</v>
      </c>
      <c r="E103" s="13" t="s">
        <v>26</v>
      </c>
      <c r="F103" s="7">
        <v>131</v>
      </c>
      <c r="G103" s="7">
        <v>127</v>
      </c>
      <c r="H103" s="8">
        <f>H102+1</f>
        <v>11362101</v>
      </c>
      <c r="I103" s="9">
        <v>0</v>
      </c>
      <c r="J103" s="9">
        <v>0</v>
      </c>
      <c r="K103" s="9">
        <v>1</v>
      </c>
      <c r="L103" s="9">
        <v>1</v>
      </c>
      <c r="M103" s="9">
        <v>1</v>
      </c>
      <c r="N103" s="10">
        <v>3</v>
      </c>
    </row>
    <row r="104" spans="1:14" x14ac:dyDescent="0.25">
      <c r="A104" s="3" t="s">
        <v>10</v>
      </c>
      <c r="B104" s="11" t="str">
        <f t="shared" si="15"/>
        <v>ГБОУ СОШ №362</v>
      </c>
      <c r="C104" s="5">
        <f t="shared" si="15"/>
        <v>11362</v>
      </c>
      <c r="D104" s="5" t="str">
        <f t="shared" si="15"/>
        <v>СОШ</v>
      </c>
      <c r="E104" s="12" t="str">
        <f t="shared" si="15"/>
        <v>2 г</v>
      </c>
      <c r="F104" s="7">
        <f t="shared" si="15"/>
        <v>131</v>
      </c>
      <c r="G104" s="7">
        <f t="shared" si="15"/>
        <v>127</v>
      </c>
      <c r="H104" s="8">
        <f t="shared" ref="H104:H122" si="16">H103+1</f>
        <v>11362102</v>
      </c>
      <c r="I104" s="9">
        <v>0</v>
      </c>
      <c r="J104" s="9">
        <v>1</v>
      </c>
      <c r="K104" s="9">
        <v>1</v>
      </c>
      <c r="L104" s="9">
        <v>1</v>
      </c>
      <c r="M104" s="9">
        <v>0</v>
      </c>
      <c r="N104" s="10">
        <v>3</v>
      </c>
    </row>
    <row r="105" spans="1:14" x14ac:dyDescent="0.25">
      <c r="A105" s="3" t="s">
        <v>10</v>
      </c>
      <c r="B105" s="11" t="str">
        <f t="shared" si="15"/>
        <v>ГБОУ СОШ №362</v>
      </c>
      <c r="C105" s="5">
        <f t="shared" si="15"/>
        <v>11362</v>
      </c>
      <c r="D105" s="5" t="str">
        <f t="shared" si="15"/>
        <v>СОШ</v>
      </c>
      <c r="E105" s="12" t="str">
        <f t="shared" si="15"/>
        <v>2 г</v>
      </c>
      <c r="F105" s="7">
        <f t="shared" si="15"/>
        <v>131</v>
      </c>
      <c r="G105" s="7">
        <f t="shared" si="15"/>
        <v>127</v>
      </c>
      <c r="H105" s="8">
        <f t="shared" si="16"/>
        <v>11362103</v>
      </c>
      <c r="I105" s="9">
        <v>1</v>
      </c>
      <c r="J105" s="9">
        <v>1</v>
      </c>
      <c r="K105" s="9">
        <v>0</v>
      </c>
      <c r="L105" s="9">
        <v>0</v>
      </c>
      <c r="M105" s="9">
        <v>0</v>
      </c>
      <c r="N105" s="10">
        <v>2</v>
      </c>
    </row>
    <row r="106" spans="1:14" x14ac:dyDescent="0.25">
      <c r="A106" s="3" t="s">
        <v>10</v>
      </c>
      <c r="B106" s="11" t="str">
        <f t="shared" si="15"/>
        <v>ГБОУ СОШ №362</v>
      </c>
      <c r="C106" s="5">
        <f t="shared" si="15"/>
        <v>11362</v>
      </c>
      <c r="D106" s="5" t="str">
        <f t="shared" si="15"/>
        <v>СОШ</v>
      </c>
      <c r="E106" s="12" t="str">
        <f t="shared" si="15"/>
        <v>2 г</v>
      </c>
      <c r="F106" s="7">
        <f t="shared" si="15"/>
        <v>131</v>
      </c>
      <c r="G106" s="7">
        <f t="shared" si="15"/>
        <v>127</v>
      </c>
      <c r="H106" s="8">
        <f t="shared" si="16"/>
        <v>11362104</v>
      </c>
      <c r="I106" s="9">
        <v>1</v>
      </c>
      <c r="J106" s="9">
        <v>1</v>
      </c>
      <c r="K106" s="9">
        <v>1</v>
      </c>
      <c r="L106" s="9">
        <v>1</v>
      </c>
      <c r="M106" s="9">
        <v>1</v>
      </c>
      <c r="N106" s="10">
        <v>5</v>
      </c>
    </row>
    <row r="107" spans="1:14" x14ac:dyDescent="0.25">
      <c r="A107" s="3" t="s">
        <v>10</v>
      </c>
      <c r="B107" s="11" t="str">
        <f t="shared" si="15"/>
        <v>ГБОУ СОШ №362</v>
      </c>
      <c r="C107" s="5">
        <f t="shared" si="15"/>
        <v>11362</v>
      </c>
      <c r="D107" s="5" t="str">
        <f t="shared" si="15"/>
        <v>СОШ</v>
      </c>
      <c r="E107" s="12" t="str">
        <f t="shared" si="15"/>
        <v>2 г</v>
      </c>
      <c r="F107" s="7">
        <f t="shared" si="15"/>
        <v>131</v>
      </c>
      <c r="G107" s="7">
        <f t="shared" si="15"/>
        <v>127</v>
      </c>
      <c r="H107" s="8">
        <f t="shared" si="16"/>
        <v>11362105</v>
      </c>
      <c r="I107" s="9">
        <v>1</v>
      </c>
      <c r="J107" s="9">
        <v>1</v>
      </c>
      <c r="K107" s="9">
        <v>1</v>
      </c>
      <c r="L107" s="9">
        <v>1</v>
      </c>
      <c r="M107" s="9">
        <v>1</v>
      </c>
      <c r="N107" s="10">
        <v>5</v>
      </c>
    </row>
    <row r="108" spans="1:14" x14ac:dyDescent="0.25">
      <c r="A108" s="3" t="s">
        <v>10</v>
      </c>
      <c r="B108" s="11" t="str">
        <f t="shared" si="15"/>
        <v>ГБОУ СОШ №362</v>
      </c>
      <c r="C108" s="5">
        <f t="shared" si="15"/>
        <v>11362</v>
      </c>
      <c r="D108" s="5" t="str">
        <f t="shared" si="15"/>
        <v>СОШ</v>
      </c>
      <c r="E108" s="12" t="str">
        <f t="shared" si="15"/>
        <v>2 г</v>
      </c>
      <c r="F108" s="7">
        <f t="shared" si="15"/>
        <v>131</v>
      </c>
      <c r="G108" s="7">
        <f t="shared" si="15"/>
        <v>127</v>
      </c>
      <c r="H108" s="8">
        <f t="shared" si="16"/>
        <v>11362106</v>
      </c>
      <c r="I108" s="9">
        <v>1</v>
      </c>
      <c r="J108" s="9">
        <v>1</v>
      </c>
      <c r="K108" s="9">
        <v>1</v>
      </c>
      <c r="L108" s="9">
        <v>1</v>
      </c>
      <c r="M108" s="9">
        <v>0</v>
      </c>
      <c r="N108" s="10">
        <v>4</v>
      </c>
    </row>
    <row r="109" spans="1:14" x14ac:dyDescent="0.25">
      <c r="A109" s="3" t="s">
        <v>10</v>
      </c>
      <c r="B109" s="11" t="str">
        <f t="shared" si="15"/>
        <v>ГБОУ СОШ №362</v>
      </c>
      <c r="C109" s="5">
        <f t="shared" si="15"/>
        <v>11362</v>
      </c>
      <c r="D109" s="5" t="str">
        <f t="shared" si="15"/>
        <v>СОШ</v>
      </c>
      <c r="E109" s="12" t="str">
        <f t="shared" si="15"/>
        <v>2 г</v>
      </c>
      <c r="F109" s="7">
        <f t="shared" si="15"/>
        <v>131</v>
      </c>
      <c r="G109" s="7">
        <f t="shared" si="15"/>
        <v>127</v>
      </c>
      <c r="H109" s="8">
        <f t="shared" si="16"/>
        <v>11362107</v>
      </c>
      <c r="I109" s="9">
        <v>1</v>
      </c>
      <c r="J109" s="9">
        <v>1</v>
      </c>
      <c r="K109" s="9">
        <v>1</v>
      </c>
      <c r="L109" s="9">
        <v>1</v>
      </c>
      <c r="M109" s="9">
        <v>0</v>
      </c>
      <c r="N109" s="10">
        <v>4</v>
      </c>
    </row>
    <row r="110" spans="1:14" x14ac:dyDescent="0.25">
      <c r="A110" s="3" t="s">
        <v>10</v>
      </c>
      <c r="B110" s="11" t="str">
        <f t="shared" si="15"/>
        <v>ГБОУ СОШ №362</v>
      </c>
      <c r="C110" s="5">
        <f t="shared" si="15"/>
        <v>11362</v>
      </c>
      <c r="D110" s="5" t="str">
        <f t="shared" si="15"/>
        <v>СОШ</v>
      </c>
      <c r="E110" s="12" t="str">
        <f t="shared" si="15"/>
        <v>2 г</v>
      </c>
      <c r="F110" s="7">
        <f t="shared" si="15"/>
        <v>131</v>
      </c>
      <c r="G110" s="7">
        <f t="shared" si="15"/>
        <v>127</v>
      </c>
      <c r="H110" s="8">
        <f t="shared" si="16"/>
        <v>11362108</v>
      </c>
      <c r="I110" s="9">
        <v>1</v>
      </c>
      <c r="J110" s="9">
        <v>0</v>
      </c>
      <c r="K110" s="9">
        <v>0</v>
      </c>
      <c r="L110" s="9">
        <v>0</v>
      </c>
      <c r="M110" s="9">
        <v>0</v>
      </c>
      <c r="N110" s="10">
        <v>1</v>
      </c>
    </row>
    <row r="111" spans="1:14" x14ac:dyDescent="0.25">
      <c r="A111" s="3" t="s">
        <v>10</v>
      </c>
      <c r="B111" s="11" t="str">
        <f t="shared" si="15"/>
        <v>ГБОУ СОШ №362</v>
      </c>
      <c r="C111" s="5">
        <f t="shared" si="15"/>
        <v>11362</v>
      </c>
      <c r="D111" s="5" t="str">
        <f t="shared" si="15"/>
        <v>СОШ</v>
      </c>
      <c r="E111" s="12" t="str">
        <f t="shared" si="15"/>
        <v>2 г</v>
      </c>
      <c r="F111" s="7">
        <f t="shared" si="15"/>
        <v>131</v>
      </c>
      <c r="G111" s="7">
        <f t="shared" si="15"/>
        <v>127</v>
      </c>
      <c r="H111" s="8">
        <f t="shared" si="16"/>
        <v>11362109</v>
      </c>
      <c r="I111" s="9">
        <v>1</v>
      </c>
      <c r="J111" s="9">
        <v>1</v>
      </c>
      <c r="K111" s="9">
        <v>0</v>
      </c>
      <c r="L111" s="9">
        <v>1</v>
      </c>
      <c r="M111" s="9">
        <v>1</v>
      </c>
      <c r="N111" s="10">
        <v>4</v>
      </c>
    </row>
    <row r="112" spans="1:14" x14ac:dyDescent="0.25">
      <c r="A112" s="3" t="s">
        <v>10</v>
      </c>
      <c r="B112" s="11" t="str">
        <f t="shared" si="15"/>
        <v>ГБОУ СОШ №362</v>
      </c>
      <c r="C112" s="5">
        <f t="shared" si="15"/>
        <v>11362</v>
      </c>
      <c r="D112" s="5" t="str">
        <f t="shared" si="15"/>
        <v>СОШ</v>
      </c>
      <c r="E112" s="12" t="str">
        <f t="shared" si="15"/>
        <v>2 г</v>
      </c>
      <c r="F112" s="7">
        <f t="shared" si="15"/>
        <v>131</v>
      </c>
      <c r="G112" s="7">
        <f t="shared" si="15"/>
        <v>127</v>
      </c>
      <c r="H112" s="8">
        <f t="shared" si="16"/>
        <v>11362110</v>
      </c>
      <c r="I112" s="9">
        <v>1</v>
      </c>
      <c r="J112" s="9">
        <v>1</v>
      </c>
      <c r="K112" s="9">
        <v>0</v>
      </c>
      <c r="L112" s="9">
        <v>0</v>
      </c>
      <c r="M112" s="9">
        <v>1</v>
      </c>
      <c r="N112" s="10">
        <v>3</v>
      </c>
    </row>
    <row r="113" spans="1:14" x14ac:dyDescent="0.25">
      <c r="A113" s="3" t="s">
        <v>10</v>
      </c>
      <c r="B113" s="11" t="str">
        <f t="shared" si="15"/>
        <v>ГБОУ СОШ №362</v>
      </c>
      <c r="C113" s="5">
        <f t="shared" si="15"/>
        <v>11362</v>
      </c>
      <c r="D113" s="5" t="str">
        <f t="shared" si="15"/>
        <v>СОШ</v>
      </c>
      <c r="E113" s="12" t="str">
        <f t="shared" si="15"/>
        <v>2 г</v>
      </c>
      <c r="F113" s="7">
        <f t="shared" si="15"/>
        <v>131</v>
      </c>
      <c r="G113" s="7">
        <f t="shared" si="15"/>
        <v>127</v>
      </c>
      <c r="H113" s="8">
        <f t="shared" si="16"/>
        <v>11362111</v>
      </c>
      <c r="I113" s="9">
        <v>1</v>
      </c>
      <c r="J113" s="9">
        <v>1</v>
      </c>
      <c r="K113" s="9">
        <v>1</v>
      </c>
      <c r="L113" s="9">
        <v>1</v>
      </c>
      <c r="M113" s="9">
        <v>1</v>
      </c>
      <c r="N113" s="10">
        <v>5</v>
      </c>
    </row>
    <row r="114" spans="1:14" x14ac:dyDescent="0.25">
      <c r="A114" s="3" t="s">
        <v>10</v>
      </c>
      <c r="B114" s="11" t="str">
        <f t="shared" si="15"/>
        <v>ГБОУ СОШ №362</v>
      </c>
      <c r="C114" s="5">
        <f t="shared" si="15"/>
        <v>11362</v>
      </c>
      <c r="D114" s="5" t="str">
        <f t="shared" si="15"/>
        <v>СОШ</v>
      </c>
      <c r="E114" s="12" t="str">
        <f t="shared" si="15"/>
        <v>2 г</v>
      </c>
      <c r="F114" s="7">
        <f t="shared" si="15"/>
        <v>131</v>
      </c>
      <c r="G114" s="7">
        <f t="shared" si="15"/>
        <v>127</v>
      </c>
      <c r="H114" s="8">
        <f t="shared" si="16"/>
        <v>11362112</v>
      </c>
      <c r="I114" s="9">
        <v>1</v>
      </c>
      <c r="J114" s="9">
        <v>1</v>
      </c>
      <c r="K114" s="9">
        <v>1</v>
      </c>
      <c r="L114" s="9">
        <v>1</v>
      </c>
      <c r="M114" s="9">
        <v>1</v>
      </c>
      <c r="N114" s="10">
        <v>5</v>
      </c>
    </row>
    <row r="115" spans="1:14" x14ac:dyDescent="0.25">
      <c r="A115" s="3" t="s">
        <v>10</v>
      </c>
      <c r="B115" s="11" t="str">
        <f t="shared" si="15"/>
        <v>ГБОУ СОШ №362</v>
      </c>
      <c r="C115" s="5">
        <f t="shared" si="15"/>
        <v>11362</v>
      </c>
      <c r="D115" s="5" t="str">
        <f t="shared" si="15"/>
        <v>СОШ</v>
      </c>
      <c r="E115" s="12" t="str">
        <f t="shared" si="15"/>
        <v>2 г</v>
      </c>
      <c r="F115" s="7">
        <f t="shared" si="15"/>
        <v>131</v>
      </c>
      <c r="G115" s="7">
        <f t="shared" si="15"/>
        <v>127</v>
      </c>
      <c r="H115" s="8">
        <f t="shared" si="16"/>
        <v>11362113</v>
      </c>
      <c r="I115" s="9">
        <v>1</v>
      </c>
      <c r="J115" s="9">
        <v>1</v>
      </c>
      <c r="K115" s="9">
        <v>1</v>
      </c>
      <c r="L115" s="9">
        <v>1</v>
      </c>
      <c r="M115" s="9">
        <v>1</v>
      </c>
      <c r="N115" s="10">
        <v>5</v>
      </c>
    </row>
    <row r="116" spans="1:14" x14ac:dyDescent="0.25">
      <c r="A116" s="3" t="s">
        <v>10</v>
      </c>
      <c r="B116" s="11" t="str">
        <f t="shared" si="15"/>
        <v>ГБОУ СОШ №362</v>
      </c>
      <c r="C116" s="5">
        <f t="shared" si="15"/>
        <v>11362</v>
      </c>
      <c r="D116" s="5" t="str">
        <f t="shared" si="15"/>
        <v>СОШ</v>
      </c>
      <c r="E116" s="12" t="str">
        <f t="shared" si="15"/>
        <v>2 г</v>
      </c>
      <c r="F116" s="7">
        <f t="shared" si="15"/>
        <v>131</v>
      </c>
      <c r="G116" s="7">
        <f t="shared" si="15"/>
        <v>127</v>
      </c>
      <c r="H116" s="8">
        <f t="shared" si="16"/>
        <v>11362114</v>
      </c>
      <c r="I116" s="9">
        <v>1</v>
      </c>
      <c r="J116" s="9">
        <v>1</v>
      </c>
      <c r="K116" s="9">
        <v>1</v>
      </c>
      <c r="L116" s="9">
        <v>1</v>
      </c>
      <c r="M116" s="9">
        <v>1</v>
      </c>
      <c r="N116" s="10">
        <v>5</v>
      </c>
    </row>
    <row r="117" spans="1:14" x14ac:dyDescent="0.25">
      <c r="A117" s="3" t="s">
        <v>10</v>
      </c>
      <c r="B117" s="11" t="str">
        <f t="shared" si="15"/>
        <v>ГБОУ СОШ №362</v>
      </c>
      <c r="C117" s="5">
        <f t="shared" si="15"/>
        <v>11362</v>
      </c>
      <c r="D117" s="5" t="str">
        <f t="shared" si="15"/>
        <v>СОШ</v>
      </c>
      <c r="E117" s="12" t="str">
        <f t="shared" si="15"/>
        <v>2 г</v>
      </c>
      <c r="F117" s="7">
        <f t="shared" si="15"/>
        <v>131</v>
      </c>
      <c r="G117" s="7">
        <f t="shared" si="15"/>
        <v>127</v>
      </c>
      <c r="H117" s="8">
        <f t="shared" si="16"/>
        <v>11362115</v>
      </c>
      <c r="I117" s="9">
        <v>1</v>
      </c>
      <c r="J117" s="9">
        <v>0</v>
      </c>
      <c r="K117" s="9">
        <v>0</v>
      </c>
      <c r="L117" s="9">
        <v>1</v>
      </c>
      <c r="M117" s="9">
        <v>0</v>
      </c>
      <c r="N117" s="10">
        <v>2</v>
      </c>
    </row>
    <row r="118" spans="1:14" x14ac:dyDescent="0.25">
      <c r="A118" s="3" t="s">
        <v>10</v>
      </c>
      <c r="B118" s="11" t="str">
        <f t="shared" ref="B118:G130" si="17">B117</f>
        <v>ГБОУ СОШ №362</v>
      </c>
      <c r="C118" s="5">
        <f t="shared" si="17"/>
        <v>11362</v>
      </c>
      <c r="D118" s="5" t="str">
        <f t="shared" si="17"/>
        <v>СОШ</v>
      </c>
      <c r="E118" s="12" t="str">
        <f t="shared" si="17"/>
        <v>2 г</v>
      </c>
      <c r="F118" s="7">
        <f t="shared" si="17"/>
        <v>131</v>
      </c>
      <c r="G118" s="7">
        <f t="shared" si="17"/>
        <v>127</v>
      </c>
      <c r="H118" s="8">
        <f t="shared" si="16"/>
        <v>11362116</v>
      </c>
      <c r="I118" s="9">
        <v>0</v>
      </c>
      <c r="J118" s="9">
        <v>0</v>
      </c>
      <c r="K118" s="9">
        <v>0</v>
      </c>
      <c r="L118" s="9">
        <v>1</v>
      </c>
      <c r="M118" s="9">
        <v>0</v>
      </c>
      <c r="N118" s="10">
        <v>1</v>
      </c>
    </row>
    <row r="119" spans="1:14" x14ac:dyDescent="0.25">
      <c r="A119" s="3" t="s">
        <v>10</v>
      </c>
      <c r="B119" s="11" t="str">
        <f t="shared" si="17"/>
        <v>ГБОУ СОШ №362</v>
      </c>
      <c r="C119" s="5">
        <f t="shared" si="17"/>
        <v>11362</v>
      </c>
      <c r="D119" s="5" t="str">
        <f t="shared" si="17"/>
        <v>СОШ</v>
      </c>
      <c r="E119" s="12" t="str">
        <f t="shared" si="17"/>
        <v>2 г</v>
      </c>
      <c r="F119" s="7">
        <f t="shared" si="17"/>
        <v>131</v>
      </c>
      <c r="G119" s="7">
        <f t="shared" si="17"/>
        <v>127</v>
      </c>
      <c r="H119" s="8">
        <f t="shared" si="16"/>
        <v>11362117</v>
      </c>
      <c r="I119" s="9">
        <v>0</v>
      </c>
      <c r="J119" s="9">
        <v>1</v>
      </c>
      <c r="K119" s="9">
        <v>0</v>
      </c>
      <c r="L119" s="9">
        <v>1</v>
      </c>
      <c r="M119" s="9">
        <v>1</v>
      </c>
      <c r="N119" s="10">
        <v>3</v>
      </c>
    </row>
    <row r="120" spans="1:14" x14ac:dyDescent="0.25">
      <c r="A120" s="3" t="s">
        <v>10</v>
      </c>
      <c r="B120" s="11" t="str">
        <f t="shared" si="17"/>
        <v>ГБОУ СОШ №362</v>
      </c>
      <c r="C120" s="5">
        <f t="shared" si="17"/>
        <v>11362</v>
      </c>
      <c r="D120" s="5" t="str">
        <f t="shared" si="17"/>
        <v>СОШ</v>
      </c>
      <c r="E120" s="12" t="str">
        <f t="shared" si="17"/>
        <v>2 г</v>
      </c>
      <c r="F120" s="7">
        <f t="shared" si="17"/>
        <v>131</v>
      </c>
      <c r="G120" s="7">
        <f t="shared" si="17"/>
        <v>127</v>
      </c>
      <c r="H120" s="8">
        <f t="shared" si="16"/>
        <v>11362118</v>
      </c>
      <c r="I120" s="9">
        <v>1</v>
      </c>
      <c r="J120" s="9">
        <v>1</v>
      </c>
      <c r="K120" s="9">
        <v>1</v>
      </c>
      <c r="L120" s="9">
        <v>1</v>
      </c>
      <c r="M120" s="9">
        <v>1</v>
      </c>
      <c r="N120" s="10">
        <v>5</v>
      </c>
    </row>
    <row r="121" spans="1:14" x14ac:dyDescent="0.25">
      <c r="A121" s="3" t="s">
        <v>10</v>
      </c>
      <c r="B121" s="11" t="str">
        <f t="shared" si="17"/>
        <v>ГБОУ СОШ №362</v>
      </c>
      <c r="C121" s="5">
        <f t="shared" si="17"/>
        <v>11362</v>
      </c>
      <c r="D121" s="5" t="str">
        <f t="shared" si="17"/>
        <v>СОШ</v>
      </c>
      <c r="E121" s="12" t="str">
        <f t="shared" si="17"/>
        <v>2 г</v>
      </c>
      <c r="F121" s="7">
        <f t="shared" si="17"/>
        <v>131</v>
      </c>
      <c r="G121" s="7">
        <f t="shared" si="17"/>
        <v>127</v>
      </c>
      <c r="H121" s="8">
        <f t="shared" si="16"/>
        <v>11362119</v>
      </c>
      <c r="I121" s="9">
        <v>1</v>
      </c>
      <c r="J121" s="9">
        <v>1</v>
      </c>
      <c r="K121" s="9">
        <v>1</v>
      </c>
      <c r="L121" s="9">
        <v>1</v>
      </c>
      <c r="M121" s="9">
        <v>1</v>
      </c>
      <c r="N121" s="10">
        <v>5</v>
      </c>
    </row>
    <row r="122" spans="1:14" x14ac:dyDescent="0.25">
      <c r="A122" s="3" t="s">
        <v>10</v>
      </c>
      <c r="B122" s="11" t="str">
        <f t="shared" si="17"/>
        <v>ГБОУ СОШ №362</v>
      </c>
      <c r="C122" s="5">
        <f t="shared" si="17"/>
        <v>11362</v>
      </c>
      <c r="D122" s="5" t="str">
        <f t="shared" si="17"/>
        <v>СОШ</v>
      </c>
      <c r="E122" s="12" t="str">
        <f t="shared" si="17"/>
        <v>2 г</v>
      </c>
      <c r="F122" s="7">
        <f t="shared" si="17"/>
        <v>131</v>
      </c>
      <c r="G122" s="7">
        <f t="shared" si="17"/>
        <v>127</v>
      </c>
      <c r="H122" s="8">
        <f t="shared" si="16"/>
        <v>11362120</v>
      </c>
      <c r="I122" s="9">
        <v>1</v>
      </c>
      <c r="J122" s="9">
        <v>1</v>
      </c>
      <c r="K122" s="9">
        <v>1</v>
      </c>
      <c r="L122" s="9">
        <v>1</v>
      </c>
      <c r="M122" s="9">
        <v>1</v>
      </c>
      <c r="N122" s="10">
        <v>5</v>
      </c>
    </row>
    <row r="123" spans="1:14" x14ac:dyDescent="0.25">
      <c r="A123" s="3" t="s">
        <v>10</v>
      </c>
      <c r="B123" s="11" t="str">
        <f t="shared" si="17"/>
        <v>ГБОУ СОШ №362</v>
      </c>
      <c r="C123" s="5">
        <f t="shared" si="17"/>
        <v>11362</v>
      </c>
      <c r="D123" s="5" t="str">
        <f t="shared" si="17"/>
        <v>СОШ</v>
      </c>
      <c r="E123" s="12" t="str">
        <f t="shared" si="17"/>
        <v>2 г</v>
      </c>
      <c r="F123" s="16">
        <f t="shared" si="17"/>
        <v>131</v>
      </c>
      <c r="G123" s="7">
        <f t="shared" si="17"/>
        <v>127</v>
      </c>
      <c r="H123" s="8">
        <f>H122+1</f>
        <v>11362121</v>
      </c>
      <c r="I123" s="9">
        <v>1</v>
      </c>
      <c r="J123" s="9">
        <v>1</v>
      </c>
      <c r="K123" s="9">
        <v>1</v>
      </c>
      <c r="L123" s="9">
        <v>1</v>
      </c>
      <c r="M123" s="9">
        <v>0</v>
      </c>
      <c r="N123" s="10">
        <v>4</v>
      </c>
    </row>
    <row r="124" spans="1:14" x14ac:dyDescent="0.25">
      <c r="A124" s="3" t="s">
        <v>10</v>
      </c>
      <c r="B124" s="11" t="str">
        <f t="shared" si="17"/>
        <v>ГБОУ СОШ №362</v>
      </c>
      <c r="C124" s="5">
        <f t="shared" si="17"/>
        <v>11362</v>
      </c>
      <c r="D124" s="5" t="str">
        <f t="shared" si="17"/>
        <v>СОШ</v>
      </c>
      <c r="E124" s="12" t="str">
        <f t="shared" si="17"/>
        <v>2 г</v>
      </c>
      <c r="F124" s="7">
        <f t="shared" si="17"/>
        <v>131</v>
      </c>
      <c r="G124" s="7">
        <f t="shared" si="17"/>
        <v>127</v>
      </c>
      <c r="H124" s="8">
        <f t="shared" ref="H124:H129" si="18">H123+1</f>
        <v>11362122</v>
      </c>
      <c r="I124" s="9">
        <v>0</v>
      </c>
      <c r="J124" s="9">
        <v>1</v>
      </c>
      <c r="K124" s="9">
        <v>1</v>
      </c>
      <c r="L124" s="9">
        <v>1</v>
      </c>
      <c r="M124" s="9">
        <v>1</v>
      </c>
      <c r="N124" s="10">
        <v>4</v>
      </c>
    </row>
    <row r="125" spans="1:14" x14ac:dyDescent="0.25">
      <c r="A125" s="3" t="s">
        <v>10</v>
      </c>
      <c r="B125" s="11" t="str">
        <f t="shared" si="17"/>
        <v>ГБОУ СОШ №362</v>
      </c>
      <c r="C125" s="5">
        <f t="shared" si="17"/>
        <v>11362</v>
      </c>
      <c r="D125" s="5" t="str">
        <f t="shared" si="17"/>
        <v>СОШ</v>
      </c>
      <c r="E125" s="12" t="str">
        <f t="shared" si="17"/>
        <v>2 г</v>
      </c>
      <c r="F125" s="7">
        <f t="shared" si="17"/>
        <v>131</v>
      </c>
      <c r="G125" s="7">
        <f t="shared" si="17"/>
        <v>127</v>
      </c>
      <c r="H125" s="8">
        <f t="shared" si="18"/>
        <v>11362123</v>
      </c>
      <c r="I125" s="9">
        <v>1</v>
      </c>
      <c r="J125" s="9">
        <v>1</v>
      </c>
      <c r="K125" s="9">
        <v>1</v>
      </c>
      <c r="L125" s="9">
        <v>1</v>
      </c>
      <c r="M125" s="9">
        <v>1</v>
      </c>
      <c r="N125" s="10">
        <v>5</v>
      </c>
    </row>
    <row r="126" spans="1:14" x14ac:dyDescent="0.25">
      <c r="A126" s="3" t="s">
        <v>10</v>
      </c>
      <c r="B126" s="11" t="str">
        <f t="shared" si="17"/>
        <v>ГБОУ СОШ №362</v>
      </c>
      <c r="C126" s="5">
        <f t="shared" si="17"/>
        <v>11362</v>
      </c>
      <c r="D126" s="5" t="str">
        <f t="shared" si="17"/>
        <v>СОШ</v>
      </c>
      <c r="E126" s="12" t="str">
        <f t="shared" si="17"/>
        <v>2 г</v>
      </c>
      <c r="F126" s="7">
        <f t="shared" si="17"/>
        <v>131</v>
      </c>
      <c r="G126" s="7">
        <f t="shared" si="17"/>
        <v>127</v>
      </c>
      <c r="H126" s="8">
        <f t="shared" si="18"/>
        <v>11362124</v>
      </c>
      <c r="I126" s="9">
        <v>1</v>
      </c>
      <c r="J126" s="9">
        <v>1</v>
      </c>
      <c r="K126" s="9">
        <v>1</v>
      </c>
      <c r="L126" s="9">
        <v>1</v>
      </c>
      <c r="M126" s="9">
        <v>0</v>
      </c>
      <c r="N126" s="10">
        <v>4</v>
      </c>
    </row>
    <row r="127" spans="1:14" x14ac:dyDescent="0.25">
      <c r="A127" s="3" t="s">
        <v>10</v>
      </c>
      <c r="B127" s="11" t="str">
        <f t="shared" si="17"/>
        <v>ГБОУ СОШ №362</v>
      </c>
      <c r="C127" s="5">
        <f t="shared" si="17"/>
        <v>11362</v>
      </c>
      <c r="D127" s="5" t="str">
        <f t="shared" si="17"/>
        <v>СОШ</v>
      </c>
      <c r="E127" s="12" t="str">
        <f t="shared" si="17"/>
        <v>2 г</v>
      </c>
      <c r="F127" s="7">
        <f t="shared" si="17"/>
        <v>131</v>
      </c>
      <c r="G127" s="7">
        <f t="shared" si="17"/>
        <v>127</v>
      </c>
      <c r="H127" s="8">
        <f t="shared" si="18"/>
        <v>11362125</v>
      </c>
      <c r="I127" s="9">
        <v>1</v>
      </c>
      <c r="J127" s="9">
        <v>0</v>
      </c>
      <c r="K127" s="9">
        <v>1</v>
      </c>
      <c r="L127" s="9">
        <v>1</v>
      </c>
      <c r="M127" s="9">
        <v>1</v>
      </c>
      <c r="N127" s="10">
        <v>4</v>
      </c>
    </row>
    <row r="128" spans="1:14" x14ac:dyDescent="0.25">
      <c r="A128" s="3" t="s">
        <v>10</v>
      </c>
      <c r="B128" s="11" t="str">
        <f t="shared" si="17"/>
        <v>ГБОУ СОШ №362</v>
      </c>
      <c r="C128" s="5">
        <f t="shared" si="17"/>
        <v>11362</v>
      </c>
      <c r="D128" s="5" t="str">
        <f t="shared" si="17"/>
        <v>СОШ</v>
      </c>
      <c r="E128" s="12" t="str">
        <f t="shared" si="17"/>
        <v>2 г</v>
      </c>
      <c r="F128" s="7">
        <f t="shared" si="17"/>
        <v>131</v>
      </c>
      <c r="G128" s="7">
        <f t="shared" si="17"/>
        <v>127</v>
      </c>
      <c r="H128" s="8">
        <f t="shared" si="18"/>
        <v>11362126</v>
      </c>
      <c r="I128" s="9">
        <v>1</v>
      </c>
      <c r="J128" s="9">
        <v>1</v>
      </c>
      <c r="K128" s="9">
        <v>0</v>
      </c>
      <c r="L128" s="9">
        <v>1</v>
      </c>
      <c r="M128" s="9">
        <v>1</v>
      </c>
      <c r="N128" s="10">
        <f t="shared" ref="N128:N129" si="19">IF(COUNTBLANK(I128:M128)&lt;5,SUM(I128:M128),"Не писал")</f>
        <v>4</v>
      </c>
    </row>
    <row r="129" spans="1:14" x14ac:dyDescent="0.25">
      <c r="A129" s="3" t="s">
        <v>10</v>
      </c>
      <c r="B129" s="11" t="str">
        <f t="shared" si="17"/>
        <v>ГБОУ СОШ №362</v>
      </c>
      <c r="C129" s="5">
        <f t="shared" si="17"/>
        <v>11362</v>
      </c>
      <c r="D129" s="5" t="str">
        <f t="shared" si="17"/>
        <v>СОШ</v>
      </c>
      <c r="E129" s="12" t="str">
        <f t="shared" si="17"/>
        <v>2 г</v>
      </c>
      <c r="F129" s="7">
        <f t="shared" si="17"/>
        <v>131</v>
      </c>
      <c r="G129" s="7">
        <f t="shared" si="17"/>
        <v>127</v>
      </c>
      <c r="H129" s="8">
        <f t="shared" si="18"/>
        <v>11362127</v>
      </c>
      <c r="I129" s="9">
        <v>1</v>
      </c>
      <c r="J129" s="9">
        <v>1</v>
      </c>
      <c r="K129" s="9">
        <v>1</v>
      </c>
      <c r="L129" s="9">
        <v>1</v>
      </c>
      <c r="M129" s="9">
        <v>0</v>
      </c>
      <c r="N129" s="10">
        <f t="shared" si="19"/>
        <v>4</v>
      </c>
    </row>
    <row r="130" spans="1:14" x14ac:dyDescent="0.25">
      <c r="A130" s="3" t="s">
        <v>10</v>
      </c>
      <c r="B130" s="11" t="str">
        <f t="shared" si="17"/>
        <v>ГБОУ СОШ №362</v>
      </c>
      <c r="C130" s="5">
        <f t="shared" si="17"/>
        <v>11362</v>
      </c>
      <c r="D130" s="5" t="str">
        <f t="shared" si="17"/>
        <v>СОШ</v>
      </c>
      <c r="E130" s="12" t="str">
        <f t="shared" si="17"/>
        <v>2 г</v>
      </c>
      <c r="F130" s="7">
        <f t="shared" si="17"/>
        <v>131</v>
      </c>
      <c r="G130" s="7">
        <f t="shared" si="17"/>
        <v>127</v>
      </c>
      <c r="I130" s="48">
        <f>SUM(I3:I129)/(127*1)</f>
        <v>0.8582677165354331</v>
      </c>
      <c r="J130" s="48">
        <f t="shared" ref="J130:M130" si="20">SUM(J3:J129)/(127*1)</f>
        <v>0.85039370078740162</v>
      </c>
      <c r="K130" s="48">
        <f t="shared" si="20"/>
        <v>0.82677165354330706</v>
      </c>
      <c r="L130" s="48">
        <f t="shared" si="20"/>
        <v>0.94488188976377951</v>
      </c>
      <c r="M130" s="48">
        <f t="shared" si="20"/>
        <v>0.80314960629921262</v>
      </c>
      <c r="N130" s="48">
        <f>SUM(N3:N129)/(127*5)</f>
        <v>0.85669291338582676</v>
      </c>
    </row>
    <row r="133" spans="1:14" x14ac:dyDescent="0.25">
      <c r="A133" s="54" t="s">
        <v>74</v>
      </c>
      <c r="B133" s="54" t="s">
        <v>75</v>
      </c>
      <c r="C133" s="54" t="s">
        <v>76</v>
      </c>
    </row>
    <row r="134" spans="1:14" x14ac:dyDescent="0.25">
      <c r="A134" s="54" t="s">
        <v>82</v>
      </c>
      <c r="B134" s="54">
        <v>0</v>
      </c>
      <c r="C134" s="55">
        <f>B134/127</f>
        <v>0</v>
      </c>
    </row>
    <row r="135" spans="1:14" x14ac:dyDescent="0.25">
      <c r="A135" s="54" t="s">
        <v>77</v>
      </c>
      <c r="B135" s="54">
        <v>3</v>
      </c>
      <c r="C135" s="55">
        <f t="shared" ref="C135:C139" si="21">B135/127</f>
        <v>2.3622047244094488E-2</v>
      </c>
    </row>
    <row r="136" spans="1:14" x14ac:dyDescent="0.25">
      <c r="A136" s="54" t="s">
        <v>78</v>
      </c>
      <c r="B136" s="54">
        <v>3</v>
      </c>
      <c r="C136" s="55">
        <f t="shared" si="21"/>
        <v>2.3622047244094488E-2</v>
      </c>
    </row>
    <row r="137" spans="1:14" x14ac:dyDescent="0.25">
      <c r="A137" s="54" t="s">
        <v>79</v>
      </c>
      <c r="B137" s="54">
        <v>16</v>
      </c>
      <c r="C137" s="55">
        <f t="shared" si="21"/>
        <v>0.12598425196850394</v>
      </c>
    </row>
    <row r="138" spans="1:14" x14ac:dyDescent="0.25">
      <c r="A138" s="54" t="s">
        <v>80</v>
      </c>
      <c r="B138" s="54">
        <v>38</v>
      </c>
      <c r="C138" s="55">
        <f t="shared" si="21"/>
        <v>0.29921259842519687</v>
      </c>
    </row>
    <row r="139" spans="1:14" x14ac:dyDescent="0.25">
      <c r="A139" s="54" t="s">
        <v>81</v>
      </c>
      <c r="B139" s="54">
        <v>67</v>
      </c>
      <c r="C139" s="55">
        <f t="shared" si="21"/>
        <v>0.52755905511811019</v>
      </c>
    </row>
    <row r="140" spans="1:14" x14ac:dyDescent="0.25">
      <c r="B140">
        <f>SUBTOTAL(9,B134:B139)</f>
        <v>127</v>
      </c>
    </row>
  </sheetData>
  <autoFilter ref="A1:N130"/>
  <mergeCells count="9">
    <mergeCell ref="G1:G2"/>
    <mergeCell ref="H1:H2"/>
    <mergeCell ref="N1:N2"/>
    <mergeCell ref="A1:A2"/>
    <mergeCell ref="B1:B2"/>
    <mergeCell ref="C1:C2"/>
    <mergeCell ref="D1:D2"/>
    <mergeCell ref="E1:E2"/>
    <mergeCell ref="F1:F2"/>
  </mergeCells>
  <dataValidations count="3">
    <dataValidation allowBlank="1" showErrorMessage="1" sqref="E3:G130"/>
    <dataValidation type="list" allowBlank="1" showInputMessage="1" showErrorMessage="1" sqref="I3:M129">
      <formula1>балл1</formula1>
    </dataValidation>
    <dataValidation type="list" allowBlank="1" showInputMessage="1" showErrorMessage="1" sqref="B3 B36 B69 B101">
      <formula1>Название</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dimension ref="A1:N108"/>
  <sheetViews>
    <sheetView topLeftCell="A79" workbookViewId="0">
      <selection activeCell="B102" sqref="B102:B107"/>
    </sheetView>
  </sheetViews>
  <sheetFormatPr defaultRowHeight="15" x14ac:dyDescent="0.25"/>
  <cols>
    <col min="1" max="1" width="16.5703125" customWidth="1"/>
    <col min="2" max="2" width="18.7109375" customWidth="1"/>
    <col min="3" max="3" width="12.85546875" customWidth="1"/>
    <col min="4" max="4" width="12.5703125" customWidth="1"/>
    <col min="5" max="5" width="13.85546875" style="14" customWidth="1"/>
    <col min="6" max="6" width="12.42578125" customWidth="1"/>
    <col min="7" max="7" width="15" customWidth="1"/>
    <col min="8" max="8" width="12.42578125" customWidth="1"/>
    <col min="9" max="13" width="6.85546875" bestFit="1" customWidth="1"/>
    <col min="14" max="14" width="7.5703125" bestFit="1"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27</v>
      </c>
      <c r="C3" s="5">
        <v>11366</v>
      </c>
      <c r="D3" s="5" t="s">
        <v>28</v>
      </c>
      <c r="E3" s="6" t="s">
        <v>15</v>
      </c>
      <c r="F3" s="7">
        <v>102</v>
      </c>
      <c r="G3" s="7">
        <v>95</v>
      </c>
      <c r="H3" s="8">
        <f>C3*1000+1</f>
        <v>11366001</v>
      </c>
      <c r="I3" s="9">
        <v>1</v>
      </c>
      <c r="J3" s="9">
        <v>1</v>
      </c>
      <c r="K3" s="9">
        <v>0</v>
      </c>
      <c r="L3" s="9">
        <v>1</v>
      </c>
      <c r="M3" s="9">
        <v>1</v>
      </c>
      <c r="N3" s="10">
        <f>IF(COUNTBLANK(I3:M3)&lt;5,SUM(I3:M3),"Не писал")</f>
        <v>4</v>
      </c>
    </row>
    <row r="4" spans="1:14" x14ac:dyDescent="0.25">
      <c r="A4" s="3" t="s">
        <v>10</v>
      </c>
      <c r="B4" s="11" t="str">
        <f t="shared" ref="B4:G19" si="0">B3</f>
        <v>ГБОУ ФМЛ №366</v>
      </c>
      <c r="C4" s="5">
        <f t="shared" si="0"/>
        <v>11366</v>
      </c>
      <c r="D4" s="5" t="str">
        <f t="shared" si="0"/>
        <v>Лицей</v>
      </c>
      <c r="E4" s="12" t="str">
        <f t="shared" si="0"/>
        <v>1а</v>
      </c>
      <c r="F4" s="7">
        <f t="shared" si="0"/>
        <v>102</v>
      </c>
      <c r="G4" s="7">
        <f t="shared" si="0"/>
        <v>95</v>
      </c>
      <c r="H4" s="8">
        <f>H3+1</f>
        <v>11366002</v>
      </c>
      <c r="I4" s="9">
        <v>1</v>
      </c>
      <c r="J4" s="9">
        <v>1</v>
      </c>
      <c r="K4" s="9">
        <v>0</v>
      </c>
      <c r="L4" s="9">
        <v>0</v>
      </c>
      <c r="M4" s="9">
        <v>0</v>
      </c>
      <c r="N4" s="10">
        <f t="shared" ref="N4:N35" si="1">IF(COUNTBLANK(I4:M4)&lt;5,SUM(I4:M4),"Не писал")</f>
        <v>2</v>
      </c>
    </row>
    <row r="5" spans="1:14" x14ac:dyDescent="0.25">
      <c r="A5" s="3" t="s">
        <v>10</v>
      </c>
      <c r="B5" s="11" t="str">
        <f t="shared" si="0"/>
        <v>ГБОУ ФМЛ №366</v>
      </c>
      <c r="C5" s="5">
        <f t="shared" si="0"/>
        <v>11366</v>
      </c>
      <c r="D5" s="5" t="str">
        <f t="shared" si="0"/>
        <v>Лицей</v>
      </c>
      <c r="E5" s="12" t="str">
        <f t="shared" si="0"/>
        <v>1а</v>
      </c>
      <c r="F5" s="7">
        <f t="shared" si="0"/>
        <v>102</v>
      </c>
      <c r="G5" s="7">
        <f t="shared" si="0"/>
        <v>95</v>
      </c>
      <c r="H5" s="8">
        <f t="shared" ref="H5:H25" si="2">H4+1</f>
        <v>11366003</v>
      </c>
      <c r="I5" s="9">
        <v>1</v>
      </c>
      <c r="J5" s="9">
        <v>1</v>
      </c>
      <c r="K5" s="9">
        <v>1</v>
      </c>
      <c r="L5" s="9">
        <v>1</v>
      </c>
      <c r="M5" s="9">
        <v>1</v>
      </c>
      <c r="N5" s="10">
        <f t="shared" si="1"/>
        <v>5</v>
      </c>
    </row>
    <row r="6" spans="1:14" x14ac:dyDescent="0.25">
      <c r="A6" s="3" t="s">
        <v>10</v>
      </c>
      <c r="B6" s="11" t="str">
        <f t="shared" si="0"/>
        <v>ГБОУ ФМЛ №366</v>
      </c>
      <c r="C6" s="5">
        <f t="shared" si="0"/>
        <v>11366</v>
      </c>
      <c r="D6" s="5" t="str">
        <f t="shared" si="0"/>
        <v>Лицей</v>
      </c>
      <c r="E6" s="12" t="str">
        <f t="shared" si="0"/>
        <v>1а</v>
      </c>
      <c r="F6" s="7">
        <f t="shared" si="0"/>
        <v>102</v>
      </c>
      <c r="G6" s="7">
        <f t="shared" si="0"/>
        <v>95</v>
      </c>
      <c r="H6" s="8">
        <f t="shared" si="2"/>
        <v>11366004</v>
      </c>
      <c r="I6" s="9">
        <v>1</v>
      </c>
      <c r="J6" s="9">
        <v>0</v>
      </c>
      <c r="K6" s="9">
        <v>0</v>
      </c>
      <c r="L6" s="9">
        <v>1</v>
      </c>
      <c r="M6" s="9">
        <v>1</v>
      </c>
      <c r="N6" s="10">
        <f t="shared" si="1"/>
        <v>3</v>
      </c>
    </row>
    <row r="7" spans="1:14" x14ac:dyDescent="0.25">
      <c r="A7" s="3" t="s">
        <v>10</v>
      </c>
      <c r="B7" s="11" t="str">
        <f t="shared" si="0"/>
        <v>ГБОУ ФМЛ №366</v>
      </c>
      <c r="C7" s="5">
        <f t="shared" si="0"/>
        <v>11366</v>
      </c>
      <c r="D7" s="5" t="str">
        <f t="shared" si="0"/>
        <v>Лицей</v>
      </c>
      <c r="E7" s="12" t="str">
        <f t="shared" si="0"/>
        <v>1а</v>
      </c>
      <c r="F7" s="7">
        <f t="shared" si="0"/>
        <v>102</v>
      </c>
      <c r="G7" s="7">
        <f t="shared" si="0"/>
        <v>95</v>
      </c>
      <c r="H7" s="8">
        <f t="shared" si="2"/>
        <v>11366005</v>
      </c>
      <c r="I7" s="9">
        <v>1</v>
      </c>
      <c r="J7" s="9">
        <v>1</v>
      </c>
      <c r="K7" s="9">
        <v>0</v>
      </c>
      <c r="L7" s="9">
        <v>1</v>
      </c>
      <c r="M7" s="9">
        <v>1</v>
      </c>
      <c r="N7" s="10">
        <f t="shared" si="1"/>
        <v>4</v>
      </c>
    </row>
    <row r="8" spans="1:14" x14ac:dyDescent="0.25">
      <c r="A8" s="3" t="s">
        <v>10</v>
      </c>
      <c r="B8" s="11" t="str">
        <f t="shared" si="0"/>
        <v>ГБОУ ФМЛ №366</v>
      </c>
      <c r="C8" s="5">
        <f t="shared" si="0"/>
        <v>11366</v>
      </c>
      <c r="D8" s="5" t="str">
        <f t="shared" si="0"/>
        <v>Лицей</v>
      </c>
      <c r="E8" s="12" t="str">
        <f t="shared" si="0"/>
        <v>1а</v>
      </c>
      <c r="F8" s="7">
        <f t="shared" si="0"/>
        <v>102</v>
      </c>
      <c r="G8" s="7">
        <f t="shared" si="0"/>
        <v>95</v>
      </c>
      <c r="H8" s="8">
        <f t="shared" si="2"/>
        <v>11366006</v>
      </c>
      <c r="I8" s="9">
        <v>1</v>
      </c>
      <c r="J8" s="9">
        <v>1</v>
      </c>
      <c r="K8" s="9">
        <v>0</v>
      </c>
      <c r="L8" s="9">
        <v>0</v>
      </c>
      <c r="M8" s="9">
        <v>1</v>
      </c>
      <c r="N8" s="10">
        <f t="shared" si="1"/>
        <v>3</v>
      </c>
    </row>
    <row r="9" spans="1:14" x14ac:dyDescent="0.25">
      <c r="A9" s="3" t="s">
        <v>10</v>
      </c>
      <c r="B9" s="11" t="str">
        <f t="shared" si="0"/>
        <v>ГБОУ ФМЛ №366</v>
      </c>
      <c r="C9" s="5">
        <f t="shared" si="0"/>
        <v>11366</v>
      </c>
      <c r="D9" s="5" t="str">
        <f t="shared" si="0"/>
        <v>Лицей</v>
      </c>
      <c r="E9" s="12" t="str">
        <f t="shared" si="0"/>
        <v>1а</v>
      </c>
      <c r="F9" s="7">
        <f t="shared" si="0"/>
        <v>102</v>
      </c>
      <c r="G9" s="7">
        <f t="shared" si="0"/>
        <v>95</v>
      </c>
      <c r="H9" s="8">
        <f t="shared" si="2"/>
        <v>11366007</v>
      </c>
      <c r="I9" s="9">
        <v>1</v>
      </c>
      <c r="J9" s="9">
        <v>1</v>
      </c>
      <c r="K9" s="9">
        <v>0</v>
      </c>
      <c r="L9" s="9">
        <v>1</v>
      </c>
      <c r="M9" s="9">
        <v>1</v>
      </c>
      <c r="N9" s="10">
        <f t="shared" si="1"/>
        <v>4</v>
      </c>
    </row>
    <row r="10" spans="1:14" x14ac:dyDescent="0.25">
      <c r="A10" s="3" t="s">
        <v>10</v>
      </c>
      <c r="B10" s="11" t="str">
        <f t="shared" si="0"/>
        <v>ГБОУ ФМЛ №366</v>
      </c>
      <c r="C10" s="5">
        <f t="shared" si="0"/>
        <v>11366</v>
      </c>
      <c r="D10" s="5" t="str">
        <f t="shared" si="0"/>
        <v>Лицей</v>
      </c>
      <c r="E10" s="12" t="str">
        <f t="shared" si="0"/>
        <v>1а</v>
      </c>
      <c r="F10" s="7">
        <f t="shared" si="0"/>
        <v>102</v>
      </c>
      <c r="G10" s="7">
        <f t="shared" si="0"/>
        <v>95</v>
      </c>
      <c r="H10" s="8">
        <f t="shared" si="2"/>
        <v>11366008</v>
      </c>
      <c r="I10" s="9">
        <v>1</v>
      </c>
      <c r="J10" s="9">
        <v>1</v>
      </c>
      <c r="K10" s="9">
        <v>0</v>
      </c>
      <c r="L10" s="9">
        <v>1</v>
      </c>
      <c r="M10" s="9">
        <v>1</v>
      </c>
      <c r="N10" s="10">
        <f t="shared" si="1"/>
        <v>4</v>
      </c>
    </row>
    <row r="11" spans="1:14" x14ac:dyDescent="0.25">
      <c r="A11" s="3" t="s">
        <v>10</v>
      </c>
      <c r="B11" s="11" t="str">
        <f t="shared" si="0"/>
        <v>ГБОУ ФМЛ №366</v>
      </c>
      <c r="C11" s="5">
        <f t="shared" si="0"/>
        <v>11366</v>
      </c>
      <c r="D11" s="5" t="str">
        <f t="shared" si="0"/>
        <v>Лицей</v>
      </c>
      <c r="E11" s="12" t="str">
        <f t="shared" si="0"/>
        <v>1а</v>
      </c>
      <c r="F11" s="7">
        <f t="shared" si="0"/>
        <v>102</v>
      </c>
      <c r="G11" s="7">
        <f t="shared" si="0"/>
        <v>95</v>
      </c>
      <c r="H11" s="8">
        <f t="shared" si="2"/>
        <v>11366009</v>
      </c>
      <c r="I11" s="9">
        <v>0</v>
      </c>
      <c r="J11" s="9">
        <v>1</v>
      </c>
      <c r="K11" s="9">
        <v>0</v>
      </c>
      <c r="L11" s="9">
        <v>1</v>
      </c>
      <c r="M11" s="9">
        <v>0</v>
      </c>
      <c r="N11" s="10">
        <f t="shared" si="1"/>
        <v>2</v>
      </c>
    </row>
    <row r="12" spans="1:14" x14ac:dyDescent="0.25">
      <c r="A12" s="3" t="s">
        <v>10</v>
      </c>
      <c r="B12" s="11" t="str">
        <f t="shared" si="0"/>
        <v>ГБОУ ФМЛ №366</v>
      </c>
      <c r="C12" s="5">
        <f t="shared" si="0"/>
        <v>11366</v>
      </c>
      <c r="D12" s="5" t="str">
        <f t="shared" si="0"/>
        <v>Лицей</v>
      </c>
      <c r="E12" s="12" t="str">
        <f t="shared" si="0"/>
        <v>1а</v>
      </c>
      <c r="F12" s="7">
        <f t="shared" si="0"/>
        <v>102</v>
      </c>
      <c r="G12" s="7">
        <f t="shared" si="0"/>
        <v>95</v>
      </c>
      <c r="H12" s="8">
        <f t="shared" si="2"/>
        <v>11366010</v>
      </c>
      <c r="I12" s="9">
        <v>1</v>
      </c>
      <c r="J12" s="9">
        <v>0</v>
      </c>
      <c r="K12" s="9">
        <v>0</v>
      </c>
      <c r="L12" s="9">
        <v>1</v>
      </c>
      <c r="M12" s="9">
        <v>1</v>
      </c>
      <c r="N12" s="10">
        <f t="shared" si="1"/>
        <v>3</v>
      </c>
    </row>
    <row r="13" spans="1:14" x14ac:dyDescent="0.25">
      <c r="A13" s="3" t="s">
        <v>10</v>
      </c>
      <c r="B13" s="11" t="str">
        <f t="shared" si="0"/>
        <v>ГБОУ ФМЛ №366</v>
      </c>
      <c r="C13" s="5">
        <f t="shared" si="0"/>
        <v>11366</v>
      </c>
      <c r="D13" s="5" t="str">
        <f t="shared" si="0"/>
        <v>Лицей</v>
      </c>
      <c r="E13" s="12" t="str">
        <f t="shared" si="0"/>
        <v>1а</v>
      </c>
      <c r="F13" s="7">
        <f t="shared" si="0"/>
        <v>102</v>
      </c>
      <c r="G13" s="7">
        <f t="shared" si="0"/>
        <v>95</v>
      </c>
      <c r="H13" s="8">
        <f t="shared" si="2"/>
        <v>11366011</v>
      </c>
      <c r="I13" s="9">
        <v>1</v>
      </c>
      <c r="J13" s="9">
        <v>1</v>
      </c>
      <c r="K13" s="9">
        <v>0</v>
      </c>
      <c r="L13" s="9">
        <v>1</v>
      </c>
      <c r="M13" s="9">
        <v>1</v>
      </c>
      <c r="N13" s="10">
        <f t="shared" si="1"/>
        <v>4</v>
      </c>
    </row>
    <row r="14" spans="1:14" x14ac:dyDescent="0.25">
      <c r="A14" s="3" t="s">
        <v>10</v>
      </c>
      <c r="B14" s="11" t="str">
        <f t="shared" si="0"/>
        <v>ГБОУ ФМЛ №366</v>
      </c>
      <c r="C14" s="5">
        <f t="shared" si="0"/>
        <v>11366</v>
      </c>
      <c r="D14" s="5" t="str">
        <f t="shared" si="0"/>
        <v>Лицей</v>
      </c>
      <c r="E14" s="12" t="str">
        <f t="shared" si="0"/>
        <v>1а</v>
      </c>
      <c r="F14" s="7">
        <f t="shared" si="0"/>
        <v>102</v>
      </c>
      <c r="G14" s="7">
        <f t="shared" si="0"/>
        <v>95</v>
      </c>
      <c r="H14" s="8">
        <f t="shared" si="2"/>
        <v>11366012</v>
      </c>
      <c r="I14" s="9">
        <v>0</v>
      </c>
      <c r="J14" s="9">
        <v>1</v>
      </c>
      <c r="K14" s="9">
        <v>1</v>
      </c>
      <c r="L14" s="9">
        <v>1</v>
      </c>
      <c r="M14" s="9">
        <v>1</v>
      </c>
      <c r="N14" s="10">
        <f t="shared" si="1"/>
        <v>4</v>
      </c>
    </row>
    <row r="15" spans="1:14" x14ac:dyDescent="0.25">
      <c r="A15" s="3" t="s">
        <v>10</v>
      </c>
      <c r="B15" s="11" t="str">
        <f t="shared" si="0"/>
        <v>ГБОУ ФМЛ №366</v>
      </c>
      <c r="C15" s="5">
        <f t="shared" si="0"/>
        <v>11366</v>
      </c>
      <c r="D15" s="5" t="str">
        <f t="shared" si="0"/>
        <v>Лицей</v>
      </c>
      <c r="E15" s="12" t="str">
        <f t="shared" si="0"/>
        <v>1а</v>
      </c>
      <c r="F15" s="7">
        <f t="shared" si="0"/>
        <v>102</v>
      </c>
      <c r="G15" s="7">
        <f t="shared" si="0"/>
        <v>95</v>
      </c>
      <c r="H15" s="8">
        <f t="shared" si="2"/>
        <v>11366013</v>
      </c>
      <c r="I15" s="9">
        <v>0</v>
      </c>
      <c r="J15" s="9">
        <v>0</v>
      </c>
      <c r="K15" s="9">
        <v>0</v>
      </c>
      <c r="L15" s="9">
        <v>1</v>
      </c>
      <c r="M15" s="9">
        <v>1</v>
      </c>
      <c r="N15" s="10">
        <f t="shared" si="1"/>
        <v>2</v>
      </c>
    </row>
    <row r="16" spans="1:14" x14ac:dyDescent="0.25">
      <c r="A16" s="3" t="s">
        <v>10</v>
      </c>
      <c r="B16" s="11" t="str">
        <f t="shared" si="0"/>
        <v>ГБОУ ФМЛ №366</v>
      </c>
      <c r="C16" s="5">
        <f t="shared" si="0"/>
        <v>11366</v>
      </c>
      <c r="D16" s="5" t="str">
        <f t="shared" si="0"/>
        <v>Лицей</v>
      </c>
      <c r="E16" s="12" t="str">
        <f t="shared" si="0"/>
        <v>1а</v>
      </c>
      <c r="F16" s="7">
        <f t="shared" si="0"/>
        <v>102</v>
      </c>
      <c r="G16" s="7">
        <f t="shared" si="0"/>
        <v>95</v>
      </c>
      <c r="H16" s="8">
        <f t="shared" si="2"/>
        <v>11366014</v>
      </c>
      <c r="I16" s="9">
        <v>1</v>
      </c>
      <c r="J16" s="9">
        <v>1</v>
      </c>
      <c r="K16" s="9">
        <v>0</v>
      </c>
      <c r="L16" s="9">
        <v>1</v>
      </c>
      <c r="M16" s="9">
        <v>1</v>
      </c>
      <c r="N16" s="10">
        <f t="shared" si="1"/>
        <v>4</v>
      </c>
    </row>
    <row r="17" spans="1:14" x14ac:dyDescent="0.25">
      <c r="A17" s="3" t="s">
        <v>10</v>
      </c>
      <c r="B17" s="11" t="str">
        <f t="shared" si="0"/>
        <v>ГБОУ ФМЛ №366</v>
      </c>
      <c r="C17" s="5">
        <f t="shared" si="0"/>
        <v>11366</v>
      </c>
      <c r="D17" s="5" t="str">
        <f t="shared" si="0"/>
        <v>Лицей</v>
      </c>
      <c r="E17" s="12" t="str">
        <f t="shared" si="0"/>
        <v>1а</v>
      </c>
      <c r="F17" s="7">
        <f t="shared" si="0"/>
        <v>102</v>
      </c>
      <c r="G17" s="7">
        <f t="shared" si="0"/>
        <v>95</v>
      </c>
      <c r="H17" s="8">
        <f t="shared" si="2"/>
        <v>11366015</v>
      </c>
      <c r="I17" s="9">
        <v>0</v>
      </c>
      <c r="J17" s="9">
        <v>0</v>
      </c>
      <c r="K17" s="9">
        <v>0</v>
      </c>
      <c r="L17" s="9">
        <v>1</v>
      </c>
      <c r="M17" s="9">
        <v>1</v>
      </c>
      <c r="N17" s="10">
        <f t="shared" si="1"/>
        <v>2</v>
      </c>
    </row>
    <row r="18" spans="1:14" x14ac:dyDescent="0.25">
      <c r="A18" s="3" t="s">
        <v>10</v>
      </c>
      <c r="B18" s="11" t="str">
        <f t="shared" si="0"/>
        <v>ГБОУ ФМЛ №366</v>
      </c>
      <c r="C18" s="5">
        <f t="shared" si="0"/>
        <v>11366</v>
      </c>
      <c r="D18" s="5" t="str">
        <f t="shared" si="0"/>
        <v>Лицей</v>
      </c>
      <c r="E18" s="12" t="str">
        <f t="shared" si="0"/>
        <v>1а</v>
      </c>
      <c r="F18" s="7">
        <f t="shared" si="0"/>
        <v>102</v>
      </c>
      <c r="G18" s="7">
        <f t="shared" si="0"/>
        <v>95</v>
      </c>
      <c r="H18" s="8">
        <f t="shared" si="2"/>
        <v>11366016</v>
      </c>
      <c r="I18" s="9">
        <v>1</v>
      </c>
      <c r="J18" s="9">
        <v>1</v>
      </c>
      <c r="K18" s="9">
        <v>1</v>
      </c>
      <c r="L18" s="9">
        <v>1</v>
      </c>
      <c r="M18" s="9">
        <v>1</v>
      </c>
      <c r="N18" s="10">
        <f t="shared" si="1"/>
        <v>5</v>
      </c>
    </row>
    <row r="19" spans="1:14" x14ac:dyDescent="0.25">
      <c r="A19" s="3" t="s">
        <v>10</v>
      </c>
      <c r="B19" s="11" t="str">
        <f t="shared" si="0"/>
        <v>ГБОУ ФМЛ №366</v>
      </c>
      <c r="C19" s="5">
        <f t="shared" si="0"/>
        <v>11366</v>
      </c>
      <c r="D19" s="5" t="str">
        <f t="shared" si="0"/>
        <v>Лицей</v>
      </c>
      <c r="E19" s="12" t="str">
        <f t="shared" si="0"/>
        <v>1а</v>
      </c>
      <c r="F19" s="7">
        <f t="shared" si="0"/>
        <v>102</v>
      </c>
      <c r="G19" s="7">
        <f t="shared" si="0"/>
        <v>95</v>
      </c>
      <c r="H19" s="8">
        <f t="shared" si="2"/>
        <v>11366017</v>
      </c>
      <c r="I19" s="9">
        <v>1</v>
      </c>
      <c r="J19" s="9">
        <v>1</v>
      </c>
      <c r="K19" s="9">
        <v>1</v>
      </c>
      <c r="L19" s="9">
        <v>1</v>
      </c>
      <c r="M19" s="9">
        <v>1</v>
      </c>
      <c r="N19" s="10">
        <f t="shared" si="1"/>
        <v>5</v>
      </c>
    </row>
    <row r="20" spans="1:14" x14ac:dyDescent="0.25">
      <c r="A20" s="3" t="s">
        <v>10</v>
      </c>
      <c r="B20" s="11" t="str">
        <f t="shared" ref="B20:G35" si="3">B19</f>
        <v>ГБОУ ФМЛ №366</v>
      </c>
      <c r="C20" s="5">
        <f t="shared" si="3"/>
        <v>11366</v>
      </c>
      <c r="D20" s="5" t="str">
        <f t="shared" si="3"/>
        <v>Лицей</v>
      </c>
      <c r="E20" s="12" t="str">
        <f t="shared" si="3"/>
        <v>1а</v>
      </c>
      <c r="F20" s="7">
        <f t="shared" si="3"/>
        <v>102</v>
      </c>
      <c r="G20" s="7">
        <f t="shared" si="3"/>
        <v>95</v>
      </c>
      <c r="H20" s="8">
        <f t="shared" si="2"/>
        <v>11366018</v>
      </c>
      <c r="I20" s="9">
        <v>0</v>
      </c>
      <c r="J20" s="9">
        <v>1</v>
      </c>
      <c r="K20" s="9">
        <v>0</v>
      </c>
      <c r="L20" s="9">
        <v>1</v>
      </c>
      <c r="M20" s="9">
        <v>1</v>
      </c>
      <c r="N20" s="10">
        <f t="shared" si="1"/>
        <v>3</v>
      </c>
    </row>
    <row r="21" spans="1:14" x14ac:dyDescent="0.25">
      <c r="A21" s="3" t="s">
        <v>10</v>
      </c>
      <c r="B21" s="11" t="str">
        <f t="shared" si="3"/>
        <v>ГБОУ ФМЛ №366</v>
      </c>
      <c r="C21" s="5">
        <f t="shared" si="3"/>
        <v>11366</v>
      </c>
      <c r="D21" s="5" t="str">
        <f t="shared" si="3"/>
        <v>Лицей</v>
      </c>
      <c r="E21" s="12" t="str">
        <f t="shared" si="3"/>
        <v>1а</v>
      </c>
      <c r="F21" s="7">
        <f t="shared" si="3"/>
        <v>102</v>
      </c>
      <c r="G21" s="7">
        <f t="shared" si="3"/>
        <v>95</v>
      </c>
      <c r="H21" s="8">
        <f t="shared" si="2"/>
        <v>11366019</v>
      </c>
      <c r="I21" s="9">
        <v>1</v>
      </c>
      <c r="J21" s="9">
        <v>0</v>
      </c>
      <c r="K21" s="9">
        <v>0</v>
      </c>
      <c r="L21" s="9">
        <v>1</v>
      </c>
      <c r="M21" s="9">
        <v>1</v>
      </c>
      <c r="N21" s="10">
        <f t="shared" si="1"/>
        <v>3</v>
      </c>
    </row>
    <row r="22" spans="1:14" x14ac:dyDescent="0.25">
      <c r="A22" s="3" t="s">
        <v>10</v>
      </c>
      <c r="B22" s="11" t="str">
        <f t="shared" si="3"/>
        <v>ГБОУ ФМЛ №366</v>
      </c>
      <c r="C22" s="5">
        <f t="shared" si="3"/>
        <v>11366</v>
      </c>
      <c r="D22" s="5" t="str">
        <f t="shared" si="3"/>
        <v>Лицей</v>
      </c>
      <c r="E22" s="12" t="str">
        <f t="shared" si="3"/>
        <v>1а</v>
      </c>
      <c r="F22" s="7">
        <f t="shared" si="3"/>
        <v>102</v>
      </c>
      <c r="G22" s="7">
        <f t="shared" si="3"/>
        <v>95</v>
      </c>
      <c r="H22" s="8">
        <f t="shared" si="2"/>
        <v>11366020</v>
      </c>
      <c r="I22" s="9">
        <v>1</v>
      </c>
      <c r="J22" s="9">
        <v>1</v>
      </c>
      <c r="K22" s="9">
        <v>0</v>
      </c>
      <c r="L22" s="9">
        <v>1</v>
      </c>
      <c r="M22" s="9">
        <v>1</v>
      </c>
      <c r="N22" s="10">
        <f t="shared" si="1"/>
        <v>4</v>
      </c>
    </row>
    <row r="23" spans="1:14" x14ac:dyDescent="0.25">
      <c r="A23" s="3" t="s">
        <v>10</v>
      </c>
      <c r="B23" s="11" t="str">
        <f t="shared" si="3"/>
        <v>ГБОУ ФМЛ №366</v>
      </c>
      <c r="C23" s="5">
        <f t="shared" si="3"/>
        <v>11366</v>
      </c>
      <c r="D23" s="5" t="str">
        <f t="shared" si="3"/>
        <v>Лицей</v>
      </c>
      <c r="E23" s="12" t="str">
        <f t="shared" si="3"/>
        <v>1а</v>
      </c>
      <c r="F23" s="7">
        <f t="shared" si="3"/>
        <v>102</v>
      </c>
      <c r="G23" s="7">
        <f t="shared" si="3"/>
        <v>95</v>
      </c>
      <c r="H23" s="8">
        <f t="shared" si="2"/>
        <v>11366021</v>
      </c>
      <c r="I23" s="9">
        <v>1</v>
      </c>
      <c r="J23" s="9">
        <v>1</v>
      </c>
      <c r="K23" s="9">
        <v>0</v>
      </c>
      <c r="L23" s="9">
        <v>1</v>
      </c>
      <c r="M23" s="9">
        <v>1</v>
      </c>
      <c r="N23" s="10">
        <f t="shared" si="1"/>
        <v>4</v>
      </c>
    </row>
    <row r="24" spans="1:14" x14ac:dyDescent="0.25">
      <c r="A24" s="3" t="s">
        <v>10</v>
      </c>
      <c r="B24" s="11" t="str">
        <f t="shared" si="3"/>
        <v>ГБОУ ФМЛ №366</v>
      </c>
      <c r="C24" s="5">
        <f t="shared" si="3"/>
        <v>11366</v>
      </c>
      <c r="D24" s="5" t="str">
        <f t="shared" si="3"/>
        <v>Лицей</v>
      </c>
      <c r="E24" s="12" t="str">
        <f t="shared" si="3"/>
        <v>1а</v>
      </c>
      <c r="F24" s="7">
        <f t="shared" si="3"/>
        <v>102</v>
      </c>
      <c r="G24" s="7">
        <f t="shared" si="3"/>
        <v>95</v>
      </c>
      <c r="H24" s="8">
        <f t="shared" si="2"/>
        <v>11366022</v>
      </c>
      <c r="I24" s="9">
        <v>1</v>
      </c>
      <c r="J24" s="9">
        <v>1</v>
      </c>
      <c r="K24" s="9">
        <v>0</v>
      </c>
      <c r="L24" s="9">
        <v>1</v>
      </c>
      <c r="M24" s="9">
        <v>1</v>
      </c>
      <c r="N24" s="10">
        <f t="shared" si="1"/>
        <v>4</v>
      </c>
    </row>
    <row r="25" spans="1:14" x14ac:dyDescent="0.25">
      <c r="A25" s="3" t="s">
        <v>10</v>
      </c>
      <c r="B25" s="11" t="str">
        <f t="shared" si="3"/>
        <v>ГБОУ ФМЛ №366</v>
      </c>
      <c r="C25" s="5">
        <f t="shared" si="3"/>
        <v>11366</v>
      </c>
      <c r="D25" s="5" t="str">
        <f t="shared" si="3"/>
        <v>Лицей</v>
      </c>
      <c r="E25" s="12" t="str">
        <f t="shared" si="3"/>
        <v>1а</v>
      </c>
      <c r="F25" s="7">
        <f t="shared" si="3"/>
        <v>102</v>
      </c>
      <c r="G25" s="7">
        <f t="shared" si="3"/>
        <v>95</v>
      </c>
      <c r="H25" s="8">
        <f t="shared" si="2"/>
        <v>11366023</v>
      </c>
      <c r="I25" s="9">
        <v>0</v>
      </c>
      <c r="J25" s="9">
        <v>1</v>
      </c>
      <c r="K25" s="9">
        <v>0</v>
      </c>
      <c r="L25" s="9">
        <v>0</v>
      </c>
      <c r="M25" s="9">
        <v>1</v>
      </c>
      <c r="N25" s="10">
        <f t="shared" si="1"/>
        <v>2</v>
      </c>
    </row>
    <row r="26" spans="1:14" x14ac:dyDescent="0.25">
      <c r="A26" s="3" t="s">
        <v>10</v>
      </c>
      <c r="B26" s="11" t="str">
        <f t="shared" si="3"/>
        <v>ГБОУ ФМЛ №366</v>
      </c>
      <c r="C26" s="5">
        <f t="shared" si="3"/>
        <v>11366</v>
      </c>
      <c r="D26" s="5" t="str">
        <f t="shared" si="3"/>
        <v>Лицей</v>
      </c>
      <c r="E26" s="12" t="str">
        <f t="shared" si="3"/>
        <v>1а</v>
      </c>
      <c r="F26" s="7">
        <f t="shared" si="3"/>
        <v>102</v>
      </c>
      <c r="G26" s="7">
        <f t="shared" si="3"/>
        <v>95</v>
      </c>
      <c r="H26" s="8">
        <f>H25+1</f>
        <v>11366024</v>
      </c>
      <c r="I26" s="9">
        <v>1</v>
      </c>
      <c r="J26" s="9">
        <v>1</v>
      </c>
      <c r="K26" s="9">
        <v>1</v>
      </c>
      <c r="L26" s="9">
        <v>1</v>
      </c>
      <c r="M26" s="9">
        <v>1</v>
      </c>
      <c r="N26" s="10">
        <f t="shared" si="1"/>
        <v>5</v>
      </c>
    </row>
    <row r="27" spans="1:14" x14ac:dyDescent="0.25">
      <c r="A27" s="3" t="s">
        <v>10</v>
      </c>
      <c r="B27" s="11" t="str">
        <f t="shared" si="3"/>
        <v>ГБОУ ФМЛ №366</v>
      </c>
      <c r="C27" s="5">
        <f t="shared" si="3"/>
        <v>11366</v>
      </c>
      <c r="D27" s="5" t="str">
        <f t="shared" si="3"/>
        <v>Лицей</v>
      </c>
      <c r="E27" s="12" t="str">
        <f t="shared" si="3"/>
        <v>1а</v>
      </c>
      <c r="F27" s="7">
        <f t="shared" si="3"/>
        <v>102</v>
      </c>
      <c r="G27" s="7">
        <f t="shared" si="3"/>
        <v>95</v>
      </c>
      <c r="H27" s="8">
        <f t="shared" ref="H27:H90" si="4">H26+1</f>
        <v>11366025</v>
      </c>
      <c r="I27" s="9">
        <v>1</v>
      </c>
      <c r="J27" s="9">
        <v>1</v>
      </c>
      <c r="K27" s="9">
        <v>1</v>
      </c>
      <c r="L27" s="9">
        <v>1</v>
      </c>
      <c r="M27" s="9">
        <v>1</v>
      </c>
      <c r="N27" s="10">
        <f t="shared" si="1"/>
        <v>5</v>
      </c>
    </row>
    <row r="28" spans="1:14" x14ac:dyDescent="0.25">
      <c r="A28" s="3" t="s">
        <v>10</v>
      </c>
      <c r="B28" s="11" t="str">
        <f t="shared" si="3"/>
        <v>ГБОУ ФМЛ №366</v>
      </c>
      <c r="C28" s="5">
        <f t="shared" si="3"/>
        <v>11366</v>
      </c>
      <c r="D28" s="5" t="str">
        <f t="shared" si="3"/>
        <v>Лицей</v>
      </c>
      <c r="E28" s="12" t="str">
        <f t="shared" si="3"/>
        <v>1а</v>
      </c>
      <c r="F28" s="7">
        <f t="shared" si="3"/>
        <v>102</v>
      </c>
      <c r="G28" s="7">
        <f t="shared" si="3"/>
        <v>95</v>
      </c>
      <c r="H28" s="8">
        <f t="shared" si="4"/>
        <v>11366026</v>
      </c>
      <c r="I28" s="9">
        <v>1</v>
      </c>
      <c r="J28" s="9">
        <v>1</v>
      </c>
      <c r="K28" s="9">
        <v>0</v>
      </c>
      <c r="L28" s="9">
        <v>0</v>
      </c>
      <c r="M28" s="9">
        <v>1</v>
      </c>
      <c r="N28" s="10">
        <f t="shared" si="1"/>
        <v>3</v>
      </c>
    </row>
    <row r="29" spans="1:14" x14ac:dyDescent="0.25">
      <c r="A29" s="3" t="s">
        <v>10</v>
      </c>
      <c r="B29" s="11" t="str">
        <f t="shared" si="3"/>
        <v>ГБОУ ФМЛ №366</v>
      </c>
      <c r="C29" s="5">
        <f t="shared" si="3"/>
        <v>11366</v>
      </c>
      <c r="D29" s="5" t="str">
        <f t="shared" si="3"/>
        <v>Лицей</v>
      </c>
      <c r="E29" s="12" t="str">
        <f t="shared" si="3"/>
        <v>1а</v>
      </c>
      <c r="F29" s="7">
        <f t="shared" si="3"/>
        <v>102</v>
      </c>
      <c r="G29" s="7">
        <f t="shared" si="3"/>
        <v>95</v>
      </c>
      <c r="H29" s="8">
        <f t="shared" si="4"/>
        <v>11366027</v>
      </c>
      <c r="I29" s="9">
        <v>0</v>
      </c>
      <c r="J29" s="9">
        <v>0</v>
      </c>
      <c r="K29" s="9">
        <v>0</v>
      </c>
      <c r="L29" s="9">
        <v>1</v>
      </c>
      <c r="M29" s="9">
        <v>0</v>
      </c>
      <c r="N29" s="10">
        <f t="shared" si="1"/>
        <v>1</v>
      </c>
    </row>
    <row r="30" spans="1:14" x14ac:dyDescent="0.25">
      <c r="A30" s="3" t="s">
        <v>10</v>
      </c>
      <c r="B30" s="11" t="str">
        <f t="shared" si="3"/>
        <v>ГБОУ ФМЛ №366</v>
      </c>
      <c r="C30" s="5">
        <f t="shared" si="3"/>
        <v>11366</v>
      </c>
      <c r="D30" s="5" t="str">
        <f t="shared" si="3"/>
        <v>Лицей</v>
      </c>
      <c r="E30" s="12" t="str">
        <f t="shared" si="3"/>
        <v>1а</v>
      </c>
      <c r="F30" s="7">
        <f t="shared" si="3"/>
        <v>102</v>
      </c>
      <c r="G30" s="7">
        <f t="shared" si="3"/>
        <v>95</v>
      </c>
      <c r="H30" s="8">
        <f t="shared" si="4"/>
        <v>11366028</v>
      </c>
      <c r="I30" s="9">
        <v>1</v>
      </c>
      <c r="J30" s="9">
        <v>1</v>
      </c>
      <c r="K30" s="9">
        <v>1</v>
      </c>
      <c r="L30" s="9">
        <v>1</v>
      </c>
      <c r="M30" s="9">
        <v>1</v>
      </c>
      <c r="N30" s="10">
        <f t="shared" si="1"/>
        <v>5</v>
      </c>
    </row>
    <row r="31" spans="1:14" x14ac:dyDescent="0.25">
      <c r="A31" s="3" t="s">
        <v>10</v>
      </c>
      <c r="B31" s="11" t="str">
        <f t="shared" si="3"/>
        <v>ГБОУ ФМЛ №366</v>
      </c>
      <c r="C31" s="5">
        <f t="shared" si="3"/>
        <v>11366</v>
      </c>
      <c r="D31" s="5" t="str">
        <f t="shared" si="3"/>
        <v>Лицей</v>
      </c>
      <c r="E31" s="12" t="str">
        <f t="shared" si="3"/>
        <v>1а</v>
      </c>
      <c r="F31" s="7">
        <f t="shared" si="3"/>
        <v>102</v>
      </c>
      <c r="G31" s="7">
        <f t="shared" si="3"/>
        <v>95</v>
      </c>
      <c r="H31" s="8">
        <f t="shared" si="4"/>
        <v>11366029</v>
      </c>
      <c r="I31" s="9">
        <v>1</v>
      </c>
      <c r="J31" s="9">
        <v>1</v>
      </c>
      <c r="K31" s="9">
        <v>0</v>
      </c>
      <c r="L31" s="9">
        <v>1</v>
      </c>
      <c r="M31" s="9">
        <v>1</v>
      </c>
      <c r="N31" s="10">
        <f t="shared" si="1"/>
        <v>4</v>
      </c>
    </row>
    <row r="32" spans="1:14" x14ac:dyDescent="0.25">
      <c r="A32" s="3" t="s">
        <v>10</v>
      </c>
      <c r="B32" s="11" t="str">
        <f t="shared" si="3"/>
        <v>ГБОУ ФМЛ №366</v>
      </c>
      <c r="C32" s="5">
        <f t="shared" si="3"/>
        <v>11366</v>
      </c>
      <c r="D32" s="5" t="str">
        <f t="shared" si="3"/>
        <v>Лицей</v>
      </c>
      <c r="E32" s="12" t="str">
        <f t="shared" si="3"/>
        <v>1а</v>
      </c>
      <c r="F32" s="7">
        <f t="shared" si="3"/>
        <v>102</v>
      </c>
      <c r="G32" s="7">
        <f t="shared" si="3"/>
        <v>95</v>
      </c>
      <c r="H32" s="8">
        <f t="shared" si="4"/>
        <v>11366030</v>
      </c>
      <c r="I32" s="9">
        <v>1</v>
      </c>
      <c r="J32" s="9">
        <v>1</v>
      </c>
      <c r="K32" s="9">
        <v>0</v>
      </c>
      <c r="L32" s="9">
        <v>1</v>
      </c>
      <c r="M32" s="9">
        <v>1</v>
      </c>
      <c r="N32" s="10">
        <f t="shared" si="1"/>
        <v>4</v>
      </c>
    </row>
    <row r="33" spans="1:14" x14ac:dyDescent="0.25">
      <c r="A33" s="3" t="s">
        <v>10</v>
      </c>
      <c r="B33" s="11" t="str">
        <f t="shared" si="3"/>
        <v>ГБОУ ФМЛ №366</v>
      </c>
      <c r="C33" s="5">
        <f t="shared" si="3"/>
        <v>11366</v>
      </c>
      <c r="D33" s="5" t="str">
        <f t="shared" si="3"/>
        <v>Лицей</v>
      </c>
      <c r="E33" s="12" t="str">
        <f t="shared" si="3"/>
        <v>1а</v>
      </c>
      <c r="F33" s="7">
        <f t="shared" si="3"/>
        <v>102</v>
      </c>
      <c r="G33" s="7">
        <f t="shared" si="3"/>
        <v>95</v>
      </c>
      <c r="H33" s="8">
        <f t="shared" si="4"/>
        <v>11366031</v>
      </c>
      <c r="I33" s="9">
        <v>1</v>
      </c>
      <c r="J33" s="9">
        <v>1</v>
      </c>
      <c r="K33" s="9">
        <v>0</v>
      </c>
      <c r="L33" s="9">
        <v>1</v>
      </c>
      <c r="M33" s="9">
        <v>1</v>
      </c>
      <c r="N33" s="10">
        <f>IF(COUNTBLANK(I33:M33)&lt;5,SUM(I33:M33),"Не писал")</f>
        <v>4</v>
      </c>
    </row>
    <row r="34" spans="1:14" x14ac:dyDescent="0.25">
      <c r="A34" s="3" t="s">
        <v>10</v>
      </c>
      <c r="B34" s="11" t="str">
        <f t="shared" si="3"/>
        <v>ГБОУ ФМЛ №366</v>
      </c>
      <c r="C34" s="5">
        <f t="shared" si="3"/>
        <v>11366</v>
      </c>
      <c r="D34" s="5" t="str">
        <f t="shared" si="3"/>
        <v>Лицей</v>
      </c>
      <c r="E34" s="12" t="str">
        <f t="shared" si="3"/>
        <v>1а</v>
      </c>
      <c r="F34" s="7">
        <f t="shared" si="3"/>
        <v>102</v>
      </c>
      <c r="G34" s="7">
        <f t="shared" si="3"/>
        <v>95</v>
      </c>
      <c r="H34" s="8">
        <f t="shared" si="4"/>
        <v>11366032</v>
      </c>
      <c r="I34" s="9">
        <v>1</v>
      </c>
      <c r="J34" s="9">
        <v>1</v>
      </c>
      <c r="K34" s="9">
        <v>1</v>
      </c>
      <c r="L34" s="9">
        <v>1</v>
      </c>
      <c r="M34" s="9">
        <v>1</v>
      </c>
      <c r="N34" s="10">
        <f t="shared" si="1"/>
        <v>5</v>
      </c>
    </row>
    <row r="35" spans="1:14" x14ac:dyDescent="0.25">
      <c r="A35" s="3" t="s">
        <v>10</v>
      </c>
      <c r="B35" s="11" t="str">
        <f t="shared" si="3"/>
        <v>ГБОУ ФМЛ №366</v>
      </c>
      <c r="C35" s="5">
        <f t="shared" si="3"/>
        <v>11366</v>
      </c>
      <c r="D35" s="5" t="str">
        <f t="shared" si="3"/>
        <v>Лицей</v>
      </c>
      <c r="E35" s="12" t="str">
        <f t="shared" si="3"/>
        <v>1а</v>
      </c>
      <c r="F35" s="7">
        <f t="shared" si="3"/>
        <v>102</v>
      </c>
      <c r="G35" s="7">
        <f t="shared" si="3"/>
        <v>95</v>
      </c>
      <c r="H35" s="8">
        <f t="shared" si="4"/>
        <v>11366033</v>
      </c>
      <c r="I35" s="9">
        <v>1</v>
      </c>
      <c r="J35" s="9">
        <v>1</v>
      </c>
      <c r="K35" s="9">
        <v>0</v>
      </c>
      <c r="L35" s="9">
        <v>1</v>
      </c>
      <c r="M35" s="9">
        <v>1</v>
      </c>
      <c r="N35" s="10">
        <f t="shared" si="1"/>
        <v>4</v>
      </c>
    </row>
    <row r="36" spans="1:14" x14ac:dyDescent="0.25">
      <c r="A36" s="3" t="s">
        <v>10</v>
      </c>
      <c r="B36" s="11" t="str">
        <f t="shared" ref="B36:G51" si="5">B35</f>
        <v>ГБОУ ФМЛ №366</v>
      </c>
      <c r="C36" s="5">
        <f t="shared" si="5"/>
        <v>11366</v>
      </c>
      <c r="D36" s="5" t="str">
        <f t="shared" si="5"/>
        <v>Лицей</v>
      </c>
      <c r="E36" s="6" t="s">
        <v>16</v>
      </c>
      <c r="F36" s="7">
        <v>102</v>
      </c>
      <c r="G36" s="7">
        <v>95</v>
      </c>
      <c r="H36" s="8">
        <f t="shared" si="4"/>
        <v>11366034</v>
      </c>
      <c r="I36" s="9">
        <v>1</v>
      </c>
      <c r="J36" s="9">
        <v>1</v>
      </c>
      <c r="K36" s="9">
        <v>0</v>
      </c>
      <c r="L36" s="9">
        <v>1</v>
      </c>
      <c r="M36" s="9">
        <v>0</v>
      </c>
      <c r="N36" s="10">
        <f>IF(COUNTBLANK(I36:M36)&lt;5,SUM(I36:M36),"Не писал")</f>
        <v>3</v>
      </c>
    </row>
    <row r="37" spans="1:14" x14ac:dyDescent="0.25">
      <c r="A37" s="3" t="s">
        <v>10</v>
      </c>
      <c r="B37" s="11" t="str">
        <f t="shared" si="5"/>
        <v>ГБОУ ФМЛ №366</v>
      </c>
      <c r="C37" s="5">
        <f t="shared" si="5"/>
        <v>11366</v>
      </c>
      <c r="D37" s="5" t="str">
        <f t="shared" si="5"/>
        <v>Лицей</v>
      </c>
      <c r="E37" s="12" t="str">
        <f t="shared" si="5"/>
        <v>1б</v>
      </c>
      <c r="F37" s="7">
        <f t="shared" si="5"/>
        <v>102</v>
      </c>
      <c r="G37" s="7">
        <f t="shared" si="5"/>
        <v>95</v>
      </c>
      <c r="H37" s="8">
        <f t="shared" si="4"/>
        <v>11366035</v>
      </c>
      <c r="I37" s="9">
        <v>1</v>
      </c>
      <c r="J37" s="9">
        <v>1</v>
      </c>
      <c r="K37" s="9">
        <v>1</v>
      </c>
      <c r="L37" s="9">
        <v>1</v>
      </c>
      <c r="M37" s="9">
        <v>1</v>
      </c>
      <c r="N37" s="10">
        <f t="shared" ref="N37:N66" si="6">IF(COUNTBLANK(I37:M37)&lt;5,SUM(I37:M37),"Не писал")</f>
        <v>5</v>
      </c>
    </row>
    <row r="38" spans="1:14" x14ac:dyDescent="0.25">
      <c r="A38" s="3" t="s">
        <v>10</v>
      </c>
      <c r="B38" s="11" t="str">
        <f t="shared" si="5"/>
        <v>ГБОУ ФМЛ №366</v>
      </c>
      <c r="C38" s="5">
        <f t="shared" si="5"/>
        <v>11366</v>
      </c>
      <c r="D38" s="5" t="str">
        <f t="shared" si="5"/>
        <v>Лицей</v>
      </c>
      <c r="E38" s="12" t="str">
        <f t="shared" si="5"/>
        <v>1б</v>
      </c>
      <c r="F38" s="7">
        <f t="shared" si="5"/>
        <v>102</v>
      </c>
      <c r="G38" s="7">
        <f t="shared" si="5"/>
        <v>95</v>
      </c>
      <c r="H38" s="8">
        <f t="shared" si="4"/>
        <v>11366036</v>
      </c>
      <c r="I38" s="9">
        <v>1</v>
      </c>
      <c r="J38" s="9">
        <v>1</v>
      </c>
      <c r="K38" s="9">
        <v>1</v>
      </c>
      <c r="L38" s="9">
        <v>1</v>
      </c>
      <c r="M38" s="9">
        <v>1</v>
      </c>
      <c r="N38" s="10">
        <f t="shared" si="6"/>
        <v>5</v>
      </c>
    </row>
    <row r="39" spans="1:14" x14ac:dyDescent="0.25">
      <c r="A39" s="3" t="s">
        <v>10</v>
      </c>
      <c r="B39" s="11" t="str">
        <f t="shared" si="5"/>
        <v>ГБОУ ФМЛ №366</v>
      </c>
      <c r="C39" s="5">
        <f t="shared" si="5"/>
        <v>11366</v>
      </c>
      <c r="D39" s="5" t="str">
        <f t="shared" si="5"/>
        <v>Лицей</v>
      </c>
      <c r="E39" s="12" t="str">
        <f t="shared" si="5"/>
        <v>1б</v>
      </c>
      <c r="F39" s="7">
        <f t="shared" si="5"/>
        <v>102</v>
      </c>
      <c r="G39" s="7">
        <f t="shared" si="5"/>
        <v>95</v>
      </c>
      <c r="H39" s="8">
        <f t="shared" si="4"/>
        <v>11366037</v>
      </c>
      <c r="I39" s="9">
        <v>1</v>
      </c>
      <c r="J39" s="9">
        <v>1</v>
      </c>
      <c r="K39" s="9">
        <v>1</v>
      </c>
      <c r="L39" s="9">
        <v>0</v>
      </c>
      <c r="M39" s="9">
        <v>1</v>
      </c>
      <c r="N39" s="10">
        <f t="shared" si="6"/>
        <v>4</v>
      </c>
    </row>
    <row r="40" spans="1:14" x14ac:dyDescent="0.25">
      <c r="A40" s="3" t="s">
        <v>10</v>
      </c>
      <c r="B40" s="11" t="str">
        <f t="shared" si="5"/>
        <v>ГБОУ ФМЛ №366</v>
      </c>
      <c r="C40" s="5">
        <f t="shared" si="5"/>
        <v>11366</v>
      </c>
      <c r="D40" s="5" t="str">
        <f t="shared" si="5"/>
        <v>Лицей</v>
      </c>
      <c r="E40" s="12" t="str">
        <f t="shared" si="5"/>
        <v>1б</v>
      </c>
      <c r="F40" s="7">
        <f t="shared" si="5"/>
        <v>102</v>
      </c>
      <c r="G40" s="7">
        <f t="shared" si="5"/>
        <v>95</v>
      </c>
      <c r="H40" s="8">
        <f t="shared" si="4"/>
        <v>11366038</v>
      </c>
      <c r="I40" s="9">
        <v>0</v>
      </c>
      <c r="J40" s="9">
        <v>1</v>
      </c>
      <c r="K40" s="9">
        <v>0</v>
      </c>
      <c r="L40" s="9">
        <v>1</v>
      </c>
      <c r="M40" s="9">
        <v>1</v>
      </c>
      <c r="N40" s="10">
        <f t="shared" si="6"/>
        <v>3</v>
      </c>
    </row>
    <row r="41" spans="1:14" x14ac:dyDescent="0.25">
      <c r="A41" s="3" t="s">
        <v>10</v>
      </c>
      <c r="B41" s="11" t="str">
        <f t="shared" si="5"/>
        <v>ГБОУ ФМЛ №366</v>
      </c>
      <c r="C41" s="5">
        <f t="shared" si="5"/>
        <v>11366</v>
      </c>
      <c r="D41" s="5" t="str">
        <f t="shared" si="5"/>
        <v>Лицей</v>
      </c>
      <c r="E41" s="12" t="str">
        <f t="shared" si="5"/>
        <v>1б</v>
      </c>
      <c r="F41" s="7">
        <f t="shared" si="5"/>
        <v>102</v>
      </c>
      <c r="G41" s="7">
        <f t="shared" si="5"/>
        <v>95</v>
      </c>
      <c r="H41" s="8">
        <f t="shared" si="4"/>
        <v>11366039</v>
      </c>
      <c r="I41" s="9">
        <v>1</v>
      </c>
      <c r="J41" s="9">
        <v>1</v>
      </c>
      <c r="K41" s="9">
        <v>0</v>
      </c>
      <c r="L41" s="9">
        <v>1</v>
      </c>
      <c r="M41" s="9">
        <v>1</v>
      </c>
      <c r="N41" s="10">
        <f t="shared" si="6"/>
        <v>4</v>
      </c>
    </row>
    <row r="42" spans="1:14" x14ac:dyDescent="0.25">
      <c r="A42" s="3" t="s">
        <v>10</v>
      </c>
      <c r="B42" s="11" t="str">
        <f t="shared" si="5"/>
        <v>ГБОУ ФМЛ №366</v>
      </c>
      <c r="C42" s="5">
        <f t="shared" si="5"/>
        <v>11366</v>
      </c>
      <c r="D42" s="5" t="str">
        <f t="shared" si="5"/>
        <v>Лицей</v>
      </c>
      <c r="E42" s="12" t="str">
        <f t="shared" si="5"/>
        <v>1б</v>
      </c>
      <c r="F42" s="7">
        <f t="shared" si="5"/>
        <v>102</v>
      </c>
      <c r="G42" s="7">
        <f t="shared" si="5"/>
        <v>95</v>
      </c>
      <c r="H42" s="8">
        <f t="shared" si="4"/>
        <v>11366040</v>
      </c>
      <c r="I42" s="9">
        <v>1</v>
      </c>
      <c r="J42" s="9">
        <v>1</v>
      </c>
      <c r="K42" s="9">
        <v>1</v>
      </c>
      <c r="L42" s="9">
        <v>1</v>
      </c>
      <c r="M42" s="9">
        <v>1</v>
      </c>
      <c r="N42" s="10">
        <f t="shared" si="6"/>
        <v>5</v>
      </c>
    </row>
    <row r="43" spans="1:14" x14ac:dyDescent="0.25">
      <c r="A43" s="3" t="s">
        <v>10</v>
      </c>
      <c r="B43" s="11" t="str">
        <f t="shared" si="5"/>
        <v>ГБОУ ФМЛ №366</v>
      </c>
      <c r="C43" s="5">
        <f t="shared" si="5"/>
        <v>11366</v>
      </c>
      <c r="D43" s="5" t="str">
        <f t="shared" si="5"/>
        <v>Лицей</v>
      </c>
      <c r="E43" s="12" t="str">
        <f t="shared" si="5"/>
        <v>1б</v>
      </c>
      <c r="F43" s="7">
        <f t="shared" si="5"/>
        <v>102</v>
      </c>
      <c r="G43" s="7">
        <f t="shared" si="5"/>
        <v>95</v>
      </c>
      <c r="H43" s="8">
        <f t="shared" si="4"/>
        <v>11366041</v>
      </c>
      <c r="I43" s="9">
        <v>1</v>
      </c>
      <c r="J43" s="9">
        <v>1</v>
      </c>
      <c r="K43" s="9">
        <v>0</v>
      </c>
      <c r="L43" s="9">
        <v>1</v>
      </c>
      <c r="M43" s="9">
        <v>1</v>
      </c>
      <c r="N43" s="10">
        <f t="shared" si="6"/>
        <v>4</v>
      </c>
    </row>
    <row r="44" spans="1:14" x14ac:dyDescent="0.25">
      <c r="A44" s="3" t="s">
        <v>10</v>
      </c>
      <c r="B44" s="11" t="str">
        <f t="shared" si="5"/>
        <v>ГБОУ ФМЛ №366</v>
      </c>
      <c r="C44" s="5">
        <f t="shared" si="5"/>
        <v>11366</v>
      </c>
      <c r="D44" s="5" t="str">
        <f t="shared" si="5"/>
        <v>Лицей</v>
      </c>
      <c r="E44" s="12" t="str">
        <f t="shared" si="5"/>
        <v>1б</v>
      </c>
      <c r="F44" s="7">
        <f t="shared" si="5"/>
        <v>102</v>
      </c>
      <c r="G44" s="7">
        <f t="shared" si="5"/>
        <v>95</v>
      </c>
      <c r="H44" s="8">
        <f t="shared" si="4"/>
        <v>11366042</v>
      </c>
      <c r="I44" s="9">
        <v>1</v>
      </c>
      <c r="J44" s="9">
        <v>1</v>
      </c>
      <c r="K44" s="9">
        <v>1</v>
      </c>
      <c r="L44" s="9">
        <v>1</v>
      </c>
      <c r="M44" s="9">
        <v>1</v>
      </c>
      <c r="N44" s="10">
        <f t="shared" si="6"/>
        <v>5</v>
      </c>
    </row>
    <row r="45" spans="1:14" x14ac:dyDescent="0.25">
      <c r="A45" s="3" t="s">
        <v>10</v>
      </c>
      <c r="B45" s="11" t="str">
        <f t="shared" si="5"/>
        <v>ГБОУ ФМЛ №366</v>
      </c>
      <c r="C45" s="5">
        <f t="shared" si="5"/>
        <v>11366</v>
      </c>
      <c r="D45" s="5" t="str">
        <f t="shared" si="5"/>
        <v>Лицей</v>
      </c>
      <c r="E45" s="12" t="str">
        <f t="shared" si="5"/>
        <v>1б</v>
      </c>
      <c r="F45" s="7">
        <f t="shared" si="5"/>
        <v>102</v>
      </c>
      <c r="G45" s="7">
        <f t="shared" si="5"/>
        <v>95</v>
      </c>
      <c r="H45" s="8">
        <f t="shared" si="4"/>
        <v>11366043</v>
      </c>
      <c r="I45" s="9">
        <v>1</v>
      </c>
      <c r="J45" s="9">
        <v>1</v>
      </c>
      <c r="K45" s="9">
        <v>1</v>
      </c>
      <c r="L45" s="9">
        <v>1</v>
      </c>
      <c r="M45" s="9">
        <v>1</v>
      </c>
      <c r="N45" s="10">
        <f t="shared" si="6"/>
        <v>5</v>
      </c>
    </row>
    <row r="46" spans="1:14" x14ac:dyDescent="0.25">
      <c r="A46" s="3" t="s">
        <v>10</v>
      </c>
      <c r="B46" s="11" t="str">
        <f t="shared" si="5"/>
        <v>ГБОУ ФМЛ №366</v>
      </c>
      <c r="C46" s="5">
        <f t="shared" si="5"/>
        <v>11366</v>
      </c>
      <c r="D46" s="5" t="str">
        <f t="shared" si="5"/>
        <v>Лицей</v>
      </c>
      <c r="E46" s="12" t="str">
        <f t="shared" si="5"/>
        <v>1б</v>
      </c>
      <c r="F46" s="7">
        <f t="shared" si="5"/>
        <v>102</v>
      </c>
      <c r="G46" s="7">
        <f t="shared" si="5"/>
        <v>95</v>
      </c>
      <c r="H46" s="8">
        <f t="shared" si="4"/>
        <v>11366044</v>
      </c>
      <c r="I46" s="9">
        <v>1</v>
      </c>
      <c r="J46" s="9">
        <v>1</v>
      </c>
      <c r="K46" s="9">
        <v>0</v>
      </c>
      <c r="L46" s="9">
        <v>1</v>
      </c>
      <c r="M46" s="9">
        <v>0</v>
      </c>
      <c r="N46" s="10">
        <f t="shared" si="6"/>
        <v>3</v>
      </c>
    </row>
    <row r="47" spans="1:14" x14ac:dyDescent="0.25">
      <c r="A47" s="3" t="s">
        <v>10</v>
      </c>
      <c r="B47" s="11" t="str">
        <f t="shared" si="5"/>
        <v>ГБОУ ФМЛ №366</v>
      </c>
      <c r="C47" s="5">
        <f t="shared" si="5"/>
        <v>11366</v>
      </c>
      <c r="D47" s="5" t="str">
        <f t="shared" si="5"/>
        <v>Лицей</v>
      </c>
      <c r="E47" s="12" t="str">
        <f t="shared" si="5"/>
        <v>1б</v>
      </c>
      <c r="F47" s="7">
        <f t="shared" si="5"/>
        <v>102</v>
      </c>
      <c r="G47" s="7">
        <f t="shared" si="5"/>
        <v>95</v>
      </c>
      <c r="H47" s="8">
        <f t="shared" si="4"/>
        <v>11366045</v>
      </c>
      <c r="I47" s="9">
        <v>1</v>
      </c>
      <c r="J47" s="9">
        <v>0</v>
      </c>
      <c r="K47" s="9">
        <v>0</v>
      </c>
      <c r="L47" s="9">
        <v>1</v>
      </c>
      <c r="M47" s="9">
        <v>1</v>
      </c>
      <c r="N47" s="10">
        <f t="shared" si="6"/>
        <v>3</v>
      </c>
    </row>
    <row r="48" spans="1:14" x14ac:dyDescent="0.25">
      <c r="A48" s="3" t="s">
        <v>10</v>
      </c>
      <c r="B48" s="11" t="str">
        <f t="shared" si="5"/>
        <v>ГБОУ ФМЛ №366</v>
      </c>
      <c r="C48" s="5">
        <f t="shared" si="5"/>
        <v>11366</v>
      </c>
      <c r="D48" s="5" t="str">
        <f t="shared" si="5"/>
        <v>Лицей</v>
      </c>
      <c r="E48" s="12" t="str">
        <f t="shared" si="5"/>
        <v>1б</v>
      </c>
      <c r="F48" s="7">
        <f t="shared" si="5"/>
        <v>102</v>
      </c>
      <c r="G48" s="7">
        <f t="shared" si="5"/>
        <v>95</v>
      </c>
      <c r="H48" s="8">
        <f t="shared" si="4"/>
        <v>11366046</v>
      </c>
      <c r="I48" s="9">
        <v>1</v>
      </c>
      <c r="J48" s="9">
        <v>1</v>
      </c>
      <c r="K48" s="9">
        <v>1</v>
      </c>
      <c r="L48" s="9">
        <v>1</v>
      </c>
      <c r="M48" s="9">
        <v>1</v>
      </c>
      <c r="N48" s="10">
        <f t="shared" si="6"/>
        <v>5</v>
      </c>
    </row>
    <row r="49" spans="1:14" x14ac:dyDescent="0.25">
      <c r="A49" s="3" t="s">
        <v>10</v>
      </c>
      <c r="B49" s="11" t="str">
        <f t="shared" si="5"/>
        <v>ГБОУ ФМЛ №366</v>
      </c>
      <c r="C49" s="5">
        <f t="shared" si="5"/>
        <v>11366</v>
      </c>
      <c r="D49" s="5" t="str">
        <f t="shared" si="5"/>
        <v>Лицей</v>
      </c>
      <c r="E49" s="12" t="str">
        <f t="shared" si="5"/>
        <v>1б</v>
      </c>
      <c r="F49" s="7">
        <f t="shared" si="5"/>
        <v>102</v>
      </c>
      <c r="G49" s="7">
        <f t="shared" si="5"/>
        <v>95</v>
      </c>
      <c r="H49" s="8">
        <f t="shared" si="4"/>
        <v>11366047</v>
      </c>
      <c r="I49" s="9">
        <v>1</v>
      </c>
      <c r="J49" s="9">
        <v>1</v>
      </c>
      <c r="K49" s="9">
        <v>1</v>
      </c>
      <c r="L49" s="9">
        <v>1</v>
      </c>
      <c r="M49" s="9">
        <v>1</v>
      </c>
      <c r="N49" s="10">
        <f t="shared" si="6"/>
        <v>5</v>
      </c>
    </row>
    <row r="50" spans="1:14" x14ac:dyDescent="0.25">
      <c r="A50" s="3" t="s">
        <v>10</v>
      </c>
      <c r="B50" s="11" t="str">
        <f t="shared" si="5"/>
        <v>ГБОУ ФМЛ №366</v>
      </c>
      <c r="C50" s="5">
        <f t="shared" si="5"/>
        <v>11366</v>
      </c>
      <c r="D50" s="5" t="str">
        <f t="shared" si="5"/>
        <v>Лицей</v>
      </c>
      <c r="E50" s="12" t="str">
        <f t="shared" si="5"/>
        <v>1б</v>
      </c>
      <c r="F50" s="7">
        <f t="shared" si="5"/>
        <v>102</v>
      </c>
      <c r="G50" s="7">
        <f t="shared" si="5"/>
        <v>95</v>
      </c>
      <c r="H50" s="8">
        <f t="shared" si="4"/>
        <v>11366048</v>
      </c>
      <c r="I50" s="9">
        <v>1</v>
      </c>
      <c r="J50" s="9">
        <v>1</v>
      </c>
      <c r="K50" s="9">
        <v>0</v>
      </c>
      <c r="L50" s="9">
        <v>1</v>
      </c>
      <c r="M50" s="9">
        <v>1</v>
      </c>
      <c r="N50" s="10">
        <f t="shared" si="6"/>
        <v>4</v>
      </c>
    </row>
    <row r="51" spans="1:14" x14ac:dyDescent="0.25">
      <c r="A51" s="3" t="s">
        <v>10</v>
      </c>
      <c r="B51" s="11" t="str">
        <f t="shared" si="5"/>
        <v>ГБОУ ФМЛ №366</v>
      </c>
      <c r="C51" s="5">
        <f t="shared" si="5"/>
        <v>11366</v>
      </c>
      <c r="D51" s="5" t="str">
        <f t="shared" si="5"/>
        <v>Лицей</v>
      </c>
      <c r="E51" s="12" t="str">
        <f t="shared" si="5"/>
        <v>1б</v>
      </c>
      <c r="F51" s="7">
        <f t="shared" si="5"/>
        <v>102</v>
      </c>
      <c r="G51" s="7">
        <f t="shared" si="5"/>
        <v>95</v>
      </c>
      <c r="H51" s="8">
        <f t="shared" si="4"/>
        <v>11366049</v>
      </c>
      <c r="I51" s="9">
        <v>1</v>
      </c>
      <c r="J51" s="9">
        <v>1</v>
      </c>
      <c r="K51" s="9">
        <v>1</v>
      </c>
      <c r="L51" s="9">
        <v>1</v>
      </c>
      <c r="M51" s="9">
        <v>0</v>
      </c>
      <c r="N51" s="10">
        <f t="shared" si="6"/>
        <v>4</v>
      </c>
    </row>
    <row r="52" spans="1:14" x14ac:dyDescent="0.25">
      <c r="A52" s="3" t="s">
        <v>10</v>
      </c>
      <c r="B52" s="11" t="str">
        <f t="shared" ref="B52:G67" si="7">B51</f>
        <v>ГБОУ ФМЛ №366</v>
      </c>
      <c r="C52" s="5">
        <f t="shared" si="7"/>
        <v>11366</v>
      </c>
      <c r="D52" s="5" t="str">
        <f t="shared" si="7"/>
        <v>Лицей</v>
      </c>
      <c r="E52" s="12" t="str">
        <f t="shared" si="7"/>
        <v>1б</v>
      </c>
      <c r="F52" s="7">
        <f t="shared" si="7"/>
        <v>102</v>
      </c>
      <c r="G52" s="7">
        <f t="shared" si="7"/>
        <v>95</v>
      </c>
      <c r="H52" s="8">
        <f t="shared" si="4"/>
        <v>11366050</v>
      </c>
      <c r="I52" s="9">
        <v>1</v>
      </c>
      <c r="J52" s="9">
        <v>1</v>
      </c>
      <c r="K52" s="9">
        <v>1</v>
      </c>
      <c r="L52" s="9">
        <v>1</v>
      </c>
      <c r="M52" s="9">
        <v>1</v>
      </c>
      <c r="N52" s="10">
        <f t="shared" si="6"/>
        <v>5</v>
      </c>
    </row>
    <row r="53" spans="1:14" x14ac:dyDescent="0.25">
      <c r="A53" s="3" t="s">
        <v>10</v>
      </c>
      <c r="B53" s="11" t="str">
        <f t="shared" si="7"/>
        <v>ГБОУ ФМЛ №366</v>
      </c>
      <c r="C53" s="5">
        <f t="shared" si="7"/>
        <v>11366</v>
      </c>
      <c r="D53" s="5" t="str">
        <f t="shared" si="7"/>
        <v>Лицей</v>
      </c>
      <c r="E53" s="12" t="str">
        <f t="shared" si="7"/>
        <v>1б</v>
      </c>
      <c r="F53" s="7">
        <f t="shared" si="7"/>
        <v>102</v>
      </c>
      <c r="G53" s="7">
        <f t="shared" si="7"/>
        <v>95</v>
      </c>
      <c r="H53" s="8">
        <f t="shared" si="4"/>
        <v>11366051</v>
      </c>
      <c r="I53" s="9">
        <v>1</v>
      </c>
      <c r="J53" s="9">
        <v>1</v>
      </c>
      <c r="K53" s="9">
        <v>1</v>
      </c>
      <c r="L53" s="9">
        <v>1</v>
      </c>
      <c r="M53" s="9">
        <v>1</v>
      </c>
      <c r="N53" s="10">
        <f t="shared" si="6"/>
        <v>5</v>
      </c>
    </row>
    <row r="54" spans="1:14" x14ac:dyDescent="0.25">
      <c r="A54" s="3" t="s">
        <v>10</v>
      </c>
      <c r="B54" s="11" t="str">
        <f t="shared" si="7"/>
        <v>ГБОУ ФМЛ №366</v>
      </c>
      <c r="C54" s="5">
        <f t="shared" si="7"/>
        <v>11366</v>
      </c>
      <c r="D54" s="5" t="str">
        <f t="shared" si="7"/>
        <v>Лицей</v>
      </c>
      <c r="E54" s="12" t="str">
        <f t="shared" si="7"/>
        <v>1б</v>
      </c>
      <c r="F54" s="7">
        <f t="shared" si="7"/>
        <v>102</v>
      </c>
      <c r="G54" s="7">
        <f t="shared" si="7"/>
        <v>95</v>
      </c>
      <c r="H54" s="8">
        <f t="shared" si="4"/>
        <v>11366052</v>
      </c>
      <c r="I54" s="9">
        <v>0</v>
      </c>
      <c r="J54" s="9">
        <v>1</v>
      </c>
      <c r="K54" s="9">
        <v>1</v>
      </c>
      <c r="L54" s="9">
        <v>1</v>
      </c>
      <c r="M54" s="9">
        <v>1</v>
      </c>
      <c r="N54" s="10">
        <f t="shared" si="6"/>
        <v>4</v>
      </c>
    </row>
    <row r="55" spans="1:14" x14ac:dyDescent="0.25">
      <c r="A55" s="3" t="s">
        <v>10</v>
      </c>
      <c r="B55" s="11" t="str">
        <f t="shared" si="7"/>
        <v>ГБОУ ФМЛ №366</v>
      </c>
      <c r="C55" s="5">
        <f t="shared" si="7"/>
        <v>11366</v>
      </c>
      <c r="D55" s="5" t="str">
        <f t="shared" si="7"/>
        <v>Лицей</v>
      </c>
      <c r="E55" s="12" t="str">
        <f t="shared" si="7"/>
        <v>1б</v>
      </c>
      <c r="F55" s="7">
        <f t="shared" si="7"/>
        <v>102</v>
      </c>
      <c r="G55" s="7">
        <f t="shared" si="7"/>
        <v>95</v>
      </c>
      <c r="H55" s="8">
        <f t="shared" si="4"/>
        <v>11366053</v>
      </c>
      <c r="I55" s="9">
        <v>1</v>
      </c>
      <c r="J55" s="9">
        <v>1</v>
      </c>
      <c r="K55" s="9">
        <v>1</v>
      </c>
      <c r="L55" s="9">
        <v>1</v>
      </c>
      <c r="M55" s="9">
        <v>1</v>
      </c>
      <c r="N55" s="10">
        <f t="shared" si="6"/>
        <v>5</v>
      </c>
    </row>
    <row r="56" spans="1:14" x14ac:dyDescent="0.25">
      <c r="A56" s="3" t="s">
        <v>10</v>
      </c>
      <c r="B56" s="11" t="str">
        <f t="shared" si="7"/>
        <v>ГБОУ ФМЛ №366</v>
      </c>
      <c r="C56" s="5">
        <f t="shared" si="7"/>
        <v>11366</v>
      </c>
      <c r="D56" s="5" t="str">
        <f t="shared" si="7"/>
        <v>Лицей</v>
      </c>
      <c r="E56" s="12" t="str">
        <f t="shared" si="7"/>
        <v>1б</v>
      </c>
      <c r="F56" s="7">
        <f t="shared" si="7"/>
        <v>102</v>
      </c>
      <c r="G56" s="7">
        <f t="shared" si="7"/>
        <v>95</v>
      </c>
      <c r="H56" s="8">
        <f t="shared" si="4"/>
        <v>11366054</v>
      </c>
      <c r="I56" s="9">
        <v>1</v>
      </c>
      <c r="J56" s="9">
        <v>1</v>
      </c>
      <c r="K56" s="9">
        <v>1</v>
      </c>
      <c r="L56" s="9">
        <v>1</v>
      </c>
      <c r="M56" s="9">
        <v>1</v>
      </c>
      <c r="N56" s="10">
        <f t="shared" si="6"/>
        <v>5</v>
      </c>
    </row>
    <row r="57" spans="1:14" x14ac:dyDescent="0.25">
      <c r="A57" s="3" t="s">
        <v>10</v>
      </c>
      <c r="B57" s="11" t="str">
        <f t="shared" si="7"/>
        <v>ГБОУ ФМЛ №366</v>
      </c>
      <c r="C57" s="5">
        <f t="shared" si="7"/>
        <v>11366</v>
      </c>
      <c r="D57" s="5" t="str">
        <f t="shared" si="7"/>
        <v>Лицей</v>
      </c>
      <c r="E57" s="12" t="str">
        <f t="shared" si="7"/>
        <v>1б</v>
      </c>
      <c r="F57" s="7">
        <f t="shared" si="7"/>
        <v>102</v>
      </c>
      <c r="G57" s="7">
        <f t="shared" si="7"/>
        <v>95</v>
      </c>
      <c r="H57" s="8">
        <f t="shared" si="4"/>
        <v>11366055</v>
      </c>
      <c r="I57" s="9">
        <v>1</v>
      </c>
      <c r="J57" s="9">
        <v>1</v>
      </c>
      <c r="K57" s="9">
        <v>1</v>
      </c>
      <c r="L57" s="9">
        <v>1</v>
      </c>
      <c r="M57" s="9">
        <v>1</v>
      </c>
      <c r="N57" s="10">
        <f t="shared" si="6"/>
        <v>5</v>
      </c>
    </row>
    <row r="58" spans="1:14" x14ac:dyDescent="0.25">
      <c r="A58" s="3" t="s">
        <v>10</v>
      </c>
      <c r="B58" s="11" t="str">
        <f t="shared" si="7"/>
        <v>ГБОУ ФМЛ №366</v>
      </c>
      <c r="C58" s="5">
        <f t="shared" si="7"/>
        <v>11366</v>
      </c>
      <c r="D58" s="5" t="str">
        <f t="shared" si="7"/>
        <v>Лицей</v>
      </c>
      <c r="E58" s="12" t="str">
        <f t="shared" si="7"/>
        <v>1б</v>
      </c>
      <c r="F58" s="7">
        <f t="shared" si="7"/>
        <v>102</v>
      </c>
      <c r="G58" s="7">
        <f t="shared" si="7"/>
        <v>95</v>
      </c>
      <c r="H58" s="8">
        <f t="shared" si="4"/>
        <v>11366056</v>
      </c>
      <c r="I58" s="9">
        <v>0</v>
      </c>
      <c r="J58" s="9">
        <v>1</v>
      </c>
      <c r="K58" s="9">
        <v>0</v>
      </c>
      <c r="L58" s="9">
        <v>1</v>
      </c>
      <c r="M58" s="9">
        <v>0</v>
      </c>
      <c r="N58" s="10">
        <f t="shared" si="6"/>
        <v>2</v>
      </c>
    </row>
    <row r="59" spans="1:14" x14ac:dyDescent="0.25">
      <c r="A59" s="3" t="s">
        <v>10</v>
      </c>
      <c r="B59" s="11" t="str">
        <f t="shared" si="7"/>
        <v>ГБОУ ФМЛ №366</v>
      </c>
      <c r="C59" s="5">
        <f t="shared" si="7"/>
        <v>11366</v>
      </c>
      <c r="D59" s="5" t="str">
        <f t="shared" si="7"/>
        <v>Лицей</v>
      </c>
      <c r="E59" s="12" t="str">
        <f t="shared" si="7"/>
        <v>1б</v>
      </c>
      <c r="F59" s="7">
        <f t="shared" si="7"/>
        <v>102</v>
      </c>
      <c r="G59" s="7">
        <f t="shared" si="7"/>
        <v>95</v>
      </c>
      <c r="H59" s="8">
        <f t="shared" si="4"/>
        <v>11366057</v>
      </c>
      <c r="I59" s="9">
        <v>1</v>
      </c>
      <c r="J59" s="9">
        <v>1</v>
      </c>
      <c r="K59" s="9">
        <v>1</v>
      </c>
      <c r="L59" s="9">
        <v>1</v>
      </c>
      <c r="M59" s="9">
        <v>1</v>
      </c>
      <c r="N59" s="10">
        <f t="shared" si="6"/>
        <v>5</v>
      </c>
    </row>
    <row r="60" spans="1:14" x14ac:dyDescent="0.25">
      <c r="A60" s="3" t="s">
        <v>10</v>
      </c>
      <c r="B60" s="11" t="str">
        <f t="shared" si="7"/>
        <v>ГБОУ ФМЛ №366</v>
      </c>
      <c r="C60" s="5">
        <f t="shared" si="7"/>
        <v>11366</v>
      </c>
      <c r="D60" s="5" t="str">
        <f t="shared" si="7"/>
        <v>Лицей</v>
      </c>
      <c r="E60" s="12" t="str">
        <f t="shared" si="7"/>
        <v>1б</v>
      </c>
      <c r="F60" s="7">
        <f t="shared" si="7"/>
        <v>102</v>
      </c>
      <c r="G60" s="7">
        <f t="shared" si="7"/>
        <v>95</v>
      </c>
      <c r="H60" s="8">
        <f t="shared" si="4"/>
        <v>11366058</v>
      </c>
      <c r="I60" s="9">
        <v>1</v>
      </c>
      <c r="J60" s="9">
        <v>1</v>
      </c>
      <c r="K60" s="9">
        <v>1</v>
      </c>
      <c r="L60" s="9">
        <v>0</v>
      </c>
      <c r="M60" s="9">
        <v>1</v>
      </c>
      <c r="N60" s="10">
        <f t="shared" si="6"/>
        <v>4</v>
      </c>
    </row>
    <row r="61" spans="1:14" x14ac:dyDescent="0.25">
      <c r="A61" s="3" t="s">
        <v>10</v>
      </c>
      <c r="B61" s="11" t="str">
        <f t="shared" si="7"/>
        <v>ГБОУ ФМЛ №366</v>
      </c>
      <c r="C61" s="5">
        <f t="shared" si="7"/>
        <v>11366</v>
      </c>
      <c r="D61" s="5" t="str">
        <f t="shared" si="7"/>
        <v>Лицей</v>
      </c>
      <c r="E61" s="12" t="str">
        <f t="shared" si="7"/>
        <v>1б</v>
      </c>
      <c r="F61" s="7">
        <f t="shared" si="7"/>
        <v>102</v>
      </c>
      <c r="G61" s="7">
        <f t="shared" si="7"/>
        <v>95</v>
      </c>
      <c r="H61" s="8">
        <f t="shared" si="4"/>
        <v>11366059</v>
      </c>
      <c r="I61" s="9">
        <v>1</v>
      </c>
      <c r="J61" s="9">
        <v>1</v>
      </c>
      <c r="K61" s="9">
        <v>1</v>
      </c>
      <c r="L61" s="9">
        <v>1</v>
      </c>
      <c r="M61" s="9">
        <v>1</v>
      </c>
      <c r="N61" s="10">
        <f t="shared" si="6"/>
        <v>5</v>
      </c>
    </row>
    <row r="62" spans="1:14" x14ac:dyDescent="0.25">
      <c r="A62" s="3" t="s">
        <v>10</v>
      </c>
      <c r="B62" s="11" t="str">
        <f t="shared" si="7"/>
        <v>ГБОУ ФМЛ №366</v>
      </c>
      <c r="C62" s="5">
        <f t="shared" si="7"/>
        <v>11366</v>
      </c>
      <c r="D62" s="5" t="str">
        <f t="shared" si="7"/>
        <v>Лицей</v>
      </c>
      <c r="E62" s="12" t="str">
        <f t="shared" si="7"/>
        <v>1б</v>
      </c>
      <c r="F62" s="7">
        <f t="shared" si="7"/>
        <v>102</v>
      </c>
      <c r="G62" s="7">
        <f t="shared" si="7"/>
        <v>95</v>
      </c>
      <c r="H62" s="8">
        <f t="shared" si="4"/>
        <v>11366060</v>
      </c>
      <c r="I62" s="9">
        <v>1</v>
      </c>
      <c r="J62" s="9">
        <v>1</v>
      </c>
      <c r="K62" s="9">
        <v>1</v>
      </c>
      <c r="L62" s="9">
        <v>1</v>
      </c>
      <c r="M62" s="9">
        <v>1</v>
      </c>
      <c r="N62" s="10">
        <f t="shared" si="6"/>
        <v>5</v>
      </c>
    </row>
    <row r="63" spans="1:14" x14ac:dyDescent="0.25">
      <c r="A63" s="3" t="s">
        <v>10</v>
      </c>
      <c r="B63" s="11" t="str">
        <f t="shared" si="7"/>
        <v>ГБОУ ФМЛ №366</v>
      </c>
      <c r="C63" s="5">
        <f t="shared" si="7"/>
        <v>11366</v>
      </c>
      <c r="D63" s="5" t="str">
        <f t="shared" si="7"/>
        <v>Лицей</v>
      </c>
      <c r="E63" s="12" t="str">
        <f t="shared" si="7"/>
        <v>1б</v>
      </c>
      <c r="F63" s="7">
        <f t="shared" si="7"/>
        <v>102</v>
      </c>
      <c r="G63" s="7">
        <f t="shared" si="7"/>
        <v>95</v>
      </c>
      <c r="H63" s="8">
        <f t="shared" si="4"/>
        <v>11366061</v>
      </c>
      <c r="I63" s="9">
        <v>1</v>
      </c>
      <c r="J63" s="9">
        <v>1</v>
      </c>
      <c r="K63" s="9">
        <v>1</v>
      </c>
      <c r="L63" s="9">
        <v>1</v>
      </c>
      <c r="M63" s="9">
        <v>1</v>
      </c>
      <c r="N63" s="10">
        <f t="shared" si="6"/>
        <v>5</v>
      </c>
    </row>
    <row r="64" spans="1:14" x14ac:dyDescent="0.25">
      <c r="A64" s="3" t="s">
        <v>10</v>
      </c>
      <c r="B64" s="11" t="str">
        <f t="shared" si="7"/>
        <v>ГБОУ ФМЛ №366</v>
      </c>
      <c r="C64" s="5">
        <f t="shared" si="7"/>
        <v>11366</v>
      </c>
      <c r="D64" s="5" t="str">
        <f t="shared" si="7"/>
        <v>Лицей</v>
      </c>
      <c r="E64" s="12" t="str">
        <f t="shared" si="7"/>
        <v>1б</v>
      </c>
      <c r="F64" s="7">
        <f t="shared" si="7"/>
        <v>102</v>
      </c>
      <c r="G64" s="7">
        <f t="shared" si="7"/>
        <v>95</v>
      </c>
      <c r="H64" s="8">
        <f t="shared" si="4"/>
        <v>11366062</v>
      </c>
      <c r="I64" s="9">
        <v>1</v>
      </c>
      <c r="J64" s="9">
        <v>1</v>
      </c>
      <c r="K64" s="9">
        <v>0</v>
      </c>
      <c r="L64" s="9">
        <v>1</v>
      </c>
      <c r="M64" s="9">
        <v>1</v>
      </c>
      <c r="N64" s="10">
        <f t="shared" si="6"/>
        <v>4</v>
      </c>
    </row>
    <row r="65" spans="1:14" x14ac:dyDescent="0.25">
      <c r="A65" s="3" t="s">
        <v>10</v>
      </c>
      <c r="B65" s="11" t="str">
        <f t="shared" si="7"/>
        <v>ГБОУ ФМЛ №366</v>
      </c>
      <c r="C65" s="5">
        <f t="shared" si="7"/>
        <v>11366</v>
      </c>
      <c r="D65" s="5" t="str">
        <f t="shared" si="7"/>
        <v>Лицей</v>
      </c>
      <c r="E65" s="12" t="str">
        <f t="shared" si="7"/>
        <v>1б</v>
      </c>
      <c r="F65" s="7">
        <f t="shared" si="7"/>
        <v>102</v>
      </c>
      <c r="G65" s="7">
        <f t="shared" si="7"/>
        <v>95</v>
      </c>
      <c r="H65" s="8">
        <f t="shared" si="4"/>
        <v>11366063</v>
      </c>
      <c r="I65" s="9">
        <v>1</v>
      </c>
      <c r="J65" s="9">
        <v>1</v>
      </c>
      <c r="K65" s="9">
        <v>0</v>
      </c>
      <c r="L65" s="9">
        <v>1</v>
      </c>
      <c r="M65" s="9">
        <v>0</v>
      </c>
      <c r="N65" s="10">
        <f t="shared" si="6"/>
        <v>3</v>
      </c>
    </row>
    <row r="66" spans="1:14" x14ac:dyDescent="0.25">
      <c r="A66" s="3" t="s">
        <v>10</v>
      </c>
      <c r="B66" s="11" t="str">
        <f t="shared" si="7"/>
        <v>ГБОУ ФМЛ №366</v>
      </c>
      <c r="C66" s="5">
        <f t="shared" si="7"/>
        <v>11366</v>
      </c>
      <c r="D66" s="5" t="str">
        <f t="shared" si="7"/>
        <v>Лицей</v>
      </c>
      <c r="E66" s="12" t="str">
        <f t="shared" si="7"/>
        <v>1б</v>
      </c>
      <c r="F66" s="7">
        <f t="shared" si="7"/>
        <v>102</v>
      </c>
      <c r="G66" s="7">
        <f t="shared" si="7"/>
        <v>95</v>
      </c>
      <c r="H66" s="8">
        <f t="shared" si="4"/>
        <v>11366064</v>
      </c>
      <c r="I66" s="9">
        <v>1</v>
      </c>
      <c r="J66" s="9">
        <v>1</v>
      </c>
      <c r="K66" s="9">
        <v>0</v>
      </c>
      <c r="L66" s="9">
        <v>1</v>
      </c>
      <c r="M66" s="9">
        <v>1</v>
      </c>
      <c r="N66" s="10">
        <f t="shared" si="6"/>
        <v>4</v>
      </c>
    </row>
    <row r="67" spans="1:14" x14ac:dyDescent="0.25">
      <c r="A67" s="3" t="s">
        <v>10</v>
      </c>
      <c r="B67" s="11" t="str">
        <f t="shared" si="7"/>
        <v>ГБОУ ФМЛ №366</v>
      </c>
      <c r="C67" s="5">
        <f t="shared" si="7"/>
        <v>11366</v>
      </c>
      <c r="D67" s="5" t="str">
        <f t="shared" si="7"/>
        <v>Лицей</v>
      </c>
      <c r="E67" s="6" t="s">
        <v>17</v>
      </c>
      <c r="F67" s="7">
        <v>102</v>
      </c>
      <c r="G67" s="7">
        <v>95</v>
      </c>
      <c r="H67" s="8">
        <f t="shared" si="4"/>
        <v>11366065</v>
      </c>
      <c r="I67" s="9">
        <v>1</v>
      </c>
      <c r="J67" s="9">
        <v>0</v>
      </c>
      <c r="K67" s="9">
        <v>1</v>
      </c>
      <c r="L67" s="9">
        <v>1</v>
      </c>
      <c r="M67" s="9">
        <v>1</v>
      </c>
      <c r="N67" s="10">
        <f>IF(COUNTBLANK(I67:M67)&lt;5,SUM(I67:M67),"Не писал")</f>
        <v>4</v>
      </c>
    </row>
    <row r="68" spans="1:14" x14ac:dyDescent="0.25">
      <c r="A68" s="3" t="s">
        <v>10</v>
      </c>
      <c r="B68" s="11" t="str">
        <f t="shared" ref="B68:E83" si="8">B67</f>
        <v>ГБОУ ФМЛ №366</v>
      </c>
      <c r="C68" s="5">
        <f t="shared" si="8"/>
        <v>11366</v>
      </c>
      <c r="D68" s="5" t="str">
        <f t="shared" si="8"/>
        <v>Лицей</v>
      </c>
      <c r="E68" s="13" t="s">
        <v>17</v>
      </c>
      <c r="F68" s="7">
        <f t="shared" ref="F68:G83" si="9">F67</f>
        <v>102</v>
      </c>
      <c r="G68" s="7">
        <f t="shared" si="9"/>
        <v>95</v>
      </c>
      <c r="H68" s="8">
        <f t="shared" si="4"/>
        <v>11366066</v>
      </c>
      <c r="I68" s="9">
        <v>1</v>
      </c>
      <c r="J68" s="9">
        <v>1</v>
      </c>
      <c r="K68" s="9">
        <v>1</v>
      </c>
      <c r="L68" s="9">
        <v>1</v>
      </c>
      <c r="M68" s="9">
        <v>1</v>
      </c>
      <c r="N68" s="10">
        <f t="shared" ref="N68:N97" si="10">IF(COUNTBLANK(I68:M68)&lt;5,SUM(I68:M68),"Не писал")</f>
        <v>5</v>
      </c>
    </row>
    <row r="69" spans="1:14" x14ac:dyDescent="0.25">
      <c r="A69" s="3" t="s">
        <v>10</v>
      </c>
      <c r="B69" s="11" t="str">
        <f t="shared" si="8"/>
        <v>ГБОУ ФМЛ №366</v>
      </c>
      <c r="C69" s="5">
        <f t="shared" si="8"/>
        <v>11366</v>
      </c>
      <c r="D69" s="5" t="str">
        <f t="shared" si="8"/>
        <v>Лицей</v>
      </c>
      <c r="E69" s="12" t="str">
        <f t="shared" si="8"/>
        <v>1в</v>
      </c>
      <c r="F69" s="7">
        <f t="shared" si="9"/>
        <v>102</v>
      </c>
      <c r="G69" s="7">
        <f t="shared" si="9"/>
        <v>95</v>
      </c>
      <c r="H69" s="8">
        <f t="shared" si="4"/>
        <v>11366067</v>
      </c>
      <c r="I69" s="9">
        <v>1</v>
      </c>
      <c r="J69" s="9">
        <v>0</v>
      </c>
      <c r="K69" s="9">
        <v>1</v>
      </c>
      <c r="L69" s="9">
        <v>1</v>
      </c>
      <c r="M69" s="9">
        <v>1</v>
      </c>
      <c r="N69" s="10">
        <v>1</v>
      </c>
    </row>
    <row r="70" spans="1:14" x14ac:dyDescent="0.25">
      <c r="A70" s="3" t="s">
        <v>10</v>
      </c>
      <c r="B70" s="11" t="str">
        <f t="shared" si="8"/>
        <v>ГБОУ ФМЛ №366</v>
      </c>
      <c r="C70" s="5">
        <f t="shared" si="8"/>
        <v>11366</v>
      </c>
      <c r="D70" s="5" t="str">
        <f t="shared" si="8"/>
        <v>Лицей</v>
      </c>
      <c r="E70" s="12" t="str">
        <f t="shared" si="8"/>
        <v>1в</v>
      </c>
      <c r="F70" s="7">
        <f t="shared" si="9"/>
        <v>102</v>
      </c>
      <c r="G70" s="7">
        <f t="shared" si="9"/>
        <v>95</v>
      </c>
      <c r="H70" s="8">
        <f t="shared" si="4"/>
        <v>11366068</v>
      </c>
      <c r="I70" s="9">
        <v>1</v>
      </c>
      <c r="J70" s="9">
        <v>1</v>
      </c>
      <c r="K70" s="9">
        <v>1</v>
      </c>
      <c r="L70" s="9">
        <v>1</v>
      </c>
      <c r="M70" s="9">
        <v>1</v>
      </c>
      <c r="N70" s="10">
        <f t="shared" si="10"/>
        <v>5</v>
      </c>
    </row>
    <row r="71" spans="1:14" x14ac:dyDescent="0.25">
      <c r="A71" s="3" t="s">
        <v>10</v>
      </c>
      <c r="B71" s="11" t="str">
        <f t="shared" si="8"/>
        <v>ГБОУ ФМЛ №366</v>
      </c>
      <c r="C71" s="5">
        <f t="shared" si="8"/>
        <v>11366</v>
      </c>
      <c r="D71" s="5" t="str">
        <f t="shared" si="8"/>
        <v>Лицей</v>
      </c>
      <c r="E71" s="12" t="str">
        <f t="shared" si="8"/>
        <v>1в</v>
      </c>
      <c r="F71" s="7">
        <f t="shared" si="9"/>
        <v>102</v>
      </c>
      <c r="G71" s="7">
        <f t="shared" si="9"/>
        <v>95</v>
      </c>
      <c r="H71" s="8">
        <f t="shared" si="4"/>
        <v>11366069</v>
      </c>
      <c r="I71" s="9">
        <v>1</v>
      </c>
      <c r="J71" s="9">
        <v>1</v>
      </c>
      <c r="K71" s="9">
        <v>1</v>
      </c>
      <c r="L71" s="9">
        <v>1</v>
      </c>
      <c r="M71" s="9">
        <v>1</v>
      </c>
      <c r="N71" s="10">
        <f t="shared" si="10"/>
        <v>5</v>
      </c>
    </row>
    <row r="72" spans="1:14" x14ac:dyDescent="0.25">
      <c r="A72" s="3" t="s">
        <v>10</v>
      </c>
      <c r="B72" s="11" t="str">
        <f t="shared" si="8"/>
        <v>ГБОУ ФМЛ №366</v>
      </c>
      <c r="C72" s="5">
        <f t="shared" si="8"/>
        <v>11366</v>
      </c>
      <c r="D72" s="5" t="str">
        <f t="shared" si="8"/>
        <v>Лицей</v>
      </c>
      <c r="E72" s="12" t="str">
        <f t="shared" si="8"/>
        <v>1в</v>
      </c>
      <c r="F72" s="7">
        <f t="shared" si="9"/>
        <v>102</v>
      </c>
      <c r="G72" s="7">
        <f t="shared" si="9"/>
        <v>95</v>
      </c>
      <c r="H72" s="8">
        <f t="shared" si="4"/>
        <v>11366070</v>
      </c>
      <c r="I72" s="9">
        <v>1</v>
      </c>
      <c r="J72" s="9">
        <v>1</v>
      </c>
      <c r="K72" s="9">
        <v>1</v>
      </c>
      <c r="L72" s="9">
        <v>1</v>
      </c>
      <c r="M72" s="9">
        <v>1</v>
      </c>
      <c r="N72" s="10">
        <f t="shared" si="10"/>
        <v>5</v>
      </c>
    </row>
    <row r="73" spans="1:14" x14ac:dyDescent="0.25">
      <c r="A73" s="3" t="s">
        <v>10</v>
      </c>
      <c r="B73" s="11" t="str">
        <f t="shared" si="8"/>
        <v>ГБОУ ФМЛ №366</v>
      </c>
      <c r="C73" s="5">
        <f t="shared" si="8"/>
        <v>11366</v>
      </c>
      <c r="D73" s="5" t="str">
        <f t="shared" si="8"/>
        <v>Лицей</v>
      </c>
      <c r="E73" s="12" t="str">
        <f t="shared" si="8"/>
        <v>1в</v>
      </c>
      <c r="F73" s="7">
        <f t="shared" si="9"/>
        <v>102</v>
      </c>
      <c r="G73" s="7">
        <f t="shared" si="9"/>
        <v>95</v>
      </c>
      <c r="H73" s="8">
        <f t="shared" si="4"/>
        <v>11366071</v>
      </c>
      <c r="I73" s="9">
        <v>1</v>
      </c>
      <c r="J73" s="9">
        <v>1</v>
      </c>
      <c r="K73" s="9">
        <v>1</v>
      </c>
      <c r="L73" s="9">
        <v>1</v>
      </c>
      <c r="M73" s="9">
        <v>1</v>
      </c>
      <c r="N73" s="10">
        <f t="shared" si="10"/>
        <v>5</v>
      </c>
    </row>
    <row r="74" spans="1:14" x14ac:dyDescent="0.25">
      <c r="A74" s="3" t="s">
        <v>10</v>
      </c>
      <c r="B74" s="11" t="str">
        <f t="shared" si="8"/>
        <v>ГБОУ ФМЛ №366</v>
      </c>
      <c r="C74" s="5">
        <f t="shared" si="8"/>
        <v>11366</v>
      </c>
      <c r="D74" s="5" t="str">
        <f t="shared" si="8"/>
        <v>Лицей</v>
      </c>
      <c r="E74" s="12" t="str">
        <f t="shared" si="8"/>
        <v>1в</v>
      </c>
      <c r="F74" s="7">
        <f t="shared" si="9"/>
        <v>102</v>
      </c>
      <c r="G74" s="7">
        <f t="shared" si="9"/>
        <v>95</v>
      </c>
      <c r="H74" s="8">
        <f t="shared" si="4"/>
        <v>11366072</v>
      </c>
      <c r="I74" s="9">
        <v>1</v>
      </c>
      <c r="J74" s="9">
        <v>0</v>
      </c>
      <c r="K74" s="9">
        <v>1</v>
      </c>
      <c r="L74" s="9">
        <v>1</v>
      </c>
      <c r="M74" s="9">
        <v>1</v>
      </c>
      <c r="N74" s="10">
        <f t="shared" si="10"/>
        <v>4</v>
      </c>
    </row>
    <row r="75" spans="1:14" x14ac:dyDescent="0.25">
      <c r="A75" s="3" t="s">
        <v>10</v>
      </c>
      <c r="B75" s="11" t="str">
        <f t="shared" si="8"/>
        <v>ГБОУ ФМЛ №366</v>
      </c>
      <c r="C75" s="5">
        <f t="shared" si="8"/>
        <v>11366</v>
      </c>
      <c r="D75" s="5" t="str">
        <f t="shared" si="8"/>
        <v>Лицей</v>
      </c>
      <c r="E75" s="12" t="str">
        <f t="shared" si="8"/>
        <v>1в</v>
      </c>
      <c r="F75" s="7">
        <f t="shared" si="9"/>
        <v>102</v>
      </c>
      <c r="G75" s="7">
        <f t="shared" si="9"/>
        <v>95</v>
      </c>
      <c r="H75" s="8">
        <f t="shared" si="4"/>
        <v>11366073</v>
      </c>
      <c r="I75" s="9">
        <v>1</v>
      </c>
      <c r="J75" s="9">
        <v>1</v>
      </c>
      <c r="K75" s="9">
        <v>1</v>
      </c>
      <c r="L75" s="9">
        <v>1</v>
      </c>
      <c r="M75" s="9">
        <v>1</v>
      </c>
      <c r="N75" s="10">
        <f t="shared" si="10"/>
        <v>5</v>
      </c>
    </row>
    <row r="76" spans="1:14" x14ac:dyDescent="0.25">
      <c r="A76" s="3" t="s">
        <v>10</v>
      </c>
      <c r="B76" s="11" t="str">
        <f t="shared" si="8"/>
        <v>ГБОУ ФМЛ №366</v>
      </c>
      <c r="C76" s="5">
        <f t="shared" si="8"/>
        <v>11366</v>
      </c>
      <c r="D76" s="5" t="str">
        <f t="shared" si="8"/>
        <v>Лицей</v>
      </c>
      <c r="E76" s="12" t="str">
        <f t="shared" si="8"/>
        <v>1в</v>
      </c>
      <c r="F76" s="7">
        <f t="shared" si="9"/>
        <v>102</v>
      </c>
      <c r="G76" s="7">
        <f t="shared" si="9"/>
        <v>95</v>
      </c>
      <c r="H76" s="8">
        <f t="shared" si="4"/>
        <v>11366074</v>
      </c>
      <c r="I76" s="9">
        <v>1</v>
      </c>
      <c r="J76" s="9">
        <v>1</v>
      </c>
      <c r="K76" s="9">
        <v>1</v>
      </c>
      <c r="L76" s="9">
        <v>1</v>
      </c>
      <c r="M76" s="9">
        <v>1</v>
      </c>
      <c r="N76" s="10">
        <f t="shared" si="10"/>
        <v>5</v>
      </c>
    </row>
    <row r="77" spans="1:14" x14ac:dyDescent="0.25">
      <c r="A77" s="3" t="s">
        <v>10</v>
      </c>
      <c r="B77" s="11" t="str">
        <f t="shared" si="8"/>
        <v>ГБОУ ФМЛ №366</v>
      </c>
      <c r="C77" s="5">
        <f t="shared" si="8"/>
        <v>11366</v>
      </c>
      <c r="D77" s="5" t="str">
        <f t="shared" si="8"/>
        <v>Лицей</v>
      </c>
      <c r="E77" s="12" t="str">
        <f t="shared" si="8"/>
        <v>1в</v>
      </c>
      <c r="F77" s="7">
        <f t="shared" si="9"/>
        <v>102</v>
      </c>
      <c r="G77" s="7">
        <f t="shared" si="9"/>
        <v>95</v>
      </c>
      <c r="H77" s="8">
        <f t="shared" si="4"/>
        <v>11366075</v>
      </c>
      <c r="I77" s="9">
        <v>1</v>
      </c>
      <c r="J77" s="9">
        <v>0</v>
      </c>
      <c r="K77" s="9">
        <v>0</v>
      </c>
      <c r="L77" s="9">
        <v>1</v>
      </c>
      <c r="M77" s="9">
        <v>1</v>
      </c>
      <c r="N77" s="10">
        <f t="shared" si="10"/>
        <v>3</v>
      </c>
    </row>
    <row r="78" spans="1:14" x14ac:dyDescent="0.25">
      <c r="A78" s="3" t="s">
        <v>10</v>
      </c>
      <c r="B78" s="11" t="str">
        <f t="shared" si="8"/>
        <v>ГБОУ ФМЛ №366</v>
      </c>
      <c r="C78" s="5">
        <f t="shared" si="8"/>
        <v>11366</v>
      </c>
      <c r="D78" s="5" t="str">
        <f t="shared" si="8"/>
        <v>Лицей</v>
      </c>
      <c r="E78" s="12" t="str">
        <f t="shared" si="8"/>
        <v>1в</v>
      </c>
      <c r="F78" s="7">
        <f t="shared" si="9"/>
        <v>102</v>
      </c>
      <c r="G78" s="7">
        <f t="shared" si="9"/>
        <v>95</v>
      </c>
      <c r="H78" s="8">
        <f t="shared" si="4"/>
        <v>11366076</v>
      </c>
      <c r="I78" s="9">
        <v>0</v>
      </c>
      <c r="J78" s="9">
        <v>1</v>
      </c>
      <c r="K78" s="9">
        <v>1</v>
      </c>
      <c r="L78" s="9">
        <v>1</v>
      </c>
      <c r="M78" s="9">
        <v>1</v>
      </c>
      <c r="N78" s="10">
        <f t="shared" si="10"/>
        <v>4</v>
      </c>
    </row>
    <row r="79" spans="1:14" x14ac:dyDescent="0.25">
      <c r="A79" s="3" t="s">
        <v>10</v>
      </c>
      <c r="B79" s="11" t="str">
        <f t="shared" si="8"/>
        <v>ГБОУ ФМЛ №366</v>
      </c>
      <c r="C79" s="5">
        <f t="shared" si="8"/>
        <v>11366</v>
      </c>
      <c r="D79" s="5" t="str">
        <f t="shared" si="8"/>
        <v>Лицей</v>
      </c>
      <c r="E79" s="12" t="str">
        <f t="shared" si="8"/>
        <v>1в</v>
      </c>
      <c r="F79" s="7">
        <f t="shared" si="9"/>
        <v>102</v>
      </c>
      <c r="G79" s="7">
        <f t="shared" si="9"/>
        <v>95</v>
      </c>
      <c r="H79" s="8">
        <f t="shared" si="4"/>
        <v>11366077</v>
      </c>
      <c r="I79" s="9">
        <v>1</v>
      </c>
      <c r="J79" s="9">
        <v>0</v>
      </c>
      <c r="K79" s="9">
        <v>0</v>
      </c>
      <c r="L79" s="9">
        <v>0</v>
      </c>
      <c r="M79" s="9">
        <v>1</v>
      </c>
      <c r="N79" s="10">
        <f t="shared" si="10"/>
        <v>2</v>
      </c>
    </row>
    <row r="80" spans="1:14" x14ac:dyDescent="0.25">
      <c r="A80" s="3" t="s">
        <v>10</v>
      </c>
      <c r="B80" s="11" t="str">
        <f t="shared" si="8"/>
        <v>ГБОУ ФМЛ №366</v>
      </c>
      <c r="C80" s="5">
        <f t="shared" si="8"/>
        <v>11366</v>
      </c>
      <c r="D80" s="5" t="str">
        <f t="shared" si="8"/>
        <v>Лицей</v>
      </c>
      <c r="E80" s="12" t="str">
        <f t="shared" si="8"/>
        <v>1в</v>
      </c>
      <c r="F80" s="7">
        <f t="shared" si="9"/>
        <v>102</v>
      </c>
      <c r="G80" s="7">
        <f t="shared" si="9"/>
        <v>95</v>
      </c>
      <c r="H80" s="8">
        <f t="shared" si="4"/>
        <v>11366078</v>
      </c>
      <c r="I80" s="9">
        <v>1</v>
      </c>
      <c r="J80" s="9">
        <v>1</v>
      </c>
      <c r="K80" s="9">
        <v>1</v>
      </c>
      <c r="L80" s="9">
        <v>1</v>
      </c>
      <c r="M80" s="9">
        <v>1</v>
      </c>
      <c r="N80" s="10">
        <f t="shared" si="10"/>
        <v>5</v>
      </c>
    </row>
    <row r="81" spans="1:14" x14ac:dyDescent="0.25">
      <c r="A81" s="3" t="s">
        <v>10</v>
      </c>
      <c r="B81" s="11" t="str">
        <f t="shared" si="8"/>
        <v>ГБОУ ФМЛ №366</v>
      </c>
      <c r="C81" s="5">
        <f t="shared" si="8"/>
        <v>11366</v>
      </c>
      <c r="D81" s="5" t="str">
        <f t="shared" si="8"/>
        <v>Лицей</v>
      </c>
      <c r="E81" s="12" t="str">
        <f t="shared" si="8"/>
        <v>1в</v>
      </c>
      <c r="F81" s="7">
        <f t="shared" si="9"/>
        <v>102</v>
      </c>
      <c r="G81" s="7">
        <f t="shared" si="9"/>
        <v>95</v>
      </c>
      <c r="H81" s="8">
        <f t="shared" si="4"/>
        <v>11366079</v>
      </c>
      <c r="I81" s="9">
        <v>1</v>
      </c>
      <c r="J81" s="9">
        <v>1</v>
      </c>
      <c r="K81" s="9">
        <v>0</v>
      </c>
      <c r="L81" s="9">
        <v>1</v>
      </c>
      <c r="M81" s="9">
        <v>1</v>
      </c>
      <c r="N81" s="10">
        <v>4</v>
      </c>
    </row>
    <row r="82" spans="1:14" x14ac:dyDescent="0.25">
      <c r="A82" s="3" t="s">
        <v>10</v>
      </c>
      <c r="B82" s="11" t="str">
        <f t="shared" si="8"/>
        <v>ГБОУ ФМЛ №366</v>
      </c>
      <c r="C82" s="5">
        <f t="shared" si="8"/>
        <v>11366</v>
      </c>
      <c r="D82" s="5" t="str">
        <f t="shared" si="8"/>
        <v>Лицей</v>
      </c>
      <c r="E82" s="12" t="str">
        <f t="shared" si="8"/>
        <v>1в</v>
      </c>
      <c r="F82" s="7">
        <f t="shared" si="9"/>
        <v>102</v>
      </c>
      <c r="G82" s="7">
        <f t="shared" si="9"/>
        <v>95</v>
      </c>
      <c r="H82" s="8">
        <f t="shared" si="4"/>
        <v>11366080</v>
      </c>
      <c r="I82" s="9">
        <v>1</v>
      </c>
      <c r="J82" s="9">
        <v>1</v>
      </c>
      <c r="K82" s="9">
        <v>1</v>
      </c>
      <c r="L82" s="9">
        <v>1</v>
      </c>
      <c r="M82" s="9">
        <v>1</v>
      </c>
      <c r="N82" s="10">
        <f t="shared" si="10"/>
        <v>5</v>
      </c>
    </row>
    <row r="83" spans="1:14" x14ac:dyDescent="0.25">
      <c r="A83" s="3" t="s">
        <v>10</v>
      </c>
      <c r="B83" s="11" t="str">
        <f t="shared" si="8"/>
        <v>ГБОУ ФМЛ №366</v>
      </c>
      <c r="C83" s="5">
        <f t="shared" si="8"/>
        <v>11366</v>
      </c>
      <c r="D83" s="5" t="str">
        <f t="shared" si="8"/>
        <v>Лицей</v>
      </c>
      <c r="E83" s="12" t="str">
        <f t="shared" si="8"/>
        <v>1в</v>
      </c>
      <c r="F83" s="7">
        <f t="shared" si="9"/>
        <v>102</v>
      </c>
      <c r="G83" s="7">
        <f t="shared" si="9"/>
        <v>95</v>
      </c>
      <c r="H83" s="8">
        <f t="shared" si="4"/>
        <v>11366081</v>
      </c>
      <c r="I83" s="9">
        <v>1</v>
      </c>
      <c r="J83" s="9">
        <v>0</v>
      </c>
      <c r="K83" s="9">
        <v>1</v>
      </c>
      <c r="L83" s="9">
        <v>1</v>
      </c>
      <c r="M83" s="9">
        <v>1</v>
      </c>
      <c r="N83" s="10">
        <f t="shared" si="10"/>
        <v>4</v>
      </c>
    </row>
    <row r="84" spans="1:14" x14ac:dyDescent="0.25">
      <c r="A84" s="3" t="s">
        <v>10</v>
      </c>
      <c r="B84" s="11" t="str">
        <f t="shared" ref="B84:G98" si="11">B83</f>
        <v>ГБОУ ФМЛ №366</v>
      </c>
      <c r="C84" s="5">
        <f t="shared" si="11"/>
        <v>11366</v>
      </c>
      <c r="D84" s="5" t="str">
        <f t="shared" si="11"/>
        <v>Лицей</v>
      </c>
      <c r="E84" s="12" t="str">
        <f t="shared" si="11"/>
        <v>1в</v>
      </c>
      <c r="F84" s="7">
        <f t="shared" si="11"/>
        <v>102</v>
      </c>
      <c r="G84" s="7">
        <f t="shared" si="11"/>
        <v>95</v>
      </c>
      <c r="H84" s="8">
        <f t="shared" si="4"/>
        <v>11366082</v>
      </c>
      <c r="I84" s="9">
        <v>0</v>
      </c>
      <c r="J84" s="9">
        <v>0</v>
      </c>
      <c r="K84" s="9">
        <v>0</v>
      </c>
      <c r="L84" s="9">
        <v>1</v>
      </c>
      <c r="M84" s="9">
        <v>1</v>
      </c>
      <c r="N84" s="10">
        <f t="shared" si="10"/>
        <v>2</v>
      </c>
    </row>
    <row r="85" spans="1:14" x14ac:dyDescent="0.25">
      <c r="A85" s="3" t="s">
        <v>10</v>
      </c>
      <c r="B85" s="11" t="str">
        <f t="shared" si="11"/>
        <v>ГБОУ ФМЛ №366</v>
      </c>
      <c r="C85" s="5">
        <f t="shared" si="11"/>
        <v>11366</v>
      </c>
      <c r="D85" s="5" t="str">
        <f t="shared" si="11"/>
        <v>Лицей</v>
      </c>
      <c r="E85" s="12" t="str">
        <f t="shared" si="11"/>
        <v>1в</v>
      </c>
      <c r="F85" s="7">
        <f t="shared" si="11"/>
        <v>102</v>
      </c>
      <c r="G85" s="7">
        <f t="shared" si="11"/>
        <v>95</v>
      </c>
      <c r="H85" s="8">
        <f t="shared" si="4"/>
        <v>11366083</v>
      </c>
      <c r="I85" s="9">
        <v>1</v>
      </c>
      <c r="J85" s="9">
        <v>1</v>
      </c>
      <c r="K85" s="9">
        <v>1</v>
      </c>
      <c r="L85" s="9">
        <v>1</v>
      </c>
      <c r="M85" s="9">
        <v>1</v>
      </c>
      <c r="N85" s="10">
        <f t="shared" si="10"/>
        <v>5</v>
      </c>
    </row>
    <row r="86" spans="1:14" x14ac:dyDescent="0.25">
      <c r="A86" s="3" t="s">
        <v>10</v>
      </c>
      <c r="B86" s="11" t="str">
        <f t="shared" si="11"/>
        <v>ГБОУ ФМЛ №366</v>
      </c>
      <c r="C86" s="5">
        <f t="shared" si="11"/>
        <v>11366</v>
      </c>
      <c r="D86" s="5" t="str">
        <f t="shared" si="11"/>
        <v>Лицей</v>
      </c>
      <c r="E86" s="12" t="str">
        <f t="shared" si="11"/>
        <v>1в</v>
      </c>
      <c r="F86" s="7">
        <f t="shared" si="11"/>
        <v>102</v>
      </c>
      <c r="G86" s="7">
        <f t="shared" si="11"/>
        <v>95</v>
      </c>
      <c r="H86" s="8">
        <f t="shared" si="4"/>
        <v>11366084</v>
      </c>
      <c r="I86" s="9">
        <v>1</v>
      </c>
      <c r="J86" s="9">
        <v>1</v>
      </c>
      <c r="K86" s="9">
        <v>1</v>
      </c>
      <c r="L86" s="9">
        <v>1</v>
      </c>
      <c r="M86" s="9">
        <v>1</v>
      </c>
      <c r="N86" s="10">
        <f t="shared" si="10"/>
        <v>5</v>
      </c>
    </row>
    <row r="87" spans="1:14" x14ac:dyDescent="0.25">
      <c r="A87" s="3" t="s">
        <v>10</v>
      </c>
      <c r="B87" s="11" t="str">
        <f t="shared" si="11"/>
        <v>ГБОУ ФМЛ №366</v>
      </c>
      <c r="C87" s="5">
        <f t="shared" si="11"/>
        <v>11366</v>
      </c>
      <c r="D87" s="5" t="str">
        <f t="shared" si="11"/>
        <v>Лицей</v>
      </c>
      <c r="E87" s="12" t="str">
        <f t="shared" si="11"/>
        <v>1в</v>
      </c>
      <c r="F87" s="7">
        <f t="shared" si="11"/>
        <v>102</v>
      </c>
      <c r="G87" s="7">
        <f t="shared" si="11"/>
        <v>95</v>
      </c>
      <c r="H87" s="8">
        <f t="shared" si="4"/>
        <v>11366085</v>
      </c>
      <c r="I87" s="9">
        <v>0</v>
      </c>
      <c r="J87" s="9">
        <v>1</v>
      </c>
      <c r="K87" s="9">
        <v>0</v>
      </c>
      <c r="L87" s="9">
        <v>1</v>
      </c>
      <c r="M87" s="9">
        <v>1</v>
      </c>
      <c r="N87" s="10">
        <f t="shared" si="10"/>
        <v>3</v>
      </c>
    </row>
    <row r="88" spans="1:14" x14ac:dyDescent="0.25">
      <c r="A88" s="3" t="s">
        <v>10</v>
      </c>
      <c r="B88" s="11" t="str">
        <f t="shared" si="11"/>
        <v>ГБОУ ФМЛ №366</v>
      </c>
      <c r="C88" s="5">
        <f t="shared" si="11"/>
        <v>11366</v>
      </c>
      <c r="D88" s="5" t="str">
        <f t="shared" si="11"/>
        <v>Лицей</v>
      </c>
      <c r="E88" s="12" t="str">
        <f t="shared" si="11"/>
        <v>1в</v>
      </c>
      <c r="F88" s="7">
        <f t="shared" si="11"/>
        <v>102</v>
      </c>
      <c r="G88" s="7">
        <f t="shared" si="11"/>
        <v>95</v>
      </c>
      <c r="H88" s="8">
        <f t="shared" si="4"/>
        <v>11366086</v>
      </c>
      <c r="I88" s="9">
        <v>1</v>
      </c>
      <c r="J88" s="9">
        <v>1</v>
      </c>
      <c r="K88" s="9">
        <v>1</v>
      </c>
      <c r="L88" s="9">
        <v>1</v>
      </c>
      <c r="M88" s="9">
        <v>1</v>
      </c>
      <c r="N88" s="10">
        <f t="shared" si="10"/>
        <v>5</v>
      </c>
    </row>
    <row r="89" spans="1:14" x14ac:dyDescent="0.25">
      <c r="A89" s="3" t="s">
        <v>10</v>
      </c>
      <c r="B89" s="11" t="str">
        <f t="shared" si="11"/>
        <v>ГБОУ ФМЛ №366</v>
      </c>
      <c r="C89" s="5">
        <f t="shared" si="11"/>
        <v>11366</v>
      </c>
      <c r="D89" s="5" t="str">
        <f t="shared" si="11"/>
        <v>Лицей</v>
      </c>
      <c r="E89" s="12" t="str">
        <f t="shared" si="11"/>
        <v>1в</v>
      </c>
      <c r="F89" s="7">
        <f t="shared" si="11"/>
        <v>102</v>
      </c>
      <c r="G89" s="7">
        <f t="shared" si="11"/>
        <v>95</v>
      </c>
      <c r="H89" s="8">
        <f t="shared" si="4"/>
        <v>11366087</v>
      </c>
      <c r="I89" s="9">
        <v>1</v>
      </c>
      <c r="J89" s="9">
        <v>1</v>
      </c>
      <c r="K89" s="9">
        <v>0</v>
      </c>
      <c r="L89" s="9">
        <v>1</v>
      </c>
      <c r="M89" s="9">
        <v>1</v>
      </c>
      <c r="N89" s="10">
        <f t="shared" si="10"/>
        <v>4</v>
      </c>
    </row>
    <row r="90" spans="1:14" x14ac:dyDescent="0.25">
      <c r="A90" s="3" t="s">
        <v>10</v>
      </c>
      <c r="B90" s="11" t="str">
        <f t="shared" si="11"/>
        <v>ГБОУ ФМЛ №366</v>
      </c>
      <c r="C90" s="5">
        <f t="shared" si="11"/>
        <v>11366</v>
      </c>
      <c r="D90" s="5" t="str">
        <f t="shared" si="11"/>
        <v>Лицей</v>
      </c>
      <c r="E90" s="12" t="str">
        <f t="shared" si="11"/>
        <v>1в</v>
      </c>
      <c r="F90" s="7">
        <f t="shared" si="11"/>
        <v>102</v>
      </c>
      <c r="G90" s="7">
        <f t="shared" si="11"/>
        <v>95</v>
      </c>
      <c r="H90" s="8">
        <f t="shared" si="4"/>
        <v>11366088</v>
      </c>
      <c r="I90" s="9">
        <v>1</v>
      </c>
      <c r="J90" s="9">
        <v>0</v>
      </c>
      <c r="K90" s="9">
        <v>1</v>
      </c>
      <c r="L90" s="9">
        <v>1</v>
      </c>
      <c r="M90" s="9">
        <v>1</v>
      </c>
      <c r="N90" s="10">
        <f t="shared" si="10"/>
        <v>4</v>
      </c>
    </row>
    <row r="91" spans="1:14" x14ac:dyDescent="0.25">
      <c r="A91" s="3" t="s">
        <v>10</v>
      </c>
      <c r="B91" s="11" t="str">
        <f t="shared" si="11"/>
        <v>ГБОУ ФМЛ №366</v>
      </c>
      <c r="C91" s="5">
        <f t="shared" si="11"/>
        <v>11366</v>
      </c>
      <c r="D91" s="5" t="str">
        <f t="shared" si="11"/>
        <v>Лицей</v>
      </c>
      <c r="E91" s="12" t="str">
        <f t="shared" si="11"/>
        <v>1в</v>
      </c>
      <c r="F91" s="7">
        <f t="shared" si="11"/>
        <v>102</v>
      </c>
      <c r="G91" s="7">
        <f t="shared" si="11"/>
        <v>95</v>
      </c>
      <c r="H91" s="8">
        <f t="shared" ref="H91:H97" si="12">H90+1</f>
        <v>11366089</v>
      </c>
      <c r="I91" s="9">
        <v>0</v>
      </c>
      <c r="J91" s="9">
        <v>1</v>
      </c>
      <c r="K91" s="9">
        <v>0</v>
      </c>
      <c r="L91" s="9">
        <v>0</v>
      </c>
      <c r="M91" s="9">
        <v>0</v>
      </c>
      <c r="N91" s="10">
        <f t="shared" si="10"/>
        <v>1</v>
      </c>
    </row>
    <row r="92" spans="1:14" x14ac:dyDescent="0.25">
      <c r="A92" s="3" t="s">
        <v>10</v>
      </c>
      <c r="B92" s="11" t="str">
        <f t="shared" si="11"/>
        <v>ГБОУ ФМЛ №366</v>
      </c>
      <c r="C92" s="5">
        <f t="shared" si="11"/>
        <v>11366</v>
      </c>
      <c r="D92" s="5" t="str">
        <f t="shared" si="11"/>
        <v>Лицей</v>
      </c>
      <c r="E92" s="12" t="str">
        <f t="shared" si="11"/>
        <v>1в</v>
      </c>
      <c r="F92" s="7">
        <f t="shared" si="11"/>
        <v>102</v>
      </c>
      <c r="G92" s="7">
        <f t="shared" si="11"/>
        <v>95</v>
      </c>
      <c r="H92" s="8">
        <f t="shared" si="12"/>
        <v>11366090</v>
      </c>
      <c r="I92" s="9">
        <v>0</v>
      </c>
      <c r="J92" s="9">
        <v>0</v>
      </c>
      <c r="K92" s="9">
        <v>0</v>
      </c>
      <c r="L92" s="9">
        <v>1</v>
      </c>
      <c r="M92" s="9">
        <v>1</v>
      </c>
      <c r="N92" s="10">
        <f t="shared" si="10"/>
        <v>2</v>
      </c>
    </row>
    <row r="93" spans="1:14" x14ac:dyDescent="0.25">
      <c r="A93" s="3" t="s">
        <v>10</v>
      </c>
      <c r="B93" s="11" t="str">
        <f t="shared" si="11"/>
        <v>ГБОУ ФМЛ №366</v>
      </c>
      <c r="C93" s="5">
        <f t="shared" si="11"/>
        <v>11366</v>
      </c>
      <c r="D93" s="5" t="str">
        <f t="shared" si="11"/>
        <v>Лицей</v>
      </c>
      <c r="E93" s="12" t="str">
        <f t="shared" si="11"/>
        <v>1в</v>
      </c>
      <c r="F93" s="7">
        <f t="shared" si="11"/>
        <v>102</v>
      </c>
      <c r="G93" s="7">
        <f t="shared" si="11"/>
        <v>95</v>
      </c>
      <c r="H93" s="8">
        <f t="shared" si="12"/>
        <v>11366091</v>
      </c>
      <c r="I93" s="9">
        <v>1</v>
      </c>
      <c r="J93" s="9">
        <v>1</v>
      </c>
      <c r="K93" s="9">
        <v>1</v>
      </c>
      <c r="L93" s="9">
        <v>1</v>
      </c>
      <c r="M93" s="9">
        <v>1</v>
      </c>
      <c r="N93" s="10">
        <f t="shared" si="10"/>
        <v>5</v>
      </c>
    </row>
    <row r="94" spans="1:14" x14ac:dyDescent="0.25">
      <c r="A94" s="3" t="s">
        <v>10</v>
      </c>
      <c r="B94" s="11" t="str">
        <f t="shared" si="11"/>
        <v>ГБОУ ФМЛ №366</v>
      </c>
      <c r="C94" s="5">
        <f t="shared" si="11"/>
        <v>11366</v>
      </c>
      <c r="D94" s="5" t="str">
        <f t="shared" si="11"/>
        <v>Лицей</v>
      </c>
      <c r="E94" s="12" t="str">
        <f t="shared" si="11"/>
        <v>1в</v>
      </c>
      <c r="F94" s="7">
        <f t="shared" si="11"/>
        <v>102</v>
      </c>
      <c r="G94" s="7">
        <f t="shared" si="11"/>
        <v>95</v>
      </c>
      <c r="H94" s="8">
        <f t="shared" si="12"/>
        <v>11366092</v>
      </c>
      <c r="I94" s="9">
        <v>1</v>
      </c>
      <c r="J94" s="9">
        <v>0</v>
      </c>
      <c r="K94" s="9">
        <v>0</v>
      </c>
      <c r="L94" s="9">
        <v>1</v>
      </c>
      <c r="M94" s="9">
        <v>1</v>
      </c>
      <c r="N94" s="10">
        <f t="shared" si="10"/>
        <v>3</v>
      </c>
    </row>
    <row r="95" spans="1:14" x14ac:dyDescent="0.25">
      <c r="A95" s="3" t="s">
        <v>10</v>
      </c>
      <c r="B95" s="11" t="str">
        <f t="shared" si="11"/>
        <v>ГБОУ ФМЛ №366</v>
      </c>
      <c r="C95" s="5">
        <f t="shared" si="11"/>
        <v>11366</v>
      </c>
      <c r="D95" s="5" t="str">
        <f t="shared" si="11"/>
        <v>Лицей</v>
      </c>
      <c r="E95" s="12" t="str">
        <f t="shared" si="11"/>
        <v>1в</v>
      </c>
      <c r="F95" s="7">
        <f t="shared" si="11"/>
        <v>102</v>
      </c>
      <c r="G95" s="7">
        <f t="shared" si="11"/>
        <v>95</v>
      </c>
      <c r="H95" s="8">
        <f t="shared" si="12"/>
        <v>11366093</v>
      </c>
      <c r="I95" s="9">
        <v>0</v>
      </c>
      <c r="J95" s="9">
        <v>1</v>
      </c>
      <c r="K95" s="9">
        <v>0</v>
      </c>
      <c r="L95" s="9">
        <v>1</v>
      </c>
      <c r="M95" s="9">
        <v>1</v>
      </c>
      <c r="N95" s="10">
        <f t="shared" si="10"/>
        <v>3</v>
      </c>
    </row>
    <row r="96" spans="1:14" x14ac:dyDescent="0.25">
      <c r="A96" s="3" t="s">
        <v>10</v>
      </c>
      <c r="B96" s="11" t="str">
        <f t="shared" si="11"/>
        <v>ГБОУ ФМЛ №366</v>
      </c>
      <c r="C96" s="5">
        <f t="shared" si="11"/>
        <v>11366</v>
      </c>
      <c r="D96" s="5" t="str">
        <f t="shared" si="11"/>
        <v>Лицей</v>
      </c>
      <c r="E96" s="12" t="str">
        <f t="shared" si="11"/>
        <v>1в</v>
      </c>
      <c r="F96" s="7">
        <f t="shared" si="11"/>
        <v>102</v>
      </c>
      <c r="G96" s="7">
        <f t="shared" si="11"/>
        <v>95</v>
      </c>
      <c r="H96" s="8">
        <f t="shared" si="12"/>
        <v>11366094</v>
      </c>
      <c r="I96" s="9">
        <v>1</v>
      </c>
      <c r="J96" s="9">
        <v>1</v>
      </c>
      <c r="K96" s="9">
        <v>0</v>
      </c>
      <c r="L96" s="9">
        <v>1</v>
      </c>
      <c r="M96" s="9">
        <v>1</v>
      </c>
      <c r="N96" s="10">
        <f t="shared" si="10"/>
        <v>4</v>
      </c>
    </row>
    <row r="97" spans="1:14" x14ac:dyDescent="0.25">
      <c r="A97" s="3" t="s">
        <v>10</v>
      </c>
      <c r="B97" s="11" t="str">
        <f t="shared" si="11"/>
        <v>ГБОУ ФМЛ №366</v>
      </c>
      <c r="C97" s="5">
        <f t="shared" si="11"/>
        <v>11366</v>
      </c>
      <c r="D97" s="5" t="str">
        <f t="shared" si="11"/>
        <v>Лицей</v>
      </c>
      <c r="E97" s="12" t="str">
        <f t="shared" si="11"/>
        <v>1в</v>
      </c>
      <c r="F97" s="7">
        <f t="shared" si="11"/>
        <v>102</v>
      </c>
      <c r="G97" s="7">
        <f t="shared" si="11"/>
        <v>95</v>
      </c>
      <c r="H97" s="8">
        <f t="shared" si="12"/>
        <v>11366095</v>
      </c>
      <c r="I97" s="9">
        <v>1</v>
      </c>
      <c r="J97" s="9">
        <v>1</v>
      </c>
      <c r="K97" s="9">
        <v>1</v>
      </c>
      <c r="L97" s="9">
        <v>1</v>
      </c>
      <c r="M97" s="9">
        <v>1</v>
      </c>
      <c r="N97" s="10">
        <f t="shared" si="10"/>
        <v>5</v>
      </c>
    </row>
    <row r="98" spans="1:14" x14ac:dyDescent="0.25">
      <c r="A98" s="3" t="s">
        <v>10</v>
      </c>
      <c r="B98" s="11" t="str">
        <f t="shared" si="11"/>
        <v>ГБОУ ФМЛ №366</v>
      </c>
      <c r="C98" s="5">
        <f t="shared" si="11"/>
        <v>11366</v>
      </c>
      <c r="D98" s="5" t="str">
        <f t="shared" si="11"/>
        <v>Лицей</v>
      </c>
      <c r="E98" s="12" t="str">
        <f t="shared" si="11"/>
        <v>1в</v>
      </c>
      <c r="F98" s="7">
        <f t="shared" si="11"/>
        <v>102</v>
      </c>
      <c r="G98" s="7">
        <f t="shared" si="11"/>
        <v>95</v>
      </c>
      <c r="I98" s="48">
        <f>SUM(I3:I97)/(95*1)</f>
        <v>0.83157894736842108</v>
      </c>
      <c r="J98" s="48">
        <f t="shared" ref="J98:M98" si="13">SUM(J3:J97)/(95*1)</f>
        <v>0.82105263157894737</v>
      </c>
      <c r="K98" s="48">
        <f t="shared" si="13"/>
        <v>0.50526315789473686</v>
      </c>
      <c r="L98" s="48">
        <f t="shared" si="13"/>
        <v>0.91578947368421049</v>
      </c>
      <c r="M98" s="48">
        <f t="shared" si="13"/>
        <v>0.90526315789473688</v>
      </c>
      <c r="N98" s="48">
        <f>SUM(N3:N97)/(95*5)</f>
        <v>0.78947368421052633</v>
      </c>
    </row>
    <row r="101" spans="1:14" x14ac:dyDescent="0.25">
      <c r="A101" s="54" t="s">
        <v>74</v>
      </c>
      <c r="B101" s="54" t="s">
        <v>75</v>
      </c>
      <c r="C101" s="54" t="s">
        <v>76</v>
      </c>
    </row>
    <row r="102" spans="1:14" x14ac:dyDescent="0.25">
      <c r="A102" s="54" t="s">
        <v>82</v>
      </c>
      <c r="B102" s="54">
        <v>0</v>
      </c>
      <c r="C102" s="55">
        <f>B102/95</f>
        <v>0</v>
      </c>
    </row>
    <row r="103" spans="1:14" x14ac:dyDescent="0.25">
      <c r="A103" s="54" t="s">
        <v>77</v>
      </c>
      <c r="B103" s="54">
        <v>3</v>
      </c>
      <c r="C103" s="55">
        <f t="shared" ref="C103:C107" si="14">B103/95</f>
        <v>3.1578947368421054E-2</v>
      </c>
    </row>
    <row r="104" spans="1:14" x14ac:dyDescent="0.25">
      <c r="A104" s="54" t="s">
        <v>78</v>
      </c>
      <c r="B104" s="54">
        <v>9</v>
      </c>
      <c r="C104" s="55">
        <f t="shared" si="14"/>
        <v>9.4736842105263161E-2</v>
      </c>
    </row>
    <row r="105" spans="1:14" x14ac:dyDescent="0.25">
      <c r="A105" s="54" t="s">
        <v>79</v>
      </c>
      <c r="B105" s="54">
        <v>15</v>
      </c>
      <c r="C105" s="55">
        <f t="shared" si="14"/>
        <v>0.15789473684210525</v>
      </c>
    </row>
    <row r="106" spans="1:14" x14ac:dyDescent="0.25">
      <c r="A106" s="54" t="s">
        <v>80</v>
      </c>
      <c r="B106" s="54">
        <v>31</v>
      </c>
      <c r="C106" s="55">
        <f t="shared" si="14"/>
        <v>0.32631578947368423</v>
      </c>
    </row>
    <row r="107" spans="1:14" x14ac:dyDescent="0.25">
      <c r="A107" s="54" t="s">
        <v>81</v>
      </c>
      <c r="B107" s="54">
        <v>37</v>
      </c>
      <c r="C107" s="55">
        <f t="shared" si="14"/>
        <v>0.38947368421052631</v>
      </c>
    </row>
    <row r="108" spans="1:14" x14ac:dyDescent="0.25">
      <c r="B108">
        <f>SUBTOTAL(9,B102:B107)</f>
        <v>95</v>
      </c>
    </row>
  </sheetData>
  <autoFilter ref="A1:N98"/>
  <mergeCells count="9">
    <mergeCell ref="G1:G2"/>
    <mergeCell ref="H1:H2"/>
    <mergeCell ref="N1:N2"/>
    <mergeCell ref="A1:A2"/>
    <mergeCell ref="B1:B2"/>
    <mergeCell ref="C1:C2"/>
    <mergeCell ref="D1:D2"/>
    <mergeCell ref="E1:E2"/>
    <mergeCell ref="F1:F2"/>
  </mergeCells>
  <dataValidations count="3">
    <dataValidation allowBlank="1" showErrorMessage="1" sqref="E3:G98"/>
    <dataValidation type="list" allowBlank="1" showInputMessage="1" showErrorMessage="1" sqref="I3:M97">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N58"/>
  <sheetViews>
    <sheetView topLeftCell="A28" workbookViewId="0">
      <selection activeCell="B52" sqref="B52:B57"/>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6.85546875" bestFit="1" customWidth="1"/>
    <col min="14" max="14" width="7.5703125" bestFit="1"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29</v>
      </c>
      <c r="C3" s="5">
        <f>VLOOKUP(B3,[9]Списки!$C$1:$E$40,2,FALSE)</f>
        <v>11370</v>
      </c>
      <c r="D3" s="5" t="str">
        <f>VLOOKUP(B3,[9]Списки!$C$1:$E$40,3,FALSE)</f>
        <v>СОШ</v>
      </c>
      <c r="E3" s="6" t="s">
        <v>16</v>
      </c>
      <c r="F3" s="7">
        <v>45</v>
      </c>
      <c r="G3" s="7">
        <v>45</v>
      </c>
      <c r="H3" s="8">
        <f>C3*1000+1</f>
        <v>11370001</v>
      </c>
      <c r="I3" s="9">
        <v>0</v>
      </c>
      <c r="J3" s="9">
        <v>0</v>
      </c>
      <c r="K3" s="9">
        <v>1</v>
      </c>
      <c r="L3" s="9">
        <v>1</v>
      </c>
      <c r="M3" s="9">
        <v>1</v>
      </c>
      <c r="N3" s="10">
        <v>3</v>
      </c>
    </row>
    <row r="4" spans="1:14" x14ac:dyDescent="0.25">
      <c r="A4" s="3" t="str">
        <f>A3</f>
        <v>Московский</v>
      </c>
      <c r="B4" s="11" t="str">
        <f t="shared" ref="B4:G19" si="0">B3</f>
        <v>ГБОУ СОШ №370</v>
      </c>
      <c r="C4" s="5">
        <f t="shared" si="0"/>
        <v>11370</v>
      </c>
      <c r="D4" s="5" t="str">
        <f t="shared" si="0"/>
        <v>СОШ</v>
      </c>
      <c r="E4" s="12" t="str">
        <f t="shared" si="0"/>
        <v>1б</v>
      </c>
      <c r="F4" s="7">
        <f t="shared" si="0"/>
        <v>45</v>
      </c>
      <c r="G4" s="7">
        <f t="shared" si="0"/>
        <v>45</v>
      </c>
      <c r="H4" s="8">
        <f>H3+1</f>
        <v>11370002</v>
      </c>
      <c r="I4" s="9">
        <v>0</v>
      </c>
      <c r="J4" s="9">
        <v>0</v>
      </c>
      <c r="K4" s="9">
        <v>1</v>
      </c>
      <c r="L4" s="9">
        <v>0</v>
      </c>
      <c r="M4" s="9">
        <v>0</v>
      </c>
      <c r="N4" s="10">
        <v>1</v>
      </c>
    </row>
    <row r="5" spans="1:14" x14ac:dyDescent="0.25">
      <c r="A5" s="3" t="str">
        <f t="shared" ref="A5:G20" si="1">A4</f>
        <v>Московский</v>
      </c>
      <c r="B5" s="11" t="str">
        <f t="shared" si="0"/>
        <v>ГБОУ СОШ №370</v>
      </c>
      <c r="C5" s="5">
        <f t="shared" si="0"/>
        <v>11370</v>
      </c>
      <c r="D5" s="5" t="str">
        <f t="shared" si="0"/>
        <v>СОШ</v>
      </c>
      <c r="E5" s="12" t="str">
        <f t="shared" si="0"/>
        <v>1б</v>
      </c>
      <c r="F5" s="7">
        <f t="shared" si="0"/>
        <v>45</v>
      </c>
      <c r="G5" s="7">
        <f t="shared" si="0"/>
        <v>45</v>
      </c>
      <c r="H5" s="8">
        <f t="shared" ref="H5:H47" si="2">H4+1</f>
        <v>11370003</v>
      </c>
      <c r="I5" s="9">
        <v>1</v>
      </c>
      <c r="J5" s="9">
        <v>1</v>
      </c>
      <c r="K5" s="9">
        <v>1</v>
      </c>
      <c r="L5" s="9">
        <v>1</v>
      </c>
      <c r="M5" s="9">
        <v>0</v>
      </c>
      <c r="N5" s="10">
        <v>4</v>
      </c>
    </row>
    <row r="6" spans="1:14" x14ac:dyDescent="0.25">
      <c r="A6" s="3" t="str">
        <f t="shared" si="1"/>
        <v>Московский</v>
      </c>
      <c r="B6" s="11" t="str">
        <f t="shared" si="0"/>
        <v>ГБОУ СОШ №370</v>
      </c>
      <c r="C6" s="5">
        <f t="shared" si="0"/>
        <v>11370</v>
      </c>
      <c r="D6" s="5" t="str">
        <f t="shared" si="0"/>
        <v>СОШ</v>
      </c>
      <c r="E6" s="12" t="str">
        <f t="shared" si="0"/>
        <v>1б</v>
      </c>
      <c r="F6" s="7">
        <f t="shared" si="0"/>
        <v>45</v>
      </c>
      <c r="G6" s="7">
        <f t="shared" si="0"/>
        <v>45</v>
      </c>
      <c r="H6" s="8">
        <f t="shared" si="2"/>
        <v>11370004</v>
      </c>
      <c r="I6" s="9">
        <v>0</v>
      </c>
      <c r="J6" s="9">
        <v>0</v>
      </c>
      <c r="K6" s="9">
        <v>0</v>
      </c>
      <c r="L6" s="9">
        <v>0</v>
      </c>
      <c r="M6" s="9">
        <v>0</v>
      </c>
      <c r="N6" s="10">
        <v>0</v>
      </c>
    </row>
    <row r="7" spans="1:14" x14ac:dyDescent="0.25">
      <c r="A7" s="3" t="str">
        <f t="shared" si="1"/>
        <v>Московский</v>
      </c>
      <c r="B7" s="11" t="str">
        <f t="shared" si="0"/>
        <v>ГБОУ СОШ №370</v>
      </c>
      <c r="C7" s="5">
        <f t="shared" si="0"/>
        <v>11370</v>
      </c>
      <c r="D7" s="5" t="str">
        <f t="shared" si="0"/>
        <v>СОШ</v>
      </c>
      <c r="E7" s="12" t="str">
        <f t="shared" si="0"/>
        <v>1б</v>
      </c>
      <c r="F7" s="7">
        <f t="shared" si="0"/>
        <v>45</v>
      </c>
      <c r="G7" s="7">
        <f t="shared" si="0"/>
        <v>45</v>
      </c>
      <c r="H7" s="8">
        <f t="shared" si="2"/>
        <v>11370005</v>
      </c>
      <c r="I7" s="9">
        <v>1</v>
      </c>
      <c r="J7" s="9">
        <v>1</v>
      </c>
      <c r="K7" s="9">
        <v>1</v>
      </c>
      <c r="L7" s="9">
        <v>0</v>
      </c>
      <c r="M7" s="9">
        <v>1</v>
      </c>
      <c r="N7" s="10">
        <v>4</v>
      </c>
    </row>
    <row r="8" spans="1:14" x14ac:dyDescent="0.25">
      <c r="A8" s="3" t="str">
        <f t="shared" si="1"/>
        <v>Московский</v>
      </c>
      <c r="B8" s="11" t="str">
        <f t="shared" si="0"/>
        <v>ГБОУ СОШ №370</v>
      </c>
      <c r="C8" s="5">
        <f t="shared" si="0"/>
        <v>11370</v>
      </c>
      <c r="D8" s="5" t="str">
        <f t="shared" si="0"/>
        <v>СОШ</v>
      </c>
      <c r="E8" s="12" t="str">
        <f t="shared" si="0"/>
        <v>1б</v>
      </c>
      <c r="F8" s="7">
        <f t="shared" si="0"/>
        <v>45</v>
      </c>
      <c r="G8" s="7">
        <f t="shared" si="0"/>
        <v>45</v>
      </c>
      <c r="H8" s="8">
        <f t="shared" si="2"/>
        <v>11370006</v>
      </c>
      <c r="I8" s="9">
        <v>0</v>
      </c>
      <c r="J8" s="9">
        <v>1</v>
      </c>
      <c r="K8" s="9">
        <v>1</v>
      </c>
      <c r="L8" s="9">
        <v>0</v>
      </c>
      <c r="M8" s="9">
        <v>0</v>
      </c>
      <c r="N8" s="10">
        <v>2</v>
      </c>
    </row>
    <row r="9" spans="1:14" x14ac:dyDescent="0.25">
      <c r="A9" s="3" t="str">
        <f t="shared" si="1"/>
        <v>Московский</v>
      </c>
      <c r="B9" s="11" t="str">
        <f t="shared" si="0"/>
        <v>ГБОУ СОШ №370</v>
      </c>
      <c r="C9" s="5">
        <f t="shared" si="0"/>
        <v>11370</v>
      </c>
      <c r="D9" s="5" t="str">
        <f t="shared" si="0"/>
        <v>СОШ</v>
      </c>
      <c r="E9" s="12" t="str">
        <f t="shared" si="0"/>
        <v>1б</v>
      </c>
      <c r="F9" s="7">
        <f t="shared" si="0"/>
        <v>45</v>
      </c>
      <c r="G9" s="7">
        <f t="shared" si="0"/>
        <v>45</v>
      </c>
      <c r="H9" s="8">
        <f t="shared" si="2"/>
        <v>11370007</v>
      </c>
      <c r="I9" s="9">
        <v>0</v>
      </c>
      <c r="J9" s="9">
        <v>1</v>
      </c>
      <c r="K9" s="9">
        <v>1</v>
      </c>
      <c r="L9" s="9">
        <v>1</v>
      </c>
      <c r="M9" s="9">
        <v>0</v>
      </c>
      <c r="N9" s="10">
        <v>3</v>
      </c>
    </row>
    <row r="10" spans="1:14" x14ac:dyDescent="0.25">
      <c r="A10" s="3" t="str">
        <f t="shared" si="1"/>
        <v>Московский</v>
      </c>
      <c r="B10" s="11" t="str">
        <f t="shared" si="0"/>
        <v>ГБОУ СОШ №370</v>
      </c>
      <c r="C10" s="5">
        <f t="shared" si="0"/>
        <v>11370</v>
      </c>
      <c r="D10" s="5" t="str">
        <f t="shared" si="0"/>
        <v>СОШ</v>
      </c>
      <c r="E10" s="12" t="str">
        <f t="shared" si="0"/>
        <v>1б</v>
      </c>
      <c r="F10" s="7">
        <f t="shared" si="0"/>
        <v>45</v>
      </c>
      <c r="G10" s="7">
        <f t="shared" si="0"/>
        <v>45</v>
      </c>
      <c r="H10" s="8">
        <f t="shared" si="2"/>
        <v>11370008</v>
      </c>
      <c r="I10" s="9">
        <v>0</v>
      </c>
      <c r="J10" s="9">
        <v>0</v>
      </c>
      <c r="K10" s="9">
        <v>0</v>
      </c>
      <c r="L10" s="9">
        <v>0</v>
      </c>
      <c r="M10" s="9">
        <v>0</v>
      </c>
      <c r="N10" s="10">
        <v>0</v>
      </c>
    </row>
    <row r="11" spans="1:14" x14ac:dyDescent="0.25">
      <c r="A11" s="3" t="str">
        <f t="shared" si="1"/>
        <v>Московский</v>
      </c>
      <c r="B11" s="11" t="str">
        <f t="shared" si="0"/>
        <v>ГБОУ СОШ №370</v>
      </c>
      <c r="C11" s="5">
        <f t="shared" si="0"/>
        <v>11370</v>
      </c>
      <c r="D11" s="5" t="str">
        <f t="shared" si="0"/>
        <v>СОШ</v>
      </c>
      <c r="E11" s="12" t="str">
        <f t="shared" si="0"/>
        <v>1б</v>
      </c>
      <c r="F11" s="7">
        <f t="shared" si="0"/>
        <v>45</v>
      </c>
      <c r="G11" s="7">
        <f t="shared" si="0"/>
        <v>45</v>
      </c>
      <c r="H11" s="8">
        <f t="shared" si="2"/>
        <v>11370009</v>
      </c>
      <c r="I11" s="9">
        <v>1</v>
      </c>
      <c r="J11" s="9">
        <v>0</v>
      </c>
      <c r="K11" s="9">
        <v>0</v>
      </c>
      <c r="L11" s="9">
        <v>0</v>
      </c>
      <c r="M11" s="9">
        <v>1</v>
      </c>
      <c r="N11" s="10">
        <v>2</v>
      </c>
    </row>
    <row r="12" spans="1:14" x14ac:dyDescent="0.25">
      <c r="A12" s="3" t="str">
        <f t="shared" si="1"/>
        <v>Московский</v>
      </c>
      <c r="B12" s="11" t="str">
        <f t="shared" si="0"/>
        <v>ГБОУ СОШ №370</v>
      </c>
      <c r="C12" s="5">
        <f t="shared" si="0"/>
        <v>11370</v>
      </c>
      <c r="D12" s="5" t="str">
        <f t="shared" si="0"/>
        <v>СОШ</v>
      </c>
      <c r="E12" s="12" t="str">
        <f t="shared" si="0"/>
        <v>1б</v>
      </c>
      <c r="F12" s="7">
        <f t="shared" si="0"/>
        <v>45</v>
      </c>
      <c r="G12" s="7">
        <f t="shared" si="0"/>
        <v>45</v>
      </c>
      <c r="H12" s="8">
        <f t="shared" si="2"/>
        <v>11370010</v>
      </c>
      <c r="I12" s="9">
        <v>1</v>
      </c>
      <c r="J12" s="9">
        <v>1</v>
      </c>
      <c r="K12" s="9">
        <v>0</v>
      </c>
      <c r="L12" s="9">
        <v>1</v>
      </c>
      <c r="M12" s="9">
        <v>1</v>
      </c>
      <c r="N12" s="10">
        <v>4</v>
      </c>
    </row>
    <row r="13" spans="1:14" x14ac:dyDescent="0.25">
      <c r="A13" s="3" t="str">
        <f t="shared" si="1"/>
        <v>Московский</v>
      </c>
      <c r="B13" s="11" t="str">
        <f t="shared" si="0"/>
        <v>ГБОУ СОШ №370</v>
      </c>
      <c r="C13" s="5">
        <f t="shared" si="0"/>
        <v>11370</v>
      </c>
      <c r="D13" s="5" t="str">
        <f t="shared" si="0"/>
        <v>СОШ</v>
      </c>
      <c r="E13" s="13" t="s">
        <v>15</v>
      </c>
      <c r="F13" s="7">
        <f t="shared" si="0"/>
        <v>45</v>
      </c>
      <c r="G13" s="7">
        <f t="shared" si="0"/>
        <v>45</v>
      </c>
      <c r="H13" s="8">
        <f t="shared" si="2"/>
        <v>11370011</v>
      </c>
      <c r="I13" s="9">
        <v>1</v>
      </c>
      <c r="J13" s="9">
        <v>0</v>
      </c>
      <c r="K13" s="9">
        <v>0</v>
      </c>
      <c r="L13" s="9">
        <v>0</v>
      </c>
      <c r="M13" s="9">
        <v>0</v>
      </c>
      <c r="N13" s="10">
        <v>1</v>
      </c>
    </row>
    <row r="14" spans="1:14" x14ac:dyDescent="0.25">
      <c r="A14" s="3" t="str">
        <f t="shared" si="1"/>
        <v>Московский</v>
      </c>
      <c r="B14" s="11" t="str">
        <f t="shared" si="0"/>
        <v>ГБОУ СОШ №370</v>
      </c>
      <c r="C14" s="5">
        <f t="shared" si="0"/>
        <v>11370</v>
      </c>
      <c r="D14" s="5" t="str">
        <f t="shared" si="0"/>
        <v>СОШ</v>
      </c>
      <c r="E14" s="12" t="str">
        <f t="shared" si="0"/>
        <v>1а</v>
      </c>
      <c r="F14" s="7">
        <f t="shared" si="0"/>
        <v>45</v>
      </c>
      <c r="G14" s="7">
        <f t="shared" si="0"/>
        <v>45</v>
      </c>
      <c r="H14" s="8">
        <f t="shared" si="2"/>
        <v>11370012</v>
      </c>
      <c r="I14" s="9">
        <v>1</v>
      </c>
      <c r="J14" s="9">
        <v>0</v>
      </c>
      <c r="K14" s="9">
        <v>0</v>
      </c>
      <c r="L14" s="9">
        <v>1</v>
      </c>
      <c r="M14" s="9">
        <v>1</v>
      </c>
      <c r="N14" s="10">
        <v>3</v>
      </c>
    </row>
    <row r="15" spans="1:14" x14ac:dyDescent="0.25">
      <c r="A15" s="3" t="str">
        <f t="shared" si="1"/>
        <v>Московский</v>
      </c>
      <c r="B15" s="11" t="str">
        <f t="shared" si="0"/>
        <v>ГБОУ СОШ №370</v>
      </c>
      <c r="C15" s="5">
        <f t="shared" si="0"/>
        <v>11370</v>
      </c>
      <c r="D15" s="5" t="str">
        <f t="shared" si="0"/>
        <v>СОШ</v>
      </c>
      <c r="E15" s="12" t="str">
        <f t="shared" si="0"/>
        <v>1а</v>
      </c>
      <c r="F15" s="7">
        <f t="shared" si="0"/>
        <v>45</v>
      </c>
      <c r="G15" s="7">
        <f t="shared" si="0"/>
        <v>45</v>
      </c>
      <c r="H15" s="8">
        <f t="shared" si="2"/>
        <v>11370013</v>
      </c>
      <c r="I15" s="9">
        <v>0</v>
      </c>
      <c r="J15" s="9">
        <v>0</v>
      </c>
      <c r="K15" s="9">
        <v>0</v>
      </c>
      <c r="L15" s="9">
        <v>0</v>
      </c>
      <c r="M15" s="9">
        <v>0</v>
      </c>
      <c r="N15" s="10">
        <v>0</v>
      </c>
    </row>
    <row r="16" spans="1:14" x14ac:dyDescent="0.25">
      <c r="A16" s="3" t="str">
        <f t="shared" si="1"/>
        <v>Московский</v>
      </c>
      <c r="B16" s="11" t="str">
        <f t="shared" si="0"/>
        <v>ГБОУ СОШ №370</v>
      </c>
      <c r="C16" s="5">
        <f t="shared" si="0"/>
        <v>11370</v>
      </c>
      <c r="D16" s="5" t="str">
        <f t="shared" si="0"/>
        <v>СОШ</v>
      </c>
      <c r="E16" s="12" t="str">
        <f t="shared" si="0"/>
        <v>1а</v>
      </c>
      <c r="F16" s="7">
        <f t="shared" si="0"/>
        <v>45</v>
      </c>
      <c r="G16" s="7">
        <f t="shared" si="0"/>
        <v>45</v>
      </c>
      <c r="H16" s="8">
        <f t="shared" si="2"/>
        <v>11370014</v>
      </c>
      <c r="I16" s="9">
        <v>0</v>
      </c>
      <c r="J16" s="9">
        <v>1</v>
      </c>
      <c r="K16" s="9">
        <v>0</v>
      </c>
      <c r="L16" s="9">
        <v>1</v>
      </c>
      <c r="M16" s="9">
        <v>0</v>
      </c>
      <c r="N16" s="10">
        <v>2</v>
      </c>
    </row>
    <row r="17" spans="1:14" x14ac:dyDescent="0.25">
      <c r="A17" s="3" t="str">
        <f t="shared" si="1"/>
        <v>Московский</v>
      </c>
      <c r="B17" s="11" t="str">
        <f t="shared" si="0"/>
        <v>ГБОУ СОШ №370</v>
      </c>
      <c r="C17" s="5">
        <f t="shared" si="0"/>
        <v>11370</v>
      </c>
      <c r="D17" s="5" t="str">
        <f t="shared" si="0"/>
        <v>СОШ</v>
      </c>
      <c r="E17" s="12" t="str">
        <f t="shared" si="0"/>
        <v>1а</v>
      </c>
      <c r="F17" s="7">
        <f t="shared" si="0"/>
        <v>45</v>
      </c>
      <c r="G17" s="7">
        <f t="shared" si="0"/>
        <v>45</v>
      </c>
      <c r="H17" s="8">
        <f t="shared" si="2"/>
        <v>11370015</v>
      </c>
      <c r="I17" s="9">
        <v>0</v>
      </c>
      <c r="J17" s="9">
        <v>0</v>
      </c>
      <c r="K17" s="9">
        <v>0</v>
      </c>
      <c r="L17" s="9">
        <v>1</v>
      </c>
      <c r="M17" s="9">
        <v>0</v>
      </c>
      <c r="N17" s="10">
        <v>1</v>
      </c>
    </row>
    <row r="18" spans="1:14" x14ac:dyDescent="0.25">
      <c r="A18" s="3" t="str">
        <f t="shared" si="1"/>
        <v>Московский</v>
      </c>
      <c r="B18" s="11" t="str">
        <f t="shared" si="0"/>
        <v>ГБОУ СОШ №370</v>
      </c>
      <c r="C18" s="5">
        <f t="shared" si="0"/>
        <v>11370</v>
      </c>
      <c r="D18" s="5" t="str">
        <f t="shared" si="0"/>
        <v>СОШ</v>
      </c>
      <c r="E18" s="12" t="str">
        <f t="shared" si="0"/>
        <v>1а</v>
      </c>
      <c r="F18" s="7">
        <f t="shared" si="0"/>
        <v>45</v>
      </c>
      <c r="G18" s="7">
        <f t="shared" si="0"/>
        <v>45</v>
      </c>
      <c r="H18" s="8">
        <f t="shared" si="2"/>
        <v>11370016</v>
      </c>
      <c r="I18" s="9">
        <v>1</v>
      </c>
      <c r="J18" s="9">
        <v>0</v>
      </c>
      <c r="K18" s="9">
        <v>0</v>
      </c>
      <c r="L18" s="9">
        <v>0</v>
      </c>
      <c r="M18" s="9">
        <v>1</v>
      </c>
      <c r="N18" s="10">
        <v>2</v>
      </c>
    </row>
    <row r="19" spans="1:14" x14ac:dyDescent="0.25">
      <c r="A19" s="3" t="str">
        <f t="shared" si="1"/>
        <v>Московский</v>
      </c>
      <c r="B19" s="11" t="str">
        <f t="shared" si="0"/>
        <v>ГБОУ СОШ №370</v>
      </c>
      <c r="C19" s="5">
        <f t="shared" si="0"/>
        <v>11370</v>
      </c>
      <c r="D19" s="5" t="str">
        <f t="shared" si="0"/>
        <v>СОШ</v>
      </c>
      <c r="E19" s="12" t="str">
        <f t="shared" si="0"/>
        <v>1а</v>
      </c>
      <c r="F19" s="7">
        <f t="shared" si="0"/>
        <v>45</v>
      </c>
      <c r="G19" s="7">
        <f t="shared" si="0"/>
        <v>45</v>
      </c>
      <c r="H19" s="8">
        <f t="shared" si="2"/>
        <v>11370017</v>
      </c>
      <c r="I19" s="9">
        <v>1</v>
      </c>
      <c r="J19" s="9">
        <v>0</v>
      </c>
      <c r="K19" s="9">
        <v>0</v>
      </c>
      <c r="L19" s="9">
        <v>0</v>
      </c>
      <c r="M19" s="9">
        <v>0</v>
      </c>
      <c r="N19" s="10">
        <v>1</v>
      </c>
    </row>
    <row r="20" spans="1:14" x14ac:dyDescent="0.25">
      <c r="A20" s="3" t="str">
        <f t="shared" si="1"/>
        <v>Московский</v>
      </c>
      <c r="B20" s="11" t="str">
        <f t="shared" si="1"/>
        <v>ГБОУ СОШ №370</v>
      </c>
      <c r="C20" s="5">
        <f t="shared" si="1"/>
        <v>11370</v>
      </c>
      <c r="D20" s="5" t="str">
        <f t="shared" si="1"/>
        <v>СОШ</v>
      </c>
      <c r="E20" s="12" t="str">
        <f t="shared" si="1"/>
        <v>1а</v>
      </c>
      <c r="F20" s="7">
        <f t="shared" si="1"/>
        <v>45</v>
      </c>
      <c r="G20" s="7">
        <f t="shared" si="1"/>
        <v>45</v>
      </c>
      <c r="H20" s="8">
        <f t="shared" si="2"/>
        <v>11370018</v>
      </c>
      <c r="I20" s="9">
        <v>0</v>
      </c>
      <c r="J20" s="9">
        <v>0</v>
      </c>
      <c r="K20" s="9">
        <v>0</v>
      </c>
      <c r="L20" s="9">
        <v>0</v>
      </c>
      <c r="M20" s="9">
        <v>0</v>
      </c>
      <c r="N20" s="10">
        <v>0</v>
      </c>
    </row>
    <row r="21" spans="1:14" x14ac:dyDescent="0.25">
      <c r="A21" s="3" t="str">
        <f t="shared" ref="A21:G36" si="3">A20</f>
        <v>Московский</v>
      </c>
      <c r="B21" s="11" t="str">
        <f t="shared" si="3"/>
        <v>ГБОУ СОШ №370</v>
      </c>
      <c r="C21" s="5">
        <f t="shared" si="3"/>
        <v>11370</v>
      </c>
      <c r="D21" s="5" t="str">
        <f t="shared" si="3"/>
        <v>СОШ</v>
      </c>
      <c r="E21" s="12" t="str">
        <f t="shared" si="3"/>
        <v>1а</v>
      </c>
      <c r="F21" s="7">
        <f t="shared" si="3"/>
        <v>45</v>
      </c>
      <c r="G21" s="7">
        <f t="shared" si="3"/>
        <v>45</v>
      </c>
      <c r="H21" s="8">
        <f t="shared" si="2"/>
        <v>11370019</v>
      </c>
      <c r="I21" s="9">
        <v>0</v>
      </c>
      <c r="J21" s="9">
        <v>0</v>
      </c>
      <c r="K21" s="9">
        <v>0</v>
      </c>
      <c r="L21" s="9">
        <v>0</v>
      </c>
      <c r="M21" s="9">
        <v>0</v>
      </c>
      <c r="N21" s="10">
        <v>0</v>
      </c>
    </row>
    <row r="22" spans="1:14" x14ac:dyDescent="0.25">
      <c r="A22" s="3" t="str">
        <f t="shared" si="3"/>
        <v>Московский</v>
      </c>
      <c r="B22" s="11" t="str">
        <f t="shared" si="3"/>
        <v>ГБОУ СОШ №370</v>
      </c>
      <c r="C22" s="5">
        <f t="shared" si="3"/>
        <v>11370</v>
      </c>
      <c r="D22" s="5" t="str">
        <f t="shared" si="3"/>
        <v>СОШ</v>
      </c>
      <c r="E22" s="12" t="str">
        <f t="shared" si="3"/>
        <v>1а</v>
      </c>
      <c r="F22" s="7">
        <f t="shared" si="3"/>
        <v>45</v>
      </c>
      <c r="G22" s="7">
        <f t="shared" si="3"/>
        <v>45</v>
      </c>
      <c r="H22" s="8">
        <f t="shared" si="2"/>
        <v>11370020</v>
      </c>
      <c r="I22" s="9">
        <v>1</v>
      </c>
      <c r="J22" s="9">
        <v>0</v>
      </c>
      <c r="K22" s="9">
        <v>0</v>
      </c>
      <c r="L22" s="9">
        <v>0</v>
      </c>
      <c r="M22" s="9">
        <v>0</v>
      </c>
      <c r="N22" s="10">
        <v>1</v>
      </c>
    </row>
    <row r="23" spans="1:14" x14ac:dyDescent="0.25">
      <c r="A23" s="3" t="str">
        <f t="shared" si="3"/>
        <v>Московский</v>
      </c>
      <c r="B23" s="11" t="str">
        <f t="shared" si="3"/>
        <v>ГБОУ СОШ №370</v>
      </c>
      <c r="C23" s="5">
        <f t="shared" si="3"/>
        <v>11370</v>
      </c>
      <c r="D23" s="5" t="str">
        <f t="shared" si="3"/>
        <v>СОШ</v>
      </c>
      <c r="E23" s="12" t="str">
        <f t="shared" si="3"/>
        <v>1а</v>
      </c>
      <c r="F23" s="7">
        <f t="shared" si="3"/>
        <v>45</v>
      </c>
      <c r="G23" s="7">
        <f t="shared" si="3"/>
        <v>45</v>
      </c>
      <c r="H23" s="8">
        <f t="shared" si="2"/>
        <v>11370021</v>
      </c>
      <c r="I23" s="9">
        <v>0</v>
      </c>
      <c r="J23" s="9">
        <v>0</v>
      </c>
      <c r="K23" s="9">
        <v>0</v>
      </c>
      <c r="L23" s="9">
        <v>0</v>
      </c>
      <c r="M23" s="9">
        <v>0</v>
      </c>
      <c r="N23" s="10">
        <v>0</v>
      </c>
    </row>
    <row r="24" spans="1:14" x14ac:dyDescent="0.25">
      <c r="A24" s="3" t="str">
        <f t="shared" si="3"/>
        <v>Московский</v>
      </c>
      <c r="B24" s="11" t="str">
        <f t="shared" si="3"/>
        <v>ГБОУ СОШ №370</v>
      </c>
      <c r="C24" s="5">
        <f t="shared" si="3"/>
        <v>11370</v>
      </c>
      <c r="D24" s="5" t="str">
        <f t="shared" si="3"/>
        <v>СОШ</v>
      </c>
      <c r="E24" s="12" t="str">
        <f t="shared" si="3"/>
        <v>1а</v>
      </c>
      <c r="F24" s="7">
        <f t="shared" si="3"/>
        <v>45</v>
      </c>
      <c r="G24" s="7">
        <f t="shared" si="3"/>
        <v>45</v>
      </c>
      <c r="H24" s="8">
        <f t="shared" si="2"/>
        <v>11370022</v>
      </c>
      <c r="I24" s="9">
        <v>1</v>
      </c>
      <c r="J24" s="9">
        <v>0</v>
      </c>
      <c r="K24" s="9">
        <v>0</v>
      </c>
      <c r="L24" s="9">
        <v>1</v>
      </c>
      <c r="M24" s="9">
        <v>1</v>
      </c>
      <c r="N24" s="10">
        <v>3</v>
      </c>
    </row>
    <row r="25" spans="1:14" x14ac:dyDescent="0.25">
      <c r="A25" s="3" t="str">
        <f t="shared" si="3"/>
        <v>Московский</v>
      </c>
      <c r="B25" s="11" t="str">
        <f t="shared" si="3"/>
        <v>ГБОУ СОШ №370</v>
      </c>
      <c r="C25" s="5">
        <f t="shared" si="3"/>
        <v>11370</v>
      </c>
      <c r="D25" s="5" t="str">
        <f t="shared" si="3"/>
        <v>СОШ</v>
      </c>
      <c r="E25" s="12" t="str">
        <f t="shared" si="3"/>
        <v>1а</v>
      </c>
      <c r="F25" s="7">
        <f t="shared" si="3"/>
        <v>45</v>
      </c>
      <c r="G25" s="7">
        <f t="shared" si="3"/>
        <v>45</v>
      </c>
      <c r="H25" s="8">
        <f t="shared" si="2"/>
        <v>11370023</v>
      </c>
      <c r="I25" s="9">
        <v>1</v>
      </c>
      <c r="J25" s="9">
        <v>0</v>
      </c>
      <c r="K25" s="9">
        <v>0</v>
      </c>
      <c r="L25" s="9">
        <v>0</v>
      </c>
      <c r="M25" s="9">
        <v>0</v>
      </c>
      <c r="N25" s="10">
        <v>1</v>
      </c>
    </row>
    <row r="26" spans="1:14" x14ac:dyDescent="0.25">
      <c r="A26" s="3" t="str">
        <f t="shared" si="3"/>
        <v>Московский</v>
      </c>
      <c r="B26" s="11" t="str">
        <f t="shared" si="3"/>
        <v>ГБОУ СОШ №370</v>
      </c>
      <c r="C26" s="5">
        <f t="shared" si="3"/>
        <v>11370</v>
      </c>
      <c r="D26" s="5" t="str">
        <f t="shared" si="3"/>
        <v>СОШ</v>
      </c>
      <c r="E26" s="13" t="s">
        <v>30</v>
      </c>
      <c r="F26" s="7">
        <f t="shared" si="3"/>
        <v>45</v>
      </c>
      <c r="G26" s="7">
        <f t="shared" si="3"/>
        <v>45</v>
      </c>
      <c r="H26" s="8">
        <f>H25+1</f>
        <v>11370024</v>
      </c>
      <c r="I26" s="9">
        <v>1</v>
      </c>
      <c r="J26" s="9">
        <v>1</v>
      </c>
      <c r="K26" s="9">
        <v>0</v>
      </c>
      <c r="L26" s="9">
        <v>0</v>
      </c>
      <c r="M26" s="9">
        <v>0</v>
      </c>
      <c r="N26" s="10">
        <v>2</v>
      </c>
    </row>
    <row r="27" spans="1:14" x14ac:dyDescent="0.25">
      <c r="A27" s="3" t="str">
        <f t="shared" si="3"/>
        <v>Московский</v>
      </c>
      <c r="B27" s="11" t="str">
        <f t="shared" si="3"/>
        <v>ГБОУ СОШ №370</v>
      </c>
      <c r="C27" s="5">
        <f t="shared" si="3"/>
        <v>11370</v>
      </c>
      <c r="D27" s="5" t="str">
        <f t="shared" si="3"/>
        <v>СОШ</v>
      </c>
      <c r="E27" s="12" t="str">
        <f t="shared" si="3"/>
        <v>1 а доп.</v>
      </c>
      <c r="F27" s="7">
        <f t="shared" si="3"/>
        <v>45</v>
      </c>
      <c r="G27" s="7">
        <f t="shared" si="3"/>
        <v>45</v>
      </c>
      <c r="H27" s="8">
        <f t="shared" ref="H27:H46" si="4">H26+1</f>
        <v>11370025</v>
      </c>
      <c r="I27" s="9">
        <v>1</v>
      </c>
      <c r="J27" s="9">
        <v>1</v>
      </c>
      <c r="K27" s="9">
        <v>1</v>
      </c>
      <c r="L27" s="9">
        <v>1</v>
      </c>
      <c r="M27" s="9">
        <v>0</v>
      </c>
      <c r="N27" s="10">
        <v>3</v>
      </c>
    </row>
    <row r="28" spans="1:14" x14ac:dyDescent="0.25">
      <c r="A28" s="3" t="str">
        <f t="shared" si="3"/>
        <v>Московский</v>
      </c>
      <c r="B28" s="11" t="str">
        <f t="shared" si="3"/>
        <v>ГБОУ СОШ №370</v>
      </c>
      <c r="C28" s="5">
        <f t="shared" si="3"/>
        <v>11370</v>
      </c>
      <c r="D28" s="5" t="str">
        <f t="shared" si="3"/>
        <v>СОШ</v>
      </c>
      <c r="E28" s="12" t="str">
        <f t="shared" si="3"/>
        <v>1 а доп.</v>
      </c>
      <c r="F28" s="7">
        <f t="shared" si="3"/>
        <v>45</v>
      </c>
      <c r="G28" s="7">
        <f t="shared" si="3"/>
        <v>45</v>
      </c>
      <c r="H28" s="8">
        <f t="shared" si="4"/>
        <v>11370026</v>
      </c>
      <c r="I28" s="9">
        <v>1</v>
      </c>
      <c r="J28" s="9">
        <v>1</v>
      </c>
      <c r="K28" s="9">
        <v>0</v>
      </c>
      <c r="L28" s="9">
        <v>1</v>
      </c>
      <c r="M28" s="9">
        <v>0</v>
      </c>
      <c r="N28" s="10">
        <v>3</v>
      </c>
    </row>
    <row r="29" spans="1:14" x14ac:dyDescent="0.25">
      <c r="A29" s="3" t="str">
        <f t="shared" si="3"/>
        <v>Московский</v>
      </c>
      <c r="B29" s="11" t="str">
        <f t="shared" si="3"/>
        <v>ГБОУ СОШ №370</v>
      </c>
      <c r="C29" s="5">
        <f t="shared" si="3"/>
        <v>11370</v>
      </c>
      <c r="D29" s="5" t="str">
        <f t="shared" si="3"/>
        <v>СОШ</v>
      </c>
      <c r="E29" s="12" t="str">
        <f t="shared" si="3"/>
        <v>1 а доп.</v>
      </c>
      <c r="F29" s="7">
        <f t="shared" si="3"/>
        <v>45</v>
      </c>
      <c r="G29" s="7">
        <f t="shared" si="3"/>
        <v>45</v>
      </c>
      <c r="H29" s="8">
        <f t="shared" si="4"/>
        <v>11370027</v>
      </c>
      <c r="I29" s="9">
        <v>1</v>
      </c>
      <c r="J29" s="9">
        <v>1</v>
      </c>
      <c r="K29" s="9">
        <v>0</v>
      </c>
      <c r="L29" s="9">
        <v>1</v>
      </c>
      <c r="M29" s="9">
        <v>1</v>
      </c>
      <c r="N29" s="10">
        <v>4</v>
      </c>
    </row>
    <row r="30" spans="1:14" x14ac:dyDescent="0.25">
      <c r="A30" s="3" t="str">
        <f t="shared" si="3"/>
        <v>Московский</v>
      </c>
      <c r="B30" s="11" t="str">
        <f t="shared" si="3"/>
        <v>ГБОУ СОШ №370</v>
      </c>
      <c r="C30" s="5">
        <f t="shared" si="3"/>
        <v>11370</v>
      </c>
      <c r="D30" s="5" t="str">
        <f t="shared" si="3"/>
        <v>СОШ</v>
      </c>
      <c r="E30" s="12" t="str">
        <f t="shared" si="3"/>
        <v>1 а доп.</v>
      </c>
      <c r="F30" s="7">
        <f t="shared" si="3"/>
        <v>45</v>
      </c>
      <c r="G30" s="7">
        <f t="shared" si="3"/>
        <v>45</v>
      </c>
      <c r="H30" s="8">
        <f t="shared" si="4"/>
        <v>11370028</v>
      </c>
      <c r="I30" s="9">
        <v>1</v>
      </c>
      <c r="J30" s="9">
        <v>1</v>
      </c>
      <c r="K30" s="9">
        <v>0</v>
      </c>
      <c r="L30" s="9">
        <v>0</v>
      </c>
      <c r="M30" s="9">
        <v>0</v>
      </c>
      <c r="N30" s="10">
        <v>3</v>
      </c>
    </row>
    <row r="31" spans="1:14" x14ac:dyDescent="0.25">
      <c r="A31" s="3" t="str">
        <f t="shared" si="3"/>
        <v>Московский</v>
      </c>
      <c r="B31" s="11" t="str">
        <f t="shared" si="3"/>
        <v>ГБОУ СОШ №370</v>
      </c>
      <c r="C31" s="5">
        <f t="shared" si="3"/>
        <v>11370</v>
      </c>
      <c r="D31" s="5" t="str">
        <f t="shared" si="3"/>
        <v>СОШ</v>
      </c>
      <c r="E31" s="12" t="str">
        <f t="shared" si="3"/>
        <v>1 а доп.</v>
      </c>
      <c r="F31" s="7">
        <f t="shared" si="3"/>
        <v>45</v>
      </c>
      <c r="G31" s="7">
        <f t="shared" si="3"/>
        <v>45</v>
      </c>
      <c r="H31" s="8">
        <f t="shared" si="4"/>
        <v>11370029</v>
      </c>
      <c r="I31" s="9">
        <v>1</v>
      </c>
      <c r="J31" s="9">
        <v>1</v>
      </c>
      <c r="K31" s="9">
        <v>0</v>
      </c>
      <c r="L31" s="9">
        <v>1</v>
      </c>
      <c r="M31" s="9">
        <v>1</v>
      </c>
      <c r="N31" s="10">
        <v>4</v>
      </c>
    </row>
    <row r="32" spans="1:14" x14ac:dyDescent="0.25">
      <c r="A32" s="3" t="str">
        <f t="shared" si="3"/>
        <v>Московский</v>
      </c>
      <c r="B32" s="11" t="str">
        <f t="shared" si="3"/>
        <v>ГБОУ СОШ №370</v>
      </c>
      <c r="C32" s="5">
        <f t="shared" si="3"/>
        <v>11370</v>
      </c>
      <c r="D32" s="5" t="str">
        <f t="shared" si="3"/>
        <v>СОШ</v>
      </c>
      <c r="E32" s="12" t="str">
        <f t="shared" si="3"/>
        <v>1 а доп.</v>
      </c>
      <c r="F32" s="7">
        <f t="shared" si="3"/>
        <v>45</v>
      </c>
      <c r="G32" s="7">
        <f t="shared" si="3"/>
        <v>45</v>
      </c>
      <c r="H32" s="8">
        <f t="shared" si="4"/>
        <v>11370030</v>
      </c>
      <c r="I32" s="9">
        <v>1</v>
      </c>
      <c r="J32" s="9">
        <v>1</v>
      </c>
      <c r="K32" s="9">
        <v>0</v>
      </c>
      <c r="L32" s="9">
        <v>0</v>
      </c>
      <c r="M32" s="9">
        <v>1</v>
      </c>
      <c r="N32" s="10">
        <v>3</v>
      </c>
    </row>
    <row r="33" spans="1:14" x14ac:dyDescent="0.25">
      <c r="A33" s="3" t="str">
        <f t="shared" si="3"/>
        <v>Московский</v>
      </c>
      <c r="B33" s="11" t="str">
        <f t="shared" si="3"/>
        <v>ГБОУ СОШ №370</v>
      </c>
      <c r="C33" s="5">
        <f t="shared" si="3"/>
        <v>11370</v>
      </c>
      <c r="D33" s="5" t="str">
        <f t="shared" si="3"/>
        <v>СОШ</v>
      </c>
      <c r="E33" s="12" t="str">
        <f t="shared" si="3"/>
        <v>1 а доп.</v>
      </c>
      <c r="F33" s="7">
        <f t="shared" si="3"/>
        <v>45</v>
      </c>
      <c r="G33" s="7">
        <f t="shared" si="3"/>
        <v>45</v>
      </c>
      <c r="H33" s="8">
        <f t="shared" si="4"/>
        <v>11370031</v>
      </c>
      <c r="I33" s="9">
        <v>1</v>
      </c>
      <c r="J33" s="9">
        <v>1</v>
      </c>
      <c r="K33" s="9">
        <v>0</v>
      </c>
      <c r="L33" s="9">
        <v>0</v>
      </c>
      <c r="M33" s="9">
        <v>1</v>
      </c>
      <c r="N33" s="10">
        <v>3</v>
      </c>
    </row>
    <row r="34" spans="1:14" x14ac:dyDescent="0.25">
      <c r="A34" s="3" t="str">
        <f t="shared" si="3"/>
        <v>Московский</v>
      </c>
      <c r="B34" s="11" t="str">
        <f t="shared" si="3"/>
        <v>ГБОУ СОШ №370</v>
      </c>
      <c r="C34" s="5">
        <f t="shared" si="3"/>
        <v>11370</v>
      </c>
      <c r="D34" s="5" t="str">
        <f t="shared" si="3"/>
        <v>СОШ</v>
      </c>
      <c r="E34" s="12" t="str">
        <f t="shared" si="3"/>
        <v>1 а доп.</v>
      </c>
      <c r="F34" s="7">
        <f t="shared" si="3"/>
        <v>45</v>
      </c>
      <c r="G34" s="7">
        <f t="shared" si="3"/>
        <v>45</v>
      </c>
      <c r="H34" s="8">
        <f t="shared" si="4"/>
        <v>11370032</v>
      </c>
      <c r="I34" s="9">
        <v>1</v>
      </c>
      <c r="J34" s="9">
        <v>1</v>
      </c>
      <c r="K34" s="9">
        <v>0</v>
      </c>
      <c r="L34" s="9">
        <v>0</v>
      </c>
      <c r="M34" s="9">
        <v>1</v>
      </c>
      <c r="N34" s="10">
        <v>3</v>
      </c>
    </row>
    <row r="35" spans="1:14" x14ac:dyDescent="0.25">
      <c r="A35" s="3" t="str">
        <f t="shared" si="3"/>
        <v>Московский</v>
      </c>
      <c r="B35" s="11" t="str">
        <f t="shared" si="3"/>
        <v>ГБОУ СОШ №370</v>
      </c>
      <c r="C35" s="5">
        <f t="shared" si="3"/>
        <v>11370</v>
      </c>
      <c r="D35" s="5" t="str">
        <f t="shared" si="3"/>
        <v>СОШ</v>
      </c>
      <c r="E35" s="12" t="str">
        <f t="shared" si="3"/>
        <v>1 а доп.</v>
      </c>
      <c r="F35" s="7">
        <f t="shared" si="3"/>
        <v>45</v>
      </c>
      <c r="G35" s="7">
        <f t="shared" si="3"/>
        <v>45</v>
      </c>
      <c r="H35" s="8">
        <f t="shared" si="4"/>
        <v>11370033</v>
      </c>
      <c r="I35" s="9">
        <v>0</v>
      </c>
      <c r="J35" s="9">
        <v>0</v>
      </c>
      <c r="K35" s="9">
        <v>0</v>
      </c>
      <c r="L35" s="9">
        <v>1</v>
      </c>
      <c r="M35" s="9">
        <v>1</v>
      </c>
      <c r="N35" s="10">
        <v>2</v>
      </c>
    </row>
    <row r="36" spans="1:14" x14ac:dyDescent="0.25">
      <c r="A36" s="3" t="str">
        <f t="shared" si="3"/>
        <v>Московский</v>
      </c>
      <c r="B36" s="11" t="str">
        <f t="shared" si="3"/>
        <v>ГБОУ СОШ №370</v>
      </c>
      <c r="C36" s="5">
        <f t="shared" si="3"/>
        <v>11370</v>
      </c>
      <c r="D36" s="5" t="str">
        <f t="shared" si="3"/>
        <v>СОШ</v>
      </c>
      <c r="E36" s="12" t="str">
        <f t="shared" si="3"/>
        <v>1 а доп.</v>
      </c>
      <c r="F36" s="7">
        <f t="shared" si="3"/>
        <v>45</v>
      </c>
      <c r="G36" s="7">
        <f t="shared" si="3"/>
        <v>45</v>
      </c>
      <c r="H36" s="8">
        <f t="shared" si="4"/>
        <v>11370034</v>
      </c>
      <c r="I36" s="9">
        <v>1</v>
      </c>
      <c r="J36" s="9">
        <v>1</v>
      </c>
      <c r="K36" s="9">
        <v>0</v>
      </c>
      <c r="L36" s="9">
        <v>1</v>
      </c>
      <c r="M36" s="9">
        <v>1</v>
      </c>
      <c r="N36" s="10">
        <v>4</v>
      </c>
    </row>
    <row r="37" spans="1:14" x14ac:dyDescent="0.25">
      <c r="A37" s="3" t="str">
        <f t="shared" ref="A37:E48" si="5">A36</f>
        <v>Московский</v>
      </c>
      <c r="B37" s="11" t="str">
        <f t="shared" si="5"/>
        <v>ГБОУ СОШ №370</v>
      </c>
      <c r="C37" s="5">
        <f t="shared" si="5"/>
        <v>11370</v>
      </c>
      <c r="D37" s="5" t="str">
        <f t="shared" si="5"/>
        <v>СОШ</v>
      </c>
      <c r="E37" s="13" t="s">
        <v>31</v>
      </c>
      <c r="F37" s="7">
        <f t="shared" ref="F37:G48" si="6">F36</f>
        <v>45</v>
      </c>
      <c r="G37" s="7">
        <f t="shared" si="6"/>
        <v>45</v>
      </c>
      <c r="H37" s="8">
        <f t="shared" si="4"/>
        <v>11370035</v>
      </c>
      <c r="I37" s="9">
        <v>1</v>
      </c>
      <c r="J37" s="9">
        <v>1</v>
      </c>
      <c r="K37" s="9">
        <v>1</v>
      </c>
      <c r="L37" s="9">
        <v>1</v>
      </c>
      <c r="M37" s="9">
        <v>1</v>
      </c>
      <c r="N37" s="10">
        <v>5</v>
      </c>
    </row>
    <row r="38" spans="1:14" x14ac:dyDescent="0.25">
      <c r="A38" s="3" t="str">
        <f t="shared" si="5"/>
        <v>Московский</v>
      </c>
      <c r="B38" s="11" t="str">
        <f t="shared" si="5"/>
        <v>ГБОУ СОШ №370</v>
      </c>
      <c r="C38" s="5">
        <f t="shared" si="5"/>
        <v>11370</v>
      </c>
      <c r="D38" s="5" t="str">
        <f t="shared" si="5"/>
        <v>СОШ</v>
      </c>
      <c r="E38" s="12" t="str">
        <f t="shared" si="5"/>
        <v>1 б доп.</v>
      </c>
      <c r="F38" s="7">
        <f t="shared" si="6"/>
        <v>45</v>
      </c>
      <c r="G38" s="7">
        <f t="shared" si="6"/>
        <v>45</v>
      </c>
      <c r="H38" s="8">
        <f t="shared" si="4"/>
        <v>11370036</v>
      </c>
      <c r="I38" s="9">
        <v>1</v>
      </c>
      <c r="J38" s="9">
        <v>1</v>
      </c>
      <c r="K38" s="9">
        <v>1</v>
      </c>
      <c r="L38" s="9">
        <v>1</v>
      </c>
      <c r="M38" s="9">
        <v>1</v>
      </c>
      <c r="N38" s="10">
        <v>5</v>
      </c>
    </row>
    <row r="39" spans="1:14" x14ac:dyDescent="0.25">
      <c r="A39" s="3" t="str">
        <f t="shared" si="5"/>
        <v>Московский</v>
      </c>
      <c r="B39" s="11" t="str">
        <f t="shared" si="5"/>
        <v>ГБОУ СОШ №370</v>
      </c>
      <c r="C39" s="5">
        <f t="shared" si="5"/>
        <v>11370</v>
      </c>
      <c r="D39" s="5" t="str">
        <f t="shared" si="5"/>
        <v>СОШ</v>
      </c>
      <c r="E39" s="12" t="str">
        <f t="shared" si="5"/>
        <v>1 б доп.</v>
      </c>
      <c r="F39" s="7">
        <f t="shared" si="6"/>
        <v>45</v>
      </c>
      <c r="G39" s="7">
        <f t="shared" si="6"/>
        <v>45</v>
      </c>
      <c r="H39" s="8">
        <f t="shared" si="4"/>
        <v>11370037</v>
      </c>
      <c r="I39" s="9">
        <v>1</v>
      </c>
      <c r="J39" s="9">
        <v>1</v>
      </c>
      <c r="K39" s="9">
        <v>1</v>
      </c>
      <c r="L39" s="9">
        <v>1</v>
      </c>
      <c r="M39" s="9">
        <v>1</v>
      </c>
      <c r="N39" s="10">
        <v>5</v>
      </c>
    </row>
    <row r="40" spans="1:14" x14ac:dyDescent="0.25">
      <c r="A40" s="3" t="str">
        <f t="shared" si="5"/>
        <v>Московский</v>
      </c>
      <c r="B40" s="11" t="str">
        <f t="shared" si="5"/>
        <v>ГБОУ СОШ №370</v>
      </c>
      <c r="C40" s="5">
        <f t="shared" si="5"/>
        <v>11370</v>
      </c>
      <c r="D40" s="5" t="str">
        <f t="shared" si="5"/>
        <v>СОШ</v>
      </c>
      <c r="E40" s="12" t="str">
        <f t="shared" si="5"/>
        <v>1 б доп.</v>
      </c>
      <c r="F40" s="7">
        <f t="shared" si="6"/>
        <v>45</v>
      </c>
      <c r="G40" s="7">
        <f t="shared" si="6"/>
        <v>45</v>
      </c>
      <c r="H40" s="8">
        <f t="shared" si="4"/>
        <v>11370038</v>
      </c>
      <c r="I40" s="9">
        <v>1</v>
      </c>
      <c r="J40" s="9">
        <v>1</v>
      </c>
      <c r="K40" s="9">
        <v>0</v>
      </c>
      <c r="L40" s="9">
        <v>0</v>
      </c>
      <c r="M40" s="9">
        <v>0</v>
      </c>
      <c r="N40" s="10">
        <v>2</v>
      </c>
    </row>
    <row r="41" spans="1:14" x14ac:dyDescent="0.25">
      <c r="A41" s="3" t="str">
        <f t="shared" si="5"/>
        <v>Московский</v>
      </c>
      <c r="B41" s="11" t="str">
        <f t="shared" si="5"/>
        <v>ГБОУ СОШ №370</v>
      </c>
      <c r="C41" s="5">
        <f t="shared" si="5"/>
        <v>11370</v>
      </c>
      <c r="D41" s="5" t="str">
        <f t="shared" si="5"/>
        <v>СОШ</v>
      </c>
      <c r="E41" s="12" t="str">
        <f t="shared" si="5"/>
        <v>1 б доп.</v>
      </c>
      <c r="F41" s="7">
        <f t="shared" si="6"/>
        <v>45</v>
      </c>
      <c r="G41" s="7">
        <f t="shared" si="6"/>
        <v>45</v>
      </c>
      <c r="H41" s="8">
        <f t="shared" si="4"/>
        <v>11370039</v>
      </c>
      <c r="I41" s="9">
        <v>1</v>
      </c>
      <c r="J41" s="9">
        <v>1</v>
      </c>
      <c r="K41" s="9">
        <v>1</v>
      </c>
      <c r="L41" s="9">
        <v>1</v>
      </c>
      <c r="M41" s="9">
        <v>1</v>
      </c>
      <c r="N41" s="10">
        <v>5</v>
      </c>
    </row>
    <row r="42" spans="1:14" x14ac:dyDescent="0.25">
      <c r="A42" s="3" t="str">
        <f t="shared" si="5"/>
        <v>Московский</v>
      </c>
      <c r="B42" s="11" t="str">
        <f t="shared" si="5"/>
        <v>ГБОУ СОШ №370</v>
      </c>
      <c r="C42" s="5">
        <f t="shared" si="5"/>
        <v>11370</v>
      </c>
      <c r="D42" s="5" t="str">
        <f t="shared" si="5"/>
        <v>СОШ</v>
      </c>
      <c r="E42" s="12" t="str">
        <f t="shared" si="5"/>
        <v>1 б доп.</v>
      </c>
      <c r="F42" s="7">
        <f t="shared" si="6"/>
        <v>45</v>
      </c>
      <c r="G42" s="7">
        <f t="shared" si="6"/>
        <v>45</v>
      </c>
      <c r="H42" s="8">
        <f t="shared" si="4"/>
        <v>11370040</v>
      </c>
      <c r="I42" s="9">
        <v>1</v>
      </c>
      <c r="J42" s="9">
        <v>1</v>
      </c>
      <c r="K42" s="9">
        <v>1</v>
      </c>
      <c r="L42" s="9">
        <v>1</v>
      </c>
      <c r="M42" s="9">
        <v>1</v>
      </c>
      <c r="N42" s="10">
        <v>5</v>
      </c>
    </row>
    <row r="43" spans="1:14" x14ac:dyDescent="0.25">
      <c r="A43" s="3" t="str">
        <f t="shared" si="5"/>
        <v>Московский</v>
      </c>
      <c r="B43" s="11" t="str">
        <f t="shared" si="5"/>
        <v>ГБОУ СОШ №370</v>
      </c>
      <c r="C43" s="5">
        <f t="shared" si="5"/>
        <v>11370</v>
      </c>
      <c r="D43" s="5" t="str">
        <f t="shared" si="5"/>
        <v>СОШ</v>
      </c>
      <c r="E43" s="12" t="str">
        <f t="shared" si="5"/>
        <v>1 б доп.</v>
      </c>
      <c r="F43" s="7">
        <f t="shared" si="6"/>
        <v>45</v>
      </c>
      <c r="G43" s="7">
        <f t="shared" si="6"/>
        <v>45</v>
      </c>
      <c r="H43" s="8">
        <f t="shared" si="4"/>
        <v>11370041</v>
      </c>
      <c r="I43" s="9">
        <v>1</v>
      </c>
      <c r="J43" s="9">
        <v>0</v>
      </c>
      <c r="K43" s="9">
        <v>0</v>
      </c>
      <c r="L43" s="9">
        <v>1</v>
      </c>
      <c r="M43" s="9">
        <v>1</v>
      </c>
      <c r="N43" s="10">
        <v>3</v>
      </c>
    </row>
    <row r="44" spans="1:14" x14ac:dyDescent="0.25">
      <c r="A44" s="3" t="str">
        <f t="shared" si="5"/>
        <v>Московский</v>
      </c>
      <c r="B44" s="11" t="str">
        <f t="shared" si="5"/>
        <v>ГБОУ СОШ №370</v>
      </c>
      <c r="C44" s="5">
        <f t="shared" si="5"/>
        <v>11370</v>
      </c>
      <c r="D44" s="5" t="str">
        <f t="shared" si="5"/>
        <v>СОШ</v>
      </c>
      <c r="E44" s="12" t="str">
        <f t="shared" si="5"/>
        <v>1 б доп.</v>
      </c>
      <c r="F44" s="7">
        <f t="shared" si="6"/>
        <v>45</v>
      </c>
      <c r="G44" s="7">
        <f t="shared" si="6"/>
        <v>45</v>
      </c>
      <c r="H44" s="8">
        <f t="shared" si="4"/>
        <v>11370042</v>
      </c>
      <c r="I44" s="9">
        <v>0</v>
      </c>
      <c r="J44" s="9">
        <v>0</v>
      </c>
      <c r="K44" s="9">
        <v>1</v>
      </c>
      <c r="L44" s="9">
        <v>1</v>
      </c>
      <c r="M44" s="9">
        <v>1</v>
      </c>
      <c r="N44" s="10">
        <v>3</v>
      </c>
    </row>
    <row r="45" spans="1:14" x14ac:dyDescent="0.25">
      <c r="A45" s="3" t="str">
        <f t="shared" si="5"/>
        <v>Московский</v>
      </c>
      <c r="B45" s="11" t="str">
        <f t="shared" si="5"/>
        <v>ГБОУ СОШ №370</v>
      </c>
      <c r="C45" s="5">
        <f t="shared" si="5"/>
        <v>11370</v>
      </c>
      <c r="D45" s="5" t="str">
        <f t="shared" si="5"/>
        <v>СОШ</v>
      </c>
      <c r="E45" s="12" t="str">
        <f t="shared" si="5"/>
        <v>1 б доп.</v>
      </c>
      <c r="F45" s="7">
        <f t="shared" si="6"/>
        <v>45</v>
      </c>
      <c r="G45" s="7">
        <f t="shared" si="6"/>
        <v>45</v>
      </c>
      <c r="H45" s="8">
        <f t="shared" si="4"/>
        <v>11370043</v>
      </c>
      <c r="I45" s="9">
        <v>0</v>
      </c>
      <c r="J45" s="9">
        <v>0</v>
      </c>
      <c r="K45" s="9">
        <v>1</v>
      </c>
      <c r="L45" s="9">
        <v>1</v>
      </c>
      <c r="M45" s="9">
        <v>1</v>
      </c>
      <c r="N45" s="10">
        <v>3</v>
      </c>
    </row>
    <row r="46" spans="1:14" x14ac:dyDescent="0.25">
      <c r="A46" s="3" t="str">
        <f t="shared" si="5"/>
        <v>Московский</v>
      </c>
      <c r="B46" s="11" t="str">
        <f t="shared" si="5"/>
        <v>ГБОУ СОШ №370</v>
      </c>
      <c r="C46" s="5">
        <f t="shared" si="5"/>
        <v>11370</v>
      </c>
      <c r="D46" s="5" t="str">
        <f t="shared" si="5"/>
        <v>СОШ</v>
      </c>
      <c r="E46" s="12" t="str">
        <f t="shared" si="5"/>
        <v>1 б доп.</v>
      </c>
      <c r="F46" s="7">
        <f t="shared" si="6"/>
        <v>45</v>
      </c>
      <c r="G46" s="7">
        <f t="shared" si="6"/>
        <v>45</v>
      </c>
      <c r="H46" s="8">
        <f t="shared" si="4"/>
        <v>11370044</v>
      </c>
      <c r="I46" s="9">
        <v>1</v>
      </c>
      <c r="J46" s="9">
        <v>1</v>
      </c>
      <c r="K46" s="9">
        <v>1</v>
      </c>
      <c r="L46" s="9">
        <v>0</v>
      </c>
      <c r="M46" s="9">
        <v>0</v>
      </c>
      <c r="N46" s="10">
        <v>3</v>
      </c>
    </row>
    <row r="47" spans="1:14" x14ac:dyDescent="0.25">
      <c r="A47" s="3" t="str">
        <f t="shared" si="5"/>
        <v>Московский</v>
      </c>
      <c r="B47" s="11" t="str">
        <f t="shared" si="5"/>
        <v>ГБОУ СОШ №370</v>
      </c>
      <c r="C47" s="5">
        <f t="shared" si="5"/>
        <v>11370</v>
      </c>
      <c r="D47" s="5" t="str">
        <f t="shared" si="5"/>
        <v>СОШ</v>
      </c>
      <c r="E47" s="12" t="str">
        <f t="shared" si="5"/>
        <v>1 б доп.</v>
      </c>
      <c r="F47" s="7">
        <f t="shared" si="6"/>
        <v>45</v>
      </c>
      <c r="G47" s="7">
        <f t="shared" si="6"/>
        <v>45</v>
      </c>
      <c r="H47" s="8">
        <f t="shared" si="2"/>
        <v>11370045</v>
      </c>
      <c r="I47" s="9">
        <v>1</v>
      </c>
      <c r="J47" s="9">
        <v>0</v>
      </c>
      <c r="K47" s="9">
        <v>1</v>
      </c>
      <c r="L47" s="9">
        <v>0</v>
      </c>
      <c r="M47" s="9">
        <v>0</v>
      </c>
      <c r="N47" s="10">
        <v>2</v>
      </c>
    </row>
    <row r="48" spans="1:14" x14ac:dyDescent="0.25">
      <c r="A48" s="3" t="str">
        <f t="shared" si="5"/>
        <v>Московский</v>
      </c>
      <c r="B48" s="11" t="str">
        <f t="shared" si="5"/>
        <v>ГБОУ СОШ №370</v>
      </c>
      <c r="C48" s="5">
        <f t="shared" si="5"/>
        <v>11370</v>
      </c>
      <c r="D48" s="5" t="str">
        <f t="shared" si="5"/>
        <v>СОШ</v>
      </c>
      <c r="E48" s="12" t="str">
        <f t="shared" si="5"/>
        <v>1 б доп.</v>
      </c>
      <c r="F48" s="7">
        <f t="shared" si="6"/>
        <v>45</v>
      </c>
      <c r="G48" s="7">
        <f t="shared" si="6"/>
        <v>45</v>
      </c>
      <c r="I48" s="48">
        <f>SUM(I3:I47)/(45*1)</f>
        <v>0.66666666666666663</v>
      </c>
      <c r="J48" s="48">
        <f t="shared" ref="J48:M48" si="7">SUM(J3:J47)/(45*1)</f>
        <v>0.51111111111111107</v>
      </c>
      <c r="K48" s="48">
        <f t="shared" si="7"/>
        <v>0.35555555555555557</v>
      </c>
      <c r="L48" s="48">
        <f t="shared" si="7"/>
        <v>0.48888888888888887</v>
      </c>
      <c r="M48" s="48">
        <f t="shared" si="7"/>
        <v>0.48888888888888887</v>
      </c>
      <c r="N48" s="48">
        <f>SUM(N3:N47)/(45*5)</f>
        <v>0.50222222222222224</v>
      </c>
    </row>
    <row r="51" spans="1:3" x14ac:dyDescent="0.25">
      <c r="A51" s="54" t="s">
        <v>74</v>
      </c>
      <c r="B51" s="54" t="s">
        <v>75</v>
      </c>
      <c r="C51" s="54" t="s">
        <v>76</v>
      </c>
    </row>
    <row r="52" spans="1:3" x14ac:dyDescent="0.25">
      <c r="A52" s="54" t="s">
        <v>82</v>
      </c>
      <c r="B52" s="54">
        <v>6</v>
      </c>
      <c r="C52" s="55">
        <f>B52/45</f>
        <v>0.13333333333333333</v>
      </c>
    </row>
    <row r="53" spans="1:3" x14ac:dyDescent="0.25">
      <c r="A53" s="54" t="s">
        <v>77</v>
      </c>
      <c r="B53" s="54">
        <v>6</v>
      </c>
      <c r="C53" s="55">
        <f t="shared" ref="C53:C57" si="8">B53/45</f>
        <v>0.13333333333333333</v>
      </c>
    </row>
    <row r="54" spans="1:3" x14ac:dyDescent="0.25">
      <c r="A54" s="54" t="s">
        <v>78</v>
      </c>
      <c r="B54" s="54">
        <v>8</v>
      </c>
      <c r="C54" s="55">
        <f t="shared" si="8"/>
        <v>0.17777777777777778</v>
      </c>
    </row>
    <row r="55" spans="1:3" x14ac:dyDescent="0.25">
      <c r="A55" s="54" t="s">
        <v>79</v>
      </c>
      <c r="B55" s="54">
        <v>14</v>
      </c>
      <c r="C55" s="55">
        <f t="shared" si="8"/>
        <v>0.31111111111111112</v>
      </c>
    </row>
    <row r="56" spans="1:3" x14ac:dyDescent="0.25">
      <c r="A56" s="54" t="s">
        <v>80</v>
      </c>
      <c r="B56" s="54">
        <v>6</v>
      </c>
      <c r="C56" s="55">
        <f t="shared" si="8"/>
        <v>0.13333333333333333</v>
      </c>
    </row>
    <row r="57" spans="1:3" x14ac:dyDescent="0.25">
      <c r="A57" s="54" t="s">
        <v>81</v>
      </c>
      <c r="B57" s="54">
        <v>5</v>
      </c>
      <c r="C57" s="55">
        <f t="shared" si="8"/>
        <v>0.1111111111111111</v>
      </c>
    </row>
    <row r="58" spans="1:3" x14ac:dyDescent="0.25">
      <c r="B58">
        <f>SUBTOTAL(9,B52:B57)</f>
        <v>45</v>
      </c>
    </row>
  </sheetData>
  <autoFilter ref="A1:N48"/>
  <mergeCells count="9">
    <mergeCell ref="G1:G2"/>
    <mergeCell ref="H1:H2"/>
    <mergeCell ref="N1:N2"/>
    <mergeCell ref="A1:A2"/>
    <mergeCell ref="B1:B2"/>
    <mergeCell ref="C1:C2"/>
    <mergeCell ref="D1:D2"/>
    <mergeCell ref="E1:E2"/>
    <mergeCell ref="F1:F2"/>
  </mergeCells>
  <dataValidations count="3">
    <dataValidation allowBlank="1" showErrorMessage="1" sqref="E3:G48"/>
    <dataValidation type="list" allowBlank="1" showInputMessage="1" showErrorMessage="1" sqref="I3:M47">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N120"/>
  <sheetViews>
    <sheetView topLeftCell="A85" workbookViewId="0">
      <selection activeCell="B114" sqref="B114:B119"/>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9" width="7.28515625" customWidth="1"/>
    <col min="10" max="11" width="7.140625" customWidth="1"/>
    <col min="12" max="12" width="7.5703125" customWidth="1"/>
    <col min="13" max="13" width="8.140625" customWidth="1"/>
  </cols>
  <sheetData>
    <row r="1" spans="1:14"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x14ac:dyDescent="0.25">
      <c r="A2" s="172"/>
      <c r="B2" s="172"/>
      <c r="C2" s="172"/>
      <c r="D2" s="172"/>
      <c r="E2" s="173"/>
      <c r="F2" s="168"/>
      <c r="G2" s="168"/>
      <c r="H2" s="170"/>
      <c r="I2" s="2" t="s">
        <v>9</v>
      </c>
      <c r="J2" s="2" t="s">
        <v>9</v>
      </c>
      <c r="K2" s="2" t="s">
        <v>9</v>
      </c>
      <c r="L2" s="2" t="s">
        <v>9</v>
      </c>
      <c r="M2" s="2" t="s">
        <v>9</v>
      </c>
      <c r="N2" s="171"/>
    </row>
    <row r="3" spans="1:14" x14ac:dyDescent="0.25">
      <c r="A3" s="3" t="s">
        <v>10</v>
      </c>
      <c r="B3" s="11" t="s">
        <v>32</v>
      </c>
      <c r="C3" s="5">
        <f>VLOOKUP(B3,[10]Списки!$C$1:$E$40,2,FALSE)</f>
        <v>11371</v>
      </c>
      <c r="D3" s="5" t="str">
        <f>VLOOKUP(B3,[10]Списки!$C$1:$E$40,3,FALSE)</f>
        <v>СОШ с углуб.</v>
      </c>
      <c r="E3" s="6" t="s">
        <v>15</v>
      </c>
      <c r="F3" s="7">
        <v>120</v>
      </c>
      <c r="G3" s="7">
        <v>106</v>
      </c>
      <c r="H3" s="8">
        <f>C3*1000+1</f>
        <v>11371001</v>
      </c>
      <c r="I3" s="9">
        <v>1</v>
      </c>
      <c r="J3" s="9">
        <v>1</v>
      </c>
      <c r="K3" s="9">
        <v>1</v>
      </c>
      <c r="L3" s="9">
        <v>1</v>
      </c>
      <c r="M3" s="9">
        <v>1</v>
      </c>
      <c r="N3" s="10">
        <f>IF(COUNTBLANK(I3:M3)&lt;5,SUM(I3:M3),"Не писал")</f>
        <v>5</v>
      </c>
    </row>
    <row r="4" spans="1:14" x14ac:dyDescent="0.25">
      <c r="A4" s="3" t="s">
        <v>10</v>
      </c>
      <c r="B4" s="3" t="s">
        <v>32</v>
      </c>
      <c r="C4" s="5">
        <f>VLOOKUP(B4,[10]Списки!$C$1:$E$40,2,FALSE)</f>
        <v>11371</v>
      </c>
      <c r="D4" s="5" t="str">
        <f>VLOOKUP(B4,[10]Списки!$C$1:$E$40,3,FALSE)</f>
        <v>СОШ с углуб.</v>
      </c>
      <c r="E4" s="6" t="s">
        <v>15</v>
      </c>
      <c r="F4" s="7">
        <v>120</v>
      </c>
      <c r="G4" s="7">
        <v>106</v>
      </c>
      <c r="H4" s="8">
        <f>C4*1000+1</f>
        <v>11371001</v>
      </c>
      <c r="I4" s="9">
        <v>1</v>
      </c>
      <c r="J4" s="9">
        <v>1</v>
      </c>
      <c r="K4" s="9">
        <v>1</v>
      </c>
      <c r="L4" s="9">
        <v>1</v>
      </c>
      <c r="M4" s="9">
        <v>1</v>
      </c>
      <c r="N4" s="10">
        <f t="shared" ref="N4:N54" si="0">IF(COUNTBLANK(I4:M4)&lt;5,SUM(I4:M4),"Не писал")</f>
        <v>5</v>
      </c>
    </row>
    <row r="5" spans="1:14" x14ac:dyDescent="0.25">
      <c r="A5" s="3" t="str">
        <f t="shared" ref="A5:G20" si="1">A4</f>
        <v>Московский</v>
      </c>
      <c r="B5" s="11" t="str">
        <f t="shared" si="1"/>
        <v>ГБОУ СОШ №371</v>
      </c>
      <c r="C5" s="5">
        <f t="shared" si="1"/>
        <v>11371</v>
      </c>
      <c r="D5" s="5" t="str">
        <f t="shared" si="1"/>
        <v>СОШ с углуб.</v>
      </c>
      <c r="E5" s="12" t="str">
        <f t="shared" si="1"/>
        <v>1а</v>
      </c>
      <c r="F5" s="7">
        <f t="shared" si="1"/>
        <v>120</v>
      </c>
      <c r="G5" s="7">
        <f t="shared" si="1"/>
        <v>106</v>
      </c>
      <c r="H5" s="8">
        <f t="shared" ref="H5:H68" si="2">H4+1</f>
        <v>11371002</v>
      </c>
      <c r="I5" s="9">
        <v>1</v>
      </c>
      <c r="J5" s="9">
        <v>1</v>
      </c>
      <c r="K5" s="9">
        <v>1</v>
      </c>
      <c r="L5" s="9">
        <v>1</v>
      </c>
      <c r="M5" s="9">
        <v>1</v>
      </c>
      <c r="N5" s="10">
        <f t="shared" si="0"/>
        <v>5</v>
      </c>
    </row>
    <row r="6" spans="1:14" x14ac:dyDescent="0.25">
      <c r="A6" s="3" t="str">
        <f t="shared" si="1"/>
        <v>Московский</v>
      </c>
      <c r="B6" s="11" t="str">
        <f t="shared" si="1"/>
        <v>ГБОУ СОШ №371</v>
      </c>
      <c r="C6" s="5">
        <f t="shared" si="1"/>
        <v>11371</v>
      </c>
      <c r="D6" s="5" t="str">
        <f t="shared" si="1"/>
        <v>СОШ с углуб.</v>
      </c>
      <c r="E6" s="12" t="str">
        <f t="shared" si="1"/>
        <v>1а</v>
      </c>
      <c r="F6" s="7">
        <f t="shared" si="1"/>
        <v>120</v>
      </c>
      <c r="G6" s="7">
        <f t="shared" si="1"/>
        <v>106</v>
      </c>
      <c r="H6" s="8">
        <f t="shared" si="2"/>
        <v>11371003</v>
      </c>
      <c r="I6" s="9">
        <v>1</v>
      </c>
      <c r="J6" s="9">
        <v>1</v>
      </c>
      <c r="K6" s="9">
        <v>1</v>
      </c>
      <c r="L6" s="9">
        <v>1</v>
      </c>
      <c r="M6" s="9">
        <v>1</v>
      </c>
      <c r="N6" s="10">
        <f t="shared" si="0"/>
        <v>5</v>
      </c>
    </row>
    <row r="7" spans="1:14" x14ac:dyDescent="0.25">
      <c r="A7" s="3" t="str">
        <f t="shared" si="1"/>
        <v>Московский</v>
      </c>
      <c r="B7" s="11" t="str">
        <f t="shared" si="1"/>
        <v>ГБОУ СОШ №371</v>
      </c>
      <c r="C7" s="5">
        <f t="shared" si="1"/>
        <v>11371</v>
      </c>
      <c r="D7" s="5" t="str">
        <f t="shared" si="1"/>
        <v>СОШ с углуб.</v>
      </c>
      <c r="E7" s="12" t="str">
        <f t="shared" si="1"/>
        <v>1а</v>
      </c>
      <c r="F7" s="7">
        <f t="shared" si="1"/>
        <v>120</v>
      </c>
      <c r="G7" s="7">
        <f t="shared" si="1"/>
        <v>106</v>
      </c>
      <c r="H7" s="8">
        <f t="shared" si="2"/>
        <v>11371004</v>
      </c>
      <c r="I7" s="9">
        <v>1</v>
      </c>
      <c r="J7" s="9">
        <v>1</v>
      </c>
      <c r="K7" s="9">
        <v>1</v>
      </c>
      <c r="L7" s="9">
        <v>1</v>
      </c>
      <c r="M7" s="9">
        <v>1</v>
      </c>
      <c r="N7" s="10">
        <f t="shared" si="0"/>
        <v>5</v>
      </c>
    </row>
    <row r="8" spans="1:14" x14ac:dyDescent="0.25">
      <c r="A8" s="3" t="str">
        <f t="shared" si="1"/>
        <v>Московский</v>
      </c>
      <c r="B8" s="11" t="str">
        <f t="shared" si="1"/>
        <v>ГБОУ СОШ №371</v>
      </c>
      <c r="C8" s="5">
        <f t="shared" si="1"/>
        <v>11371</v>
      </c>
      <c r="D8" s="5" t="str">
        <f t="shared" si="1"/>
        <v>СОШ с углуб.</v>
      </c>
      <c r="E8" s="12" t="str">
        <f t="shared" si="1"/>
        <v>1а</v>
      </c>
      <c r="F8" s="7">
        <f t="shared" si="1"/>
        <v>120</v>
      </c>
      <c r="G8" s="7">
        <f t="shared" si="1"/>
        <v>106</v>
      </c>
      <c r="H8" s="8">
        <f t="shared" si="2"/>
        <v>11371005</v>
      </c>
      <c r="I8" s="9">
        <v>1</v>
      </c>
      <c r="J8" s="9">
        <v>1</v>
      </c>
      <c r="K8" s="9">
        <v>1</v>
      </c>
      <c r="L8" s="9">
        <v>1</v>
      </c>
      <c r="M8" s="9">
        <v>1</v>
      </c>
      <c r="N8" s="10">
        <f t="shared" si="0"/>
        <v>5</v>
      </c>
    </row>
    <row r="9" spans="1:14" x14ac:dyDescent="0.25">
      <c r="A9" s="3" t="str">
        <f t="shared" si="1"/>
        <v>Московский</v>
      </c>
      <c r="B9" s="11" t="str">
        <f t="shared" si="1"/>
        <v>ГБОУ СОШ №371</v>
      </c>
      <c r="C9" s="5">
        <f t="shared" si="1"/>
        <v>11371</v>
      </c>
      <c r="D9" s="5" t="str">
        <f t="shared" si="1"/>
        <v>СОШ с углуб.</v>
      </c>
      <c r="E9" s="12" t="str">
        <f t="shared" si="1"/>
        <v>1а</v>
      </c>
      <c r="F9" s="7">
        <f t="shared" si="1"/>
        <v>120</v>
      </c>
      <c r="G9" s="7">
        <f t="shared" si="1"/>
        <v>106</v>
      </c>
      <c r="H9" s="8">
        <f t="shared" si="2"/>
        <v>11371006</v>
      </c>
      <c r="I9" s="9">
        <v>1</v>
      </c>
      <c r="J9" s="9">
        <v>1</v>
      </c>
      <c r="K9" s="9">
        <v>1</v>
      </c>
      <c r="L9" s="9">
        <v>1</v>
      </c>
      <c r="M9" s="9">
        <v>1</v>
      </c>
      <c r="N9" s="10">
        <f t="shared" si="0"/>
        <v>5</v>
      </c>
    </row>
    <row r="10" spans="1:14" x14ac:dyDescent="0.25">
      <c r="A10" s="3" t="str">
        <f t="shared" si="1"/>
        <v>Московский</v>
      </c>
      <c r="B10" s="11" t="str">
        <f t="shared" si="1"/>
        <v>ГБОУ СОШ №371</v>
      </c>
      <c r="C10" s="5">
        <f t="shared" si="1"/>
        <v>11371</v>
      </c>
      <c r="D10" s="5" t="str">
        <f t="shared" si="1"/>
        <v>СОШ с углуб.</v>
      </c>
      <c r="E10" s="12" t="str">
        <f t="shared" si="1"/>
        <v>1а</v>
      </c>
      <c r="F10" s="7">
        <f t="shared" si="1"/>
        <v>120</v>
      </c>
      <c r="G10" s="7">
        <f t="shared" si="1"/>
        <v>106</v>
      </c>
      <c r="H10" s="8">
        <f t="shared" si="2"/>
        <v>11371007</v>
      </c>
      <c r="I10" s="9">
        <v>1</v>
      </c>
      <c r="J10" s="9">
        <v>1</v>
      </c>
      <c r="K10" s="9">
        <v>1</v>
      </c>
      <c r="L10" s="9">
        <v>1</v>
      </c>
      <c r="M10" s="9">
        <v>1</v>
      </c>
      <c r="N10" s="10">
        <f t="shared" si="0"/>
        <v>5</v>
      </c>
    </row>
    <row r="11" spans="1:14" x14ac:dyDescent="0.25">
      <c r="A11" s="3" t="str">
        <f t="shared" si="1"/>
        <v>Московский</v>
      </c>
      <c r="B11" s="11" t="str">
        <f t="shared" si="1"/>
        <v>ГБОУ СОШ №371</v>
      </c>
      <c r="C11" s="5">
        <f t="shared" si="1"/>
        <v>11371</v>
      </c>
      <c r="D11" s="5" t="str">
        <f t="shared" si="1"/>
        <v>СОШ с углуб.</v>
      </c>
      <c r="E11" s="12" t="str">
        <f t="shared" si="1"/>
        <v>1а</v>
      </c>
      <c r="F11" s="7">
        <f t="shared" si="1"/>
        <v>120</v>
      </c>
      <c r="G11" s="7">
        <f t="shared" si="1"/>
        <v>106</v>
      </c>
      <c r="H11" s="8">
        <f t="shared" si="2"/>
        <v>11371008</v>
      </c>
      <c r="I11" s="9">
        <v>1</v>
      </c>
      <c r="J11" s="9">
        <v>1</v>
      </c>
      <c r="K11" s="9">
        <v>1</v>
      </c>
      <c r="L11" s="9">
        <v>1</v>
      </c>
      <c r="M11" s="9">
        <v>1</v>
      </c>
      <c r="N11" s="10">
        <f t="shared" si="0"/>
        <v>5</v>
      </c>
    </row>
    <row r="12" spans="1:14" x14ac:dyDescent="0.25">
      <c r="A12" s="3" t="str">
        <f t="shared" si="1"/>
        <v>Московский</v>
      </c>
      <c r="B12" s="11" t="str">
        <f t="shared" si="1"/>
        <v>ГБОУ СОШ №371</v>
      </c>
      <c r="C12" s="5">
        <f t="shared" si="1"/>
        <v>11371</v>
      </c>
      <c r="D12" s="5" t="str">
        <f t="shared" si="1"/>
        <v>СОШ с углуб.</v>
      </c>
      <c r="E12" s="12" t="str">
        <f t="shared" si="1"/>
        <v>1а</v>
      </c>
      <c r="F12" s="7">
        <f t="shared" si="1"/>
        <v>120</v>
      </c>
      <c r="G12" s="7">
        <f t="shared" si="1"/>
        <v>106</v>
      </c>
      <c r="H12" s="8">
        <f t="shared" si="2"/>
        <v>11371009</v>
      </c>
      <c r="I12" s="9">
        <v>1</v>
      </c>
      <c r="J12" s="9">
        <v>0</v>
      </c>
      <c r="K12" s="9">
        <v>1</v>
      </c>
      <c r="L12" s="9">
        <v>1</v>
      </c>
      <c r="M12" s="9">
        <v>1</v>
      </c>
      <c r="N12" s="10">
        <f t="shared" si="0"/>
        <v>4</v>
      </c>
    </row>
    <row r="13" spans="1:14" x14ac:dyDescent="0.25">
      <c r="A13" s="3" t="str">
        <f t="shared" si="1"/>
        <v>Московский</v>
      </c>
      <c r="B13" s="11" t="str">
        <f t="shared" si="1"/>
        <v>ГБОУ СОШ №371</v>
      </c>
      <c r="C13" s="5">
        <f t="shared" si="1"/>
        <v>11371</v>
      </c>
      <c r="D13" s="5" t="str">
        <f t="shared" si="1"/>
        <v>СОШ с углуб.</v>
      </c>
      <c r="E13" s="12" t="str">
        <f t="shared" si="1"/>
        <v>1а</v>
      </c>
      <c r="F13" s="7">
        <f t="shared" si="1"/>
        <v>120</v>
      </c>
      <c r="G13" s="7">
        <f t="shared" si="1"/>
        <v>106</v>
      </c>
      <c r="H13" s="8">
        <f t="shared" si="2"/>
        <v>11371010</v>
      </c>
      <c r="I13" s="9">
        <v>1</v>
      </c>
      <c r="J13" s="9">
        <v>1</v>
      </c>
      <c r="K13" s="9">
        <v>1</v>
      </c>
      <c r="L13" s="9">
        <v>1</v>
      </c>
      <c r="M13" s="9">
        <v>0</v>
      </c>
      <c r="N13" s="10">
        <f t="shared" si="0"/>
        <v>4</v>
      </c>
    </row>
    <row r="14" spans="1:14" x14ac:dyDescent="0.25">
      <c r="A14" s="3" t="str">
        <f t="shared" si="1"/>
        <v>Московский</v>
      </c>
      <c r="B14" s="11" t="str">
        <f t="shared" si="1"/>
        <v>ГБОУ СОШ №371</v>
      </c>
      <c r="C14" s="5">
        <f t="shared" si="1"/>
        <v>11371</v>
      </c>
      <c r="D14" s="5" t="str">
        <f t="shared" si="1"/>
        <v>СОШ с углуб.</v>
      </c>
      <c r="E14" s="12" t="str">
        <f t="shared" si="1"/>
        <v>1а</v>
      </c>
      <c r="F14" s="7">
        <f t="shared" si="1"/>
        <v>120</v>
      </c>
      <c r="G14" s="7">
        <f t="shared" si="1"/>
        <v>106</v>
      </c>
      <c r="H14" s="8">
        <f t="shared" si="2"/>
        <v>11371011</v>
      </c>
      <c r="I14" s="9">
        <v>1</v>
      </c>
      <c r="J14" s="9">
        <v>1</v>
      </c>
      <c r="K14" s="9">
        <v>1</v>
      </c>
      <c r="L14" s="9">
        <v>1</v>
      </c>
      <c r="M14" s="9">
        <v>1</v>
      </c>
      <c r="N14" s="10">
        <f t="shared" si="0"/>
        <v>5</v>
      </c>
    </row>
    <row r="15" spans="1:14" x14ac:dyDescent="0.25">
      <c r="A15" s="3" t="str">
        <f t="shared" si="1"/>
        <v>Московский</v>
      </c>
      <c r="B15" s="11" t="str">
        <f t="shared" si="1"/>
        <v>ГБОУ СОШ №371</v>
      </c>
      <c r="C15" s="5">
        <f t="shared" si="1"/>
        <v>11371</v>
      </c>
      <c r="D15" s="5" t="str">
        <f t="shared" si="1"/>
        <v>СОШ с углуб.</v>
      </c>
      <c r="E15" s="12" t="str">
        <f t="shared" si="1"/>
        <v>1а</v>
      </c>
      <c r="F15" s="7">
        <f t="shared" si="1"/>
        <v>120</v>
      </c>
      <c r="G15" s="7">
        <f t="shared" si="1"/>
        <v>106</v>
      </c>
      <c r="H15" s="8">
        <f t="shared" si="2"/>
        <v>11371012</v>
      </c>
      <c r="I15" s="9">
        <v>1</v>
      </c>
      <c r="J15" s="9">
        <v>0</v>
      </c>
      <c r="K15" s="9">
        <v>1</v>
      </c>
      <c r="L15" s="9">
        <v>1</v>
      </c>
      <c r="M15" s="9">
        <v>1</v>
      </c>
      <c r="N15" s="10">
        <f t="shared" si="0"/>
        <v>4</v>
      </c>
    </row>
    <row r="16" spans="1:14" x14ac:dyDescent="0.25">
      <c r="A16" s="3" t="str">
        <f t="shared" si="1"/>
        <v>Московский</v>
      </c>
      <c r="B16" s="11" t="str">
        <f t="shared" si="1"/>
        <v>ГБОУ СОШ №371</v>
      </c>
      <c r="C16" s="5">
        <f t="shared" si="1"/>
        <v>11371</v>
      </c>
      <c r="D16" s="5" t="str">
        <f t="shared" si="1"/>
        <v>СОШ с углуб.</v>
      </c>
      <c r="E16" s="12" t="str">
        <f t="shared" si="1"/>
        <v>1а</v>
      </c>
      <c r="F16" s="7">
        <f t="shared" si="1"/>
        <v>120</v>
      </c>
      <c r="G16" s="7">
        <f t="shared" si="1"/>
        <v>106</v>
      </c>
      <c r="H16" s="8">
        <f t="shared" si="2"/>
        <v>11371013</v>
      </c>
      <c r="I16" s="9">
        <v>1</v>
      </c>
      <c r="J16" s="9">
        <v>1</v>
      </c>
      <c r="K16" s="9">
        <v>1</v>
      </c>
      <c r="L16" s="9">
        <v>1</v>
      </c>
      <c r="M16" s="9">
        <v>1</v>
      </c>
      <c r="N16" s="10">
        <f t="shared" si="0"/>
        <v>5</v>
      </c>
    </row>
    <row r="17" spans="1:14" x14ac:dyDescent="0.25">
      <c r="A17" s="3" t="str">
        <f t="shared" si="1"/>
        <v>Московский</v>
      </c>
      <c r="B17" s="11" t="str">
        <f t="shared" si="1"/>
        <v>ГБОУ СОШ №371</v>
      </c>
      <c r="C17" s="5">
        <f t="shared" si="1"/>
        <v>11371</v>
      </c>
      <c r="D17" s="5" t="str">
        <f t="shared" si="1"/>
        <v>СОШ с углуб.</v>
      </c>
      <c r="E17" s="12" t="str">
        <f t="shared" si="1"/>
        <v>1а</v>
      </c>
      <c r="F17" s="7">
        <f t="shared" si="1"/>
        <v>120</v>
      </c>
      <c r="G17" s="7">
        <f t="shared" si="1"/>
        <v>106</v>
      </c>
      <c r="H17" s="8">
        <f t="shared" si="2"/>
        <v>11371014</v>
      </c>
      <c r="I17" s="9">
        <v>1</v>
      </c>
      <c r="J17" s="9">
        <v>1</v>
      </c>
      <c r="K17" s="9">
        <v>1</v>
      </c>
      <c r="L17" s="9">
        <v>1</v>
      </c>
      <c r="M17" s="9">
        <v>1</v>
      </c>
      <c r="N17" s="10">
        <f t="shared" si="0"/>
        <v>5</v>
      </c>
    </row>
    <row r="18" spans="1:14" x14ac:dyDescent="0.25">
      <c r="A18" s="3" t="str">
        <f t="shared" si="1"/>
        <v>Московский</v>
      </c>
      <c r="B18" s="11" t="str">
        <f t="shared" si="1"/>
        <v>ГБОУ СОШ №371</v>
      </c>
      <c r="C18" s="5">
        <f t="shared" si="1"/>
        <v>11371</v>
      </c>
      <c r="D18" s="5" t="str">
        <f t="shared" si="1"/>
        <v>СОШ с углуб.</v>
      </c>
      <c r="E18" s="12" t="str">
        <f t="shared" si="1"/>
        <v>1а</v>
      </c>
      <c r="F18" s="7">
        <f t="shared" si="1"/>
        <v>120</v>
      </c>
      <c r="G18" s="7">
        <f t="shared" si="1"/>
        <v>106</v>
      </c>
      <c r="H18" s="8">
        <f t="shared" si="2"/>
        <v>11371015</v>
      </c>
      <c r="I18" s="9">
        <v>1</v>
      </c>
      <c r="J18" s="9">
        <v>1</v>
      </c>
      <c r="K18" s="9">
        <v>1</v>
      </c>
      <c r="L18" s="9">
        <v>1</v>
      </c>
      <c r="M18" s="9">
        <v>1</v>
      </c>
      <c r="N18" s="10">
        <f t="shared" si="0"/>
        <v>5</v>
      </c>
    </row>
    <row r="19" spans="1:14" x14ac:dyDescent="0.25">
      <c r="A19" s="3" t="str">
        <f t="shared" si="1"/>
        <v>Московский</v>
      </c>
      <c r="B19" s="11" t="str">
        <f t="shared" si="1"/>
        <v>ГБОУ СОШ №371</v>
      </c>
      <c r="C19" s="5">
        <f t="shared" si="1"/>
        <v>11371</v>
      </c>
      <c r="D19" s="5" t="str">
        <f t="shared" si="1"/>
        <v>СОШ с углуб.</v>
      </c>
      <c r="E19" s="12" t="str">
        <f t="shared" si="1"/>
        <v>1а</v>
      </c>
      <c r="F19" s="7">
        <f t="shared" si="1"/>
        <v>120</v>
      </c>
      <c r="G19" s="7">
        <f t="shared" si="1"/>
        <v>106</v>
      </c>
      <c r="H19" s="8">
        <f t="shared" si="2"/>
        <v>11371016</v>
      </c>
      <c r="I19" s="9">
        <v>1</v>
      </c>
      <c r="J19" s="9">
        <v>1</v>
      </c>
      <c r="K19" s="9">
        <v>1</v>
      </c>
      <c r="L19" s="9">
        <v>1</v>
      </c>
      <c r="M19" s="9">
        <v>1</v>
      </c>
      <c r="N19" s="10">
        <f t="shared" si="0"/>
        <v>5</v>
      </c>
    </row>
    <row r="20" spans="1:14" x14ac:dyDescent="0.25">
      <c r="A20" s="3" t="str">
        <f t="shared" si="1"/>
        <v>Московский</v>
      </c>
      <c r="B20" s="11" t="str">
        <f t="shared" si="1"/>
        <v>ГБОУ СОШ №371</v>
      </c>
      <c r="C20" s="5">
        <f t="shared" si="1"/>
        <v>11371</v>
      </c>
      <c r="D20" s="5" t="str">
        <f t="shared" si="1"/>
        <v>СОШ с углуб.</v>
      </c>
      <c r="E20" s="12" t="str">
        <f t="shared" si="1"/>
        <v>1а</v>
      </c>
      <c r="F20" s="7">
        <f t="shared" si="1"/>
        <v>120</v>
      </c>
      <c r="G20" s="7">
        <f t="shared" si="1"/>
        <v>106</v>
      </c>
      <c r="H20" s="8">
        <f t="shared" si="2"/>
        <v>11371017</v>
      </c>
      <c r="I20" s="9">
        <v>1</v>
      </c>
      <c r="J20" s="9">
        <v>1</v>
      </c>
      <c r="K20" s="9">
        <v>1</v>
      </c>
      <c r="L20" s="9">
        <v>1</v>
      </c>
      <c r="M20" s="9">
        <v>1</v>
      </c>
      <c r="N20" s="10">
        <f t="shared" si="0"/>
        <v>5</v>
      </c>
    </row>
    <row r="21" spans="1:14" x14ac:dyDescent="0.25">
      <c r="A21" s="3" t="str">
        <f t="shared" ref="A21:G36" si="3">A20</f>
        <v>Московский</v>
      </c>
      <c r="B21" s="11" t="str">
        <f t="shared" si="3"/>
        <v>ГБОУ СОШ №371</v>
      </c>
      <c r="C21" s="5">
        <f t="shared" si="3"/>
        <v>11371</v>
      </c>
      <c r="D21" s="5" t="str">
        <f t="shared" si="3"/>
        <v>СОШ с углуб.</v>
      </c>
      <c r="E21" s="12" t="str">
        <f t="shared" si="3"/>
        <v>1а</v>
      </c>
      <c r="F21" s="7">
        <f t="shared" si="3"/>
        <v>120</v>
      </c>
      <c r="G21" s="7">
        <f t="shared" si="3"/>
        <v>106</v>
      </c>
      <c r="H21" s="8">
        <f t="shared" si="2"/>
        <v>11371018</v>
      </c>
      <c r="I21" s="9">
        <v>1</v>
      </c>
      <c r="J21" s="9">
        <v>1</v>
      </c>
      <c r="K21" s="9">
        <v>1</v>
      </c>
      <c r="L21" s="9">
        <v>1</v>
      </c>
      <c r="M21" s="9">
        <v>1</v>
      </c>
      <c r="N21" s="10">
        <f t="shared" si="0"/>
        <v>5</v>
      </c>
    </row>
    <row r="22" spans="1:14" x14ac:dyDescent="0.25">
      <c r="A22" s="3" t="str">
        <f t="shared" si="3"/>
        <v>Московский</v>
      </c>
      <c r="B22" s="11" t="str">
        <f t="shared" si="3"/>
        <v>ГБОУ СОШ №371</v>
      </c>
      <c r="C22" s="5">
        <f t="shared" si="3"/>
        <v>11371</v>
      </c>
      <c r="D22" s="5" t="str">
        <f t="shared" si="3"/>
        <v>СОШ с углуб.</v>
      </c>
      <c r="E22" s="12" t="str">
        <f t="shared" si="3"/>
        <v>1а</v>
      </c>
      <c r="F22" s="7">
        <f t="shared" si="3"/>
        <v>120</v>
      </c>
      <c r="G22" s="7">
        <f t="shared" si="3"/>
        <v>106</v>
      </c>
      <c r="H22" s="8">
        <f t="shared" si="2"/>
        <v>11371019</v>
      </c>
      <c r="I22" s="9">
        <v>1</v>
      </c>
      <c r="J22" s="9">
        <v>1</v>
      </c>
      <c r="K22" s="9">
        <v>1</v>
      </c>
      <c r="L22" s="9">
        <v>1</v>
      </c>
      <c r="M22" s="9">
        <v>1</v>
      </c>
      <c r="N22" s="10">
        <f t="shared" si="0"/>
        <v>5</v>
      </c>
    </row>
    <row r="23" spans="1:14" x14ac:dyDescent="0.25">
      <c r="A23" s="3" t="str">
        <f t="shared" si="3"/>
        <v>Московский</v>
      </c>
      <c r="B23" s="11" t="str">
        <f t="shared" si="3"/>
        <v>ГБОУ СОШ №371</v>
      </c>
      <c r="C23" s="5">
        <f t="shared" si="3"/>
        <v>11371</v>
      </c>
      <c r="D23" s="5" t="str">
        <f t="shared" si="3"/>
        <v>СОШ с углуб.</v>
      </c>
      <c r="E23" s="12" t="str">
        <f t="shared" si="3"/>
        <v>1а</v>
      </c>
      <c r="F23" s="7">
        <f t="shared" si="3"/>
        <v>120</v>
      </c>
      <c r="G23" s="7">
        <f t="shared" si="3"/>
        <v>106</v>
      </c>
      <c r="H23" s="8">
        <f>H22+1</f>
        <v>11371020</v>
      </c>
      <c r="I23" s="9">
        <v>1</v>
      </c>
      <c r="J23" s="9">
        <v>1</v>
      </c>
      <c r="K23" s="9">
        <v>1</v>
      </c>
      <c r="L23" s="9">
        <v>1</v>
      </c>
      <c r="M23" s="9">
        <v>1</v>
      </c>
      <c r="N23" s="10">
        <f t="shared" si="0"/>
        <v>5</v>
      </c>
    </row>
    <row r="24" spans="1:14" x14ac:dyDescent="0.25">
      <c r="A24" s="3" t="str">
        <f t="shared" si="3"/>
        <v>Московский</v>
      </c>
      <c r="B24" s="11" t="str">
        <f t="shared" si="3"/>
        <v>ГБОУ СОШ №371</v>
      </c>
      <c r="C24" s="5">
        <f t="shared" si="3"/>
        <v>11371</v>
      </c>
      <c r="D24" s="5" t="str">
        <f t="shared" si="3"/>
        <v>СОШ с углуб.</v>
      </c>
      <c r="E24" s="12" t="str">
        <f t="shared" si="3"/>
        <v>1а</v>
      </c>
      <c r="F24" s="7">
        <f t="shared" si="3"/>
        <v>120</v>
      </c>
      <c r="G24" s="7">
        <f t="shared" si="3"/>
        <v>106</v>
      </c>
      <c r="H24" s="8">
        <f t="shared" ref="H24:H39" si="4">H23+1</f>
        <v>11371021</v>
      </c>
      <c r="I24" s="9">
        <v>1</v>
      </c>
      <c r="J24" s="9">
        <v>1</v>
      </c>
      <c r="K24" s="9">
        <v>1</v>
      </c>
      <c r="L24" s="9">
        <v>1</v>
      </c>
      <c r="M24" s="9">
        <v>1</v>
      </c>
      <c r="N24" s="10">
        <f t="shared" si="0"/>
        <v>5</v>
      </c>
    </row>
    <row r="25" spans="1:14" x14ac:dyDescent="0.25">
      <c r="A25" s="3" t="str">
        <f t="shared" si="3"/>
        <v>Московский</v>
      </c>
      <c r="B25" s="11" t="str">
        <f t="shared" si="3"/>
        <v>ГБОУ СОШ №371</v>
      </c>
      <c r="C25" s="5">
        <f t="shared" si="3"/>
        <v>11371</v>
      </c>
      <c r="D25" s="5" t="str">
        <f t="shared" si="3"/>
        <v>СОШ с углуб.</v>
      </c>
      <c r="E25" s="12" t="str">
        <f t="shared" si="3"/>
        <v>1а</v>
      </c>
      <c r="F25" s="7">
        <f t="shared" si="3"/>
        <v>120</v>
      </c>
      <c r="G25" s="7">
        <f t="shared" si="3"/>
        <v>106</v>
      </c>
      <c r="H25" s="8">
        <f t="shared" si="4"/>
        <v>11371022</v>
      </c>
      <c r="I25" s="9">
        <v>1</v>
      </c>
      <c r="J25" s="9">
        <v>1</v>
      </c>
      <c r="K25" s="9">
        <v>1</v>
      </c>
      <c r="L25" s="9">
        <v>1</v>
      </c>
      <c r="M25" s="9">
        <v>1</v>
      </c>
      <c r="N25" s="10">
        <f t="shared" si="0"/>
        <v>5</v>
      </c>
    </row>
    <row r="26" spans="1:14" x14ac:dyDescent="0.25">
      <c r="A26" s="3" t="str">
        <f t="shared" si="3"/>
        <v>Московский</v>
      </c>
      <c r="B26" s="11" t="str">
        <f t="shared" si="3"/>
        <v>ГБОУ СОШ №371</v>
      </c>
      <c r="C26" s="5">
        <f t="shared" si="3"/>
        <v>11371</v>
      </c>
      <c r="D26" s="5" t="str">
        <f t="shared" si="3"/>
        <v>СОШ с углуб.</v>
      </c>
      <c r="E26" s="12" t="str">
        <f t="shared" si="3"/>
        <v>1а</v>
      </c>
      <c r="F26" s="7">
        <f t="shared" si="3"/>
        <v>120</v>
      </c>
      <c r="G26" s="7">
        <f t="shared" si="3"/>
        <v>106</v>
      </c>
      <c r="H26" s="8">
        <f t="shared" si="4"/>
        <v>11371023</v>
      </c>
      <c r="I26" s="9">
        <v>1</v>
      </c>
      <c r="J26" s="9">
        <v>1</v>
      </c>
      <c r="K26" s="9">
        <v>1</v>
      </c>
      <c r="L26" s="9">
        <v>1</v>
      </c>
      <c r="M26" s="9">
        <v>1</v>
      </c>
      <c r="N26" s="10">
        <f t="shared" si="0"/>
        <v>5</v>
      </c>
    </row>
    <row r="27" spans="1:14" x14ac:dyDescent="0.25">
      <c r="A27" s="3" t="str">
        <f t="shared" si="3"/>
        <v>Московский</v>
      </c>
      <c r="B27" s="11" t="str">
        <f t="shared" si="3"/>
        <v>ГБОУ СОШ №371</v>
      </c>
      <c r="C27" s="5">
        <f t="shared" si="3"/>
        <v>11371</v>
      </c>
      <c r="D27" s="5" t="str">
        <f t="shared" si="3"/>
        <v>СОШ с углуб.</v>
      </c>
      <c r="E27" s="12" t="str">
        <f t="shared" si="3"/>
        <v>1а</v>
      </c>
      <c r="F27" s="7">
        <f t="shared" si="3"/>
        <v>120</v>
      </c>
      <c r="G27" s="7">
        <f t="shared" si="3"/>
        <v>106</v>
      </c>
      <c r="H27" s="8">
        <f t="shared" si="4"/>
        <v>11371024</v>
      </c>
      <c r="I27" s="9">
        <v>1</v>
      </c>
      <c r="J27" s="9">
        <v>1</v>
      </c>
      <c r="K27" s="9">
        <v>1</v>
      </c>
      <c r="L27" s="9">
        <v>1</v>
      </c>
      <c r="M27" s="9">
        <v>1</v>
      </c>
      <c r="N27" s="10">
        <f t="shared" si="0"/>
        <v>5</v>
      </c>
    </row>
    <row r="28" spans="1:14" x14ac:dyDescent="0.25">
      <c r="A28" s="3" t="str">
        <f t="shared" si="3"/>
        <v>Московский</v>
      </c>
      <c r="B28" s="11" t="str">
        <f t="shared" si="3"/>
        <v>ГБОУ СОШ №371</v>
      </c>
      <c r="C28" s="5">
        <f t="shared" si="3"/>
        <v>11371</v>
      </c>
      <c r="D28" s="5" t="str">
        <f t="shared" si="3"/>
        <v>СОШ с углуб.</v>
      </c>
      <c r="E28" s="12" t="str">
        <f t="shared" si="3"/>
        <v>1а</v>
      </c>
      <c r="F28" s="7">
        <f t="shared" si="3"/>
        <v>120</v>
      </c>
      <c r="G28" s="7">
        <f t="shared" si="3"/>
        <v>106</v>
      </c>
      <c r="H28" s="8">
        <f t="shared" si="4"/>
        <v>11371025</v>
      </c>
      <c r="I28" s="9">
        <v>1</v>
      </c>
      <c r="J28" s="9">
        <v>1</v>
      </c>
      <c r="K28" s="9">
        <v>1</v>
      </c>
      <c r="L28" s="9">
        <v>1</v>
      </c>
      <c r="M28" s="9">
        <v>1</v>
      </c>
      <c r="N28" s="10">
        <f t="shared" si="0"/>
        <v>5</v>
      </c>
    </row>
    <row r="29" spans="1:14" x14ac:dyDescent="0.25">
      <c r="A29" s="3" t="str">
        <f t="shared" si="3"/>
        <v>Московский</v>
      </c>
      <c r="B29" s="11" t="str">
        <f t="shared" si="3"/>
        <v>ГБОУ СОШ №371</v>
      </c>
      <c r="C29" s="5">
        <f t="shared" si="3"/>
        <v>11371</v>
      </c>
      <c r="D29" s="5" t="str">
        <f t="shared" si="3"/>
        <v>СОШ с углуб.</v>
      </c>
      <c r="E29" s="13" t="s">
        <v>16</v>
      </c>
      <c r="F29" s="7">
        <f t="shared" si="3"/>
        <v>120</v>
      </c>
      <c r="G29" s="7">
        <f t="shared" si="3"/>
        <v>106</v>
      </c>
      <c r="H29" s="8">
        <f t="shared" si="4"/>
        <v>11371026</v>
      </c>
      <c r="I29" s="17">
        <v>0</v>
      </c>
      <c r="J29" s="17">
        <v>1</v>
      </c>
      <c r="K29" s="17">
        <v>0</v>
      </c>
      <c r="L29" s="17">
        <v>1</v>
      </c>
      <c r="M29" s="17">
        <v>1</v>
      </c>
      <c r="N29" s="18">
        <f t="shared" si="0"/>
        <v>3</v>
      </c>
    </row>
    <row r="30" spans="1:14" x14ac:dyDescent="0.25">
      <c r="A30" s="3" t="str">
        <f t="shared" si="3"/>
        <v>Московский</v>
      </c>
      <c r="B30" s="11" t="str">
        <f t="shared" si="3"/>
        <v>ГБОУ СОШ №371</v>
      </c>
      <c r="C30" s="5">
        <f t="shared" si="3"/>
        <v>11371</v>
      </c>
      <c r="D30" s="5" t="str">
        <f t="shared" si="3"/>
        <v>СОШ с углуб.</v>
      </c>
      <c r="E30" s="13" t="s">
        <v>16</v>
      </c>
      <c r="F30" s="7">
        <f t="shared" si="3"/>
        <v>120</v>
      </c>
      <c r="G30" s="7">
        <f t="shared" si="3"/>
        <v>106</v>
      </c>
      <c r="H30" s="8">
        <f t="shared" si="4"/>
        <v>11371027</v>
      </c>
      <c r="I30" s="17">
        <v>1</v>
      </c>
      <c r="J30" s="17">
        <v>1</v>
      </c>
      <c r="K30" s="17">
        <v>1</v>
      </c>
      <c r="L30" s="17">
        <v>1</v>
      </c>
      <c r="M30" s="17">
        <v>1</v>
      </c>
      <c r="N30" s="18">
        <f t="shared" si="0"/>
        <v>5</v>
      </c>
    </row>
    <row r="31" spans="1:14" x14ac:dyDescent="0.25">
      <c r="A31" s="3" t="str">
        <f t="shared" si="3"/>
        <v>Московский</v>
      </c>
      <c r="B31" s="11" t="str">
        <f t="shared" si="3"/>
        <v>ГБОУ СОШ №371</v>
      </c>
      <c r="C31" s="5">
        <f t="shared" si="3"/>
        <v>11371</v>
      </c>
      <c r="D31" s="5" t="str">
        <f t="shared" si="3"/>
        <v>СОШ с углуб.</v>
      </c>
      <c r="E31" s="12" t="str">
        <f t="shared" si="3"/>
        <v>1б</v>
      </c>
      <c r="F31" s="7">
        <f t="shared" si="3"/>
        <v>120</v>
      </c>
      <c r="G31" s="7">
        <f t="shared" si="3"/>
        <v>106</v>
      </c>
      <c r="H31" s="8">
        <f t="shared" si="4"/>
        <v>11371028</v>
      </c>
      <c r="I31" s="17">
        <v>1</v>
      </c>
      <c r="J31" s="17">
        <v>1</v>
      </c>
      <c r="K31" s="17">
        <v>1</v>
      </c>
      <c r="L31" s="17">
        <v>1</v>
      </c>
      <c r="M31" s="17">
        <v>1</v>
      </c>
      <c r="N31" s="18">
        <f t="shared" si="0"/>
        <v>5</v>
      </c>
    </row>
    <row r="32" spans="1:14" x14ac:dyDescent="0.25">
      <c r="A32" s="3" t="str">
        <f t="shared" si="3"/>
        <v>Московский</v>
      </c>
      <c r="B32" s="11" t="str">
        <f t="shared" si="3"/>
        <v>ГБОУ СОШ №371</v>
      </c>
      <c r="C32" s="5">
        <f t="shared" si="3"/>
        <v>11371</v>
      </c>
      <c r="D32" s="5" t="str">
        <f t="shared" si="3"/>
        <v>СОШ с углуб.</v>
      </c>
      <c r="E32" s="12" t="str">
        <f t="shared" si="3"/>
        <v>1б</v>
      </c>
      <c r="F32" s="7">
        <f t="shared" si="3"/>
        <v>120</v>
      </c>
      <c r="G32" s="7">
        <f t="shared" si="3"/>
        <v>106</v>
      </c>
      <c r="H32" s="19">
        <f t="shared" si="4"/>
        <v>11371029</v>
      </c>
      <c r="I32" s="17">
        <v>1</v>
      </c>
      <c r="J32" s="17">
        <v>1</v>
      </c>
      <c r="K32" s="17">
        <v>1</v>
      </c>
      <c r="L32" s="17">
        <v>1</v>
      </c>
      <c r="M32" s="17">
        <v>1</v>
      </c>
      <c r="N32" s="18">
        <f t="shared" si="0"/>
        <v>5</v>
      </c>
    </row>
    <row r="33" spans="1:14" x14ac:dyDescent="0.25">
      <c r="A33" s="3" t="str">
        <f t="shared" si="3"/>
        <v>Московский</v>
      </c>
      <c r="B33" s="11" t="str">
        <f t="shared" si="3"/>
        <v>ГБОУ СОШ №371</v>
      </c>
      <c r="C33" s="5">
        <f t="shared" si="3"/>
        <v>11371</v>
      </c>
      <c r="D33" s="5" t="str">
        <f t="shared" si="3"/>
        <v>СОШ с углуб.</v>
      </c>
      <c r="E33" s="12" t="str">
        <f t="shared" si="3"/>
        <v>1б</v>
      </c>
      <c r="F33" s="7">
        <f t="shared" si="3"/>
        <v>120</v>
      </c>
      <c r="G33" s="7">
        <f t="shared" si="3"/>
        <v>106</v>
      </c>
      <c r="H33" s="19">
        <f t="shared" si="4"/>
        <v>11371030</v>
      </c>
      <c r="I33" s="17">
        <v>1</v>
      </c>
      <c r="J33" s="17">
        <v>1</v>
      </c>
      <c r="K33" s="17">
        <v>1</v>
      </c>
      <c r="L33" s="17">
        <v>1</v>
      </c>
      <c r="M33" s="17">
        <v>1</v>
      </c>
      <c r="N33" s="18">
        <f t="shared" si="0"/>
        <v>5</v>
      </c>
    </row>
    <row r="34" spans="1:14" x14ac:dyDescent="0.25">
      <c r="A34" s="3" t="str">
        <f t="shared" si="3"/>
        <v>Московский</v>
      </c>
      <c r="B34" s="11" t="str">
        <f t="shared" si="3"/>
        <v>ГБОУ СОШ №371</v>
      </c>
      <c r="C34" s="5">
        <f t="shared" si="3"/>
        <v>11371</v>
      </c>
      <c r="D34" s="5" t="str">
        <f t="shared" si="3"/>
        <v>СОШ с углуб.</v>
      </c>
      <c r="E34" s="12" t="str">
        <f t="shared" si="3"/>
        <v>1б</v>
      </c>
      <c r="F34" s="7">
        <f t="shared" si="3"/>
        <v>120</v>
      </c>
      <c r="G34" s="7">
        <f t="shared" si="3"/>
        <v>106</v>
      </c>
      <c r="H34" s="19">
        <f t="shared" si="4"/>
        <v>11371031</v>
      </c>
      <c r="I34" s="17">
        <v>1</v>
      </c>
      <c r="J34" s="17">
        <v>1</v>
      </c>
      <c r="K34" s="17">
        <v>1</v>
      </c>
      <c r="L34" s="17">
        <v>1</v>
      </c>
      <c r="M34" s="17">
        <v>1</v>
      </c>
      <c r="N34" s="18">
        <f t="shared" si="0"/>
        <v>5</v>
      </c>
    </row>
    <row r="35" spans="1:14" x14ac:dyDescent="0.25">
      <c r="A35" s="3" t="str">
        <f t="shared" si="3"/>
        <v>Московский</v>
      </c>
      <c r="B35" s="11" t="str">
        <f t="shared" si="3"/>
        <v>ГБОУ СОШ №371</v>
      </c>
      <c r="C35" s="5">
        <f t="shared" si="3"/>
        <v>11371</v>
      </c>
      <c r="D35" s="5" t="str">
        <f t="shared" si="3"/>
        <v>СОШ с углуб.</v>
      </c>
      <c r="E35" s="12" t="str">
        <f t="shared" si="3"/>
        <v>1б</v>
      </c>
      <c r="F35" s="7">
        <f t="shared" si="3"/>
        <v>120</v>
      </c>
      <c r="G35" s="7">
        <f t="shared" si="3"/>
        <v>106</v>
      </c>
      <c r="H35" s="19">
        <f t="shared" si="4"/>
        <v>11371032</v>
      </c>
      <c r="I35" s="17">
        <v>1</v>
      </c>
      <c r="J35" s="17">
        <v>1</v>
      </c>
      <c r="K35" s="17">
        <v>1</v>
      </c>
      <c r="L35" s="17">
        <v>1</v>
      </c>
      <c r="M35" s="17">
        <v>1</v>
      </c>
      <c r="N35" s="18">
        <f t="shared" si="0"/>
        <v>5</v>
      </c>
    </row>
    <row r="36" spans="1:14" x14ac:dyDescent="0.25">
      <c r="A36" s="3" t="str">
        <f t="shared" si="3"/>
        <v>Московский</v>
      </c>
      <c r="B36" s="11" t="str">
        <f t="shared" si="3"/>
        <v>ГБОУ СОШ №371</v>
      </c>
      <c r="C36" s="5">
        <f t="shared" si="3"/>
        <v>11371</v>
      </c>
      <c r="D36" s="5" t="str">
        <f t="shared" si="3"/>
        <v>СОШ с углуб.</v>
      </c>
      <c r="E36" s="12" t="str">
        <f t="shared" si="3"/>
        <v>1б</v>
      </c>
      <c r="F36" s="7">
        <f t="shared" si="3"/>
        <v>120</v>
      </c>
      <c r="G36" s="7">
        <f t="shared" si="3"/>
        <v>106</v>
      </c>
      <c r="H36" s="19">
        <f t="shared" si="4"/>
        <v>11371033</v>
      </c>
      <c r="I36" s="17">
        <v>1</v>
      </c>
      <c r="J36" s="17">
        <v>1</v>
      </c>
      <c r="K36" s="17">
        <v>1</v>
      </c>
      <c r="L36" s="17">
        <v>1</v>
      </c>
      <c r="M36" s="17">
        <v>1</v>
      </c>
      <c r="N36" s="18">
        <f t="shared" si="0"/>
        <v>5</v>
      </c>
    </row>
    <row r="37" spans="1:14" x14ac:dyDescent="0.25">
      <c r="A37" s="3" t="str">
        <f t="shared" ref="A37:G52" si="5">A36</f>
        <v>Московский</v>
      </c>
      <c r="B37" s="11" t="str">
        <f t="shared" si="5"/>
        <v>ГБОУ СОШ №371</v>
      </c>
      <c r="C37" s="5">
        <f t="shared" si="5"/>
        <v>11371</v>
      </c>
      <c r="D37" s="5" t="str">
        <f t="shared" si="5"/>
        <v>СОШ с углуб.</v>
      </c>
      <c r="E37" s="12" t="str">
        <f t="shared" si="5"/>
        <v>1б</v>
      </c>
      <c r="F37" s="7">
        <f t="shared" si="5"/>
        <v>120</v>
      </c>
      <c r="G37" s="7">
        <f t="shared" si="5"/>
        <v>106</v>
      </c>
      <c r="H37" s="19">
        <f t="shared" si="4"/>
        <v>11371034</v>
      </c>
      <c r="I37" s="17">
        <v>1</v>
      </c>
      <c r="J37" s="17">
        <v>1</v>
      </c>
      <c r="K37" s="17">
        <v>1</v>
      </c>
      <c r="L37" s="17">
        <v>1</v>
      </c>
      <c r="M37" s="17">
        <v>1</v>
      </c>
      <c r="N37" s="18">
        <f t="shared" si="0"/>
        <v>5</v>
      </c>
    </row>
    <row r="38" spans="1:14" x14ac:dyDescent="0.25">
      <c r="A38" s="3" t="str">
        <f t="shared" si="5"/>
        <v>Московский</v>
      </c>
      <c r="B38" s="11" t="str">
        <f t="shared" si="5"/>
        <v>ГБОУ СОШ №371</v>
      </c>
      <c r="C38" s="5">
        <f t="shared" si="5"/>
        <v>11371</v>
      </c>
      <c r="D38" s="5" t="str">
        <f t="shared" si="5"/>
        <v>СОШ с углуб.</v>
      </c>
      <c r="E38" s="12" t="str">
        <f t="shared" si="5"/>
        <v>1б</v>
      </c>
      <c r="F38" s="7">
        <f t="shared" si="5"/>
        <v>120</v>
      </c>
      <c r="G38" s="7">
        <f t="shared" si="5"/>
        <v>106</v>
      </c>
      <c r="H38" s="19">
        <f t="shared" si="4"/>
        <v>11371035</v>
      </c>
      <c r="I38" s="17">
        <v>1</v>
      </c>
      <c r="J38" s="17">
        <v>1</v>
      </c>
      <c r="K38" s="17">
        <v>1</v>
      </c>
      <c r="L38" s="17">
        <v>1</v>
      </c>
      <c r="M38" s="17">
        <v>1</v>
      </c>
      <c r="N38" s="18">
        <f t="shared" si="0"/>
        <v>5</v>
      </c>
    </row>
    <row r="39" spans="1:14" x14ac:dyDescent="0.25">
      <c r="A39" s="3" t="str">
        <f t="shared" si="5"/>
        <v>Московский</v>
      </c>
      <c r="B39" s="11" t="str">
        <f t="shared" si="5"/>
        <v>ГБОУ СОШ №371</v>
      </c>
      <c r="C39" s="5">
        <f t="shared" si="5"/>
        <v>11371</v>
      </c>
      <c r="D39" s="5" t="str">
        <f t="shared" si="5"/>
        <v>СОШ с углуб.</v>
      </c>
      <c r="E39" s="12" t="str">
        <f t="shared" si="5"/>
        <v>1б</v>
      </c>
      <c r="F39" s="7">
        <f t="shared" si="5"/>
        <v>120</v>
      </c>
      <c r="G39" s="7">
        <f t="shared" si="5"/>
        <v>106</v>
      </c>
      <c r="H39" s="19">
        <f t="shared" si="4"/>
        <v>11371036</v>
      </c>
      <c r="I39" s="17">
        <v>1</v>
      </c>
      <c r="J39" s="17">
        <v>1</v>
      </c>
      <c r="K39" s="17">
        <v>1</v>
      </c>
      <c r="L39" s="17">
        <v>1</v>
      </c>
      <c r="M39" s="17">
        <v>1</v>
      </c>
      <c r="N39" s="18">
        <f t="shared" si="0"/>
        <v>5</v>
      </c>
    </row>
    <row r="40" spans="1:14" x14ac:dyDescent="0.25">
      <c r="A40" s="3" t="str">
        <f t="shared" si="5"/>
        <v>Московский</v>
      </c>
      <c r="B40" s="11" t="str">
        <f t="shared" si="5"/>
        <v>ГБОУ СОШ №371</v>
      </c>
      <c r="C40" s="5">
        <f t="shared" si="5"/>
        <v>11371</v>
      </c>
      <c r="D40" s="5" t="str">
        <f t="shared" si="5"/>
        <v>СОШ с углуб.</v>
      </c>
      <c r="E40" s="12" t="str">
        <f t="shared" si="5"/>
        <v>1б</v>
      </c>
      <c r="F40" s="7">
        <f t="shared" si="5"/>
        <v>120</v>
      </c>
      <c r="G40" s="7">
        <f t="shared" si="5"/>
        <v>106</v>
      </c>
      <c r="H40" s="19">
        <f t="shared" si="2"/>
        <v>11371037</v>
      </c>
      <c r="I40" s="17">
        <v>1</v>
      </c>
      <c r="J40" s="17">
        <v>1</v>
      </c>
      <c r="K40" s="17">
        <v>1</v>
      </c>
      <c r="L40" s="17">
        <v>1</v>
      </c>
      <c r="M40" s="17">
        <v>1</v>
      </c>
      <c r="N40" s="18">
        <f t="shared" si="0"/>
        <v>5</v>
      </c>
    </row>
    <row r="41" spans="1:14" x14ac:dyDescent="0.25">
      <c r="A41" s="3" t="str">
        <f t="shared" si="5"/>
        <v>Московский</v>
      </c>
      <c r="B41" s="11" t="str">
        <f t="shared" si="5"/>
        <v>ГБОУ СОШ №371</v>
      </c>
      <c r="C41" s="5">
        <f t="shared" si="5"/>
        <v>11371</v>
      </c>
      <c r="D41" s="5" t="str">
        <f t="shared" si="5"/>
        <v>СОШ с углуб.</v>
      </c>
      <c r="E41" s="12" t="str">
        <f t="shared" si="5"/>
        <v>1б</v>
      </c>
      <c r="F41" s="7">
        <f t="shared" si="5"/>
        <v>120</v>
      </c>
      <c r="G41" s="7">
        <f t="shared" si="5"/>
        <v>106</v>
      </c>
      <c r="H41" s="19">
        <f t="shared" si="2"/>
        <v>11371038</v>
      </c>
      <c r="I41" s="17">
        <v>1</v>
      </c>
      <c r="J41" s="17">
        <v>1</v>
      </c>
      <c r="K41" s="17">
        <v>1</v>
      </c>
      <c r="L41" s="17">
        <v>1</v>
      </c>
      <c r="M41" s="17">
        <v>1</v>
      </c>
      <c r="N41" s="18">
        <f t="shared" si="0"/>
        <v>5</v>
      </c>
    </row>
    <row r="42" spans="1:14" x14ac:dyDescent="0.25">
      <c r="A42" s="3" t="str">
        <f t="shared" si="5"/>
        <v>Московский</v>
      </c>
      <c r="B42" s="11" t="str">
        <f t="shared" si="5"/>
        <v>ГБОУ СОШ №371</v>
      </c>
      <c r="C42" s="5">
        <f t="shared" si="5"/>
        <v>11371</v>
      </c>
      <c r="D42" s="5" t="str">
        <f t="shared" si="5"/>
        <v>СОШ с углуб.</v>
      </c>
      <c r="E42" s="12" t="str">
        <f t="shared" si="5"/>
        <v>1б</v>
      </c>
      <c r="F42" s="7">
        <f t="shared" si="5"/>
        <v>120</v>
      </c>
      <c r="G42" s="7">
        <f t="shared" si="5"/>
        <v>106</v>
      </c>
      <c r="H42" s="19">
        <f t="shared" si="2"/>
        <v>11371039</v>
      </c>
      <c r="I42" s="17">
        <v>1</v>
      </c>
      <c r="J42" s="17">
        <v>1</v>
      </c>
      <c r="K42" s="17">
        <v>0</v>
      </c>
      <c r="L42" s="17">
        <v>1</v>
      </c>
      <c r="M42" s="17">
        <v>1</v>
      </c>
      <c r="N42" s="18">
        <f t="shared" si="0"/>
        <v>4</v>
      </c>
    </row>
    <row r="43" spans="1:14" x14ac:dyDescent="0.25">
      <c r="A43" s="3" t="str">
        <f t="shared" si="5"/>
        <v>Московский</v>
      </c>
      <c r="B43" s="11" t="str">
        <f t="shared" si="5"/>
        <v>ГБОУ СОШ №371</v>
      </c>
      <c r="C43" s="5">
        <f t="shared" si="5"/>
        <v>11371</v>
      </c>
      <c r="D43" s="5" t="str">
        <f t="shared" si="5"/>
        <v>СОШ с углуб.</v>
      </c>
      <c r="E43" s="12" t="str">
        <f t="shared" si="5"/>
        <v>1б</v>
      </c>
      <c r="F43" s="7">
        <f t="shared" si="5"/>
        <v>120</v>
      </c>
      <c r="G43" s="7">
        <f t="shared" si="5"/>
        <v>106</v>
      </c>
      <c r="H43" s="19">
        <f t="shared" si="2"/>
        <v>11371040</v>
      </c>
      <c r="I43" s="17">
        <v>1</v>
      </c>
      <c r="J43" s="17">
        <v>1</v>
      </c>
      <c r="K43" s="17">
        <v>1</v>
      </c>
      <c r="L43" s="17">
        <v>1</v>
      </c>
      <c r="M43" s="17">
        <v>1</v>
      </c>
      <c r="N43" s="18">
        <f t="shared" si="0"/>
        <v>5</v>
      </c>
    </row>
    <row r="44" spans="1:14" x14ac:dyDescent="0.25">
      <c r="A44" s="3" t="str">
        <f t="shared" si="5"/>
        <v>Московский</v>
      </c>
      <c r="B44" s="11" t="str">
        <f t="shared" si="5"/>
        <v>ГБОУ СОШ №371</v>
      </c>
      <c r="C44" s="5">
        <f t="shared" si="5"/>
        <v>11371</v>
      </c>
      <c r="D44" s="5" t="str">
        <f t="shared" si="5"/>
        <v>СОШ с углуб.</v>
      </c>
      <c r="E44" s="12" t="str">
        <f t="shared" si="5"/>
        <v>1б</v>
      </c>
      <c r="F44" s="7">
        <f t="shared" si="5"/>
        <v>120</v>
      </c>
      <c r="G44" s="7">
        <f t="shared" si="5"/>
        <v>106</v>
      </c>
      <c r="H44" s="19">
        <f t="shared" si="2"/>
        <v>11371041</v>
      </c>
      <c r="I44" s="17">
        <v>1</v>
      </c>
      <c r="J44" s="17">
        <v>1</v>
      </c>
      <c r="K44" s="17">
        <v>1</v>
      </c>
      <c r="L44" s="17">
        <v>1</v>
      </c>
      <c r="M44" s="17">
        <v>1</v>
      </c>
      <c r="N44" s="18">
        <f t="shared" si="0"/>
        <v>5</v>
      </c>
    </row>
    <row r="45" spans="1:14" x14ac:dyDescent="0.25">
      <c r="A45" s="3" t="str">
        <f t="shared" si="5"/>
        <v>Московский</v>
      </c>
      <c r="B45" s="11" t="str">
        <f t="shared" si="5"/>
        <v>ГБОУ СОШ №371</v>
      </c>
      <c r="C45" s="5">
        <f t="shared" si="5"/>
        <v>11371</v>
      </c>
      <c r="D45" s="5" t="str">
        <f t="shared" si="5"/>
        <v>СОШ с углуб.</v>
      </c>
      <c r="E45" s="12" t="str">
        <f t="shared" si="5"/>
        <v>1б</v>
      </c>
      <c r="F45" s="7">
        <f t="shared" si="5"/>
        <v>120</v>
      </c>
      <c r="G45" s="7">
        <f t="shared" si="5"/>
        <v>106</v>
      </c>
      <c r="H45" s="19">
        <f t="shared" si="2"/>
        <v>11371042</v>
      </c>
      <c r="I45" s="17">
        <v>1</v>
      </c>
      <c r="J45" s="17">
        <v>1</v>
      </c>
      <c r="K45" s="17">
        <v>1</v>
      </c>
      <c r="L45" s="17">
        <v>1</v>
      </c>
      <c r="M45" s="17">
        <v>1</v>
      </c>
      <c r="N45" s="18">
        <f t="shared" si="0"/>
        <v>5</v>
      </c>
    </row>
    <row r="46" spans="1:14" x14ac:dyDescent="0.25">
      <c r="A46" s="3" t="str">
        <f t="shared" si="5"/>
        <v>Московский</v>
      </c>
      <c r="B46" s="11" t="str">
        <f t="shared" si="5"/>
        <v>ГБОУ СОШ №371</v>
      </c>
      <c r="C46" s="5">
        <f t="shared" si="5"/>
        <v>11371</v>
      </c>
      <c r="D46" s="5" t="str">
        <f t="shared" si="5"/>
        <v>СОШ с углуб.</v>
      </c>
      <c r="E46" s="12" t="str">
        <f t="shared" si="5"/>
        <v>1б</v>
      </c>
      <c r="F46" s="7">
        <f t="shared" si="5"/>
        <v>120</v>
      </c>
      <c r="G46" s="7">
        <f t="shared" si="5"/>
        <v>106</v>
      </c>
      <c r="H46" s="19">
        <f t="shared" si="2"/>
        <v>11371043</v>
      </c>
      <c r="I46" s="17">
        <v>1</v>
      </c>
      <c r="J46" s="17">
        <v>1</v>
      </c>
      <c r="K46" s="17">
        <v>1</v>
      </c>
      <c r="L46" s="17">
        <v>1</v>
      </c>
      <c r="M46" s="17">
        <v>1</v>
      </c>
      <c r="N46" s="18">
        <f t="shared" si="0"/>
        <v>5</v>
      </c>
    </row>
    <row r="47" spans="1:14" x14ac:dyDescent="0.25">
      <c r="A47" s="3" t="str">
        <f t="shared" si="5"/>
        <v>Московский</v>
      </c>
      <c r="B47" s="11" t="str">
        <f t="shared" si="5"/>
        <v>ГБОУ СОШ №371</v>
      </c>
      <c r="C47" s="5">
        <f t="shared" si="5"/>
        <v>11371</v>
      </c>
      <c r="D47" s="5" t="str">
        <f t="shared" si="5"/>
        <v>СОШ с углуб.</v>
      </c>
      <c r="E47" s="12" t="str">
        <f t="shared" si="5"/>
        <v>1б</v>
      </c>
      <c r="F47" s="7">
        <f t="shared" si="5"/>
        <v>120</v>
      </c>
      <c r="G47" s="7">
        <f t="shared" si="5"/>
        <v>106</v>
      </c>
      <c r="H47" s="19">
        <f t="shared" si="2"/>
        <v>11371044</v>
      </c>
      <c r="I47" s="17">
        <v>1</v>
      </c>
      <c r="J47" s="17">
        <v>1</v>
      </c>
      <c r="K47" s="17">
        <v>1</v>
      </c>
      <c r="L47" s="17">
        <v>1</v>
      </c>
      <c r="M47" s="17">
        <v>1</v>
      </c>
      <c r="N47" s="18">
        <f t="shared" si="0"/>
        <v>5</v>
      </c>
    </row>
    <row r="48" spans="1:14" x14ac:dyDescent="0.25">
      <c r="A48" s="3" t="str">
        <f t="shared" si="5"/>
        <v>Московский</v>
      </c>
      <c r="B48" s="11" t="str">
        <f t="shared" si="5"/>
        <v>ГБОУ СОШ №371</v>
      </c>
      <c r="C48" s="5">
        <f t="shared" si="5"/>
        <v>11371</v>
      </c>
      <c r="D48" s="5" t="str">
        <f t="shared" si="5"/>
        <v>СОШ с углуб.</v>
      </c>
      <c r="E48" s="12" t="str">
        <f t="shared" si="5"/>
        <v>1б</v>
      </c>
      <c r="F48" s="7">
        <f t="shared" si="5"/>
        <v>120</v>
      </c>
      <c r="G48" s="7">
        <f t="shared" si="5"/>
        <v>106</v>
      </c>
      <c r="H48" s="19">
        <f t="shared" si="2"/>
        <v>11371045</v>
      </c>
      <c r="I48" s="17">
        <v>1</v>
      </c>
      <c r="J48" s="17">
        <v>1</v>
      </c>
      <c r="K48" s="17">
        <v>1</v>
      </c>
      <c r="L48" s="17">
        <v>1</v>
      </c>
      <c r="M48" s="17">
        <v>1</v>
      </c>
      <c r="N48" s="18">
        <f t="shared" si="0"/>
        <v>5</v>
      </c>
    </row>
    <row r="49" spans="1:14" x14ac:dyDescent="0.25">
      <c r="A49" s="3" t="str">
        <f t="shared" si="5"/>
        <v>Московский</v>
      </c>
      <c r="B49" s="11" t="str">
        <f t="shared" si="5"/>
        <v>ГБОУ СОШ №371</v>
      </c>
      <c r="C49" s="5">
        <f t="shared" si="5"/>
        <v>11371</v>
      </c>
      <c r="D49" s="5" t="str">
        <f t="shared" si="5"/>
        <v>СОШ с углуб.</v>
      </c>
      <c r="E49" s="12" t="str">
        <f t="shared" si="5"/>
        <v>1б</v>
      </c>
      <c r="F49" s="7">
        <f t="shared" si="5"/>
        <v>120</v>
      </c>
      <c r="G49" s="7">
        <f t="shared" si="5"/>
        <v>106</v>
      </c>
      <c r="H49" s="19">
        <f t="shared" si="2"/>
        <v>11371046</v>
      </c>
      <c r="I49" s="17">
        <v>1</v>
      </c>
      <c r="J49" s="17">
        <v>1</v>
      </c>
      <c r="K49" s="17">
        <v>1</v>
      </c>
      <c r="L49" s="17">
        <v>1</v>
      </c>
      <c r="M49" s="17">
        <v>1</v>
      </c>
      <c r="N49" s="18">
        <f t="shared" si="0"/>
        <v>5</v>
      </c>
    </row>
    <row r="50" spans="1:14" x14ac:dyDescent="0.25">
      <c r="A50" s="3" t="str">
        <f t="shared" si="5"/>
        <v>Московский</v>
      </c>
      <c r="B50" s="11" t="str">
        <f t="shared" si="5"/>
        <v>ГБОУ СОШ №371</v>
      </c>
      <c r="C50" s="5">
        <f t="shared" si="5"/>
        <v>11371</v>
      </c>
      <c r="D50" s="5" t="str">
        <f t="shared" si="5"/>
        <v>СОШ с углуб.</v>
      </c>
      <c r="E50" s="12" t="str">
        <f t="shared" si="5"/>
        <v>1б</v>
      </c>
      <c r="F50" s="7">
        <f t="shared" si="5"/>
        <v>120</v>
      </c>
      <c r="G50" s="7">
        <f t="shared" si="5"/>
        <v>106</v>
      </c>
      <c r="H50" s="19">
        <f t="shared" si="2"/>
        <v>11371047</v>
      </c>
      <c r="I50" s="17">
        <v>1</v>
      </c>
      <c r="J50" s="17">
        <v>1</v>
      </c>
      <c r="K50" s="17">
        <v>1</v>
      </c>
      <c r="L50" s="17">
        <v>1</v>
      </c>
      <c r="M50" s="17">
        <v>1</v>
      </c>
      <c r="N50" s="18">
        <f t="shared" si="0"/>
        <v>5</v>
      </c>
    </row>
    <row r="51" spans="1:14" x14ac:dyDescent="0.25">
      <c r="A51" s="3" t="str">
        <f t="shared" si="5"/>
        <v>Московский</v>
      </c>
      <c r="B51" s="11" t="str">
        <f t="shared" si="5"/>
        <v>ГБОУ СОШ №371</v>
      </c>
      <c r="C51" s="5">
        <f t="shared" si="5"/>
        <v>11371</v>
      </c>
      <c r="D51" s="5" t="str">
        <f t="shared" si="5"/>
        <v>СОШ с углуб.</v>
      </c>
      <c r="E51" s="12" t="str">
        <f t="shared" si="5"/>
        <v>1б</v>
      </c>
      <c r="F51" s="7">
        <f t="shared" si="5"/>
        <v>120</v>
      </c>
      <c r="G51" s="7">
        <f t="shared" si="5"/>
        <v>106</v>
      </c>
      <c r="H51" s="19">
        <f t="shared" si="2"/>
        <v>11371048</v>
      </c>
      <c r="I51" s="17">
        <v>1</v>
      </c>
      <c r="J51" s="17">
        <v>1</v>
      </c>
      <c r="K51" s="17">
        <v>1</v>
      </c>
      <c r="L51" s="17">
        <v>1</v>
      </c>
      <c r="M51" s="17">
        <v>1</v>
      </c>
      <c r="N51" s="18">
        <f t="shared" si="0"/>
        <v>5</v>
      </c>
    </row>
    <row r="52" spans="1:14" x14ac:dyDescent="0.25">
      <c r="A52" s="3" t="str">
        <f t="shared" si="5"/>
        <v>Московский</v>
      </c>
      <c r="B52" s="11" t="str">
        <f t="shared" si="5"/>
        <v>ГБОУ СОШ №371</v>
      </c>
      <c r="C52" s="5">
        <f t="shared" si="5"/>
        <v>11371</v>
      </c>
      <c r="D52" s="5" t="str">
        <f t="shared" si="5"/>
        <v>СОШ с углуб.</v>
      </c>
      <c r="E52" s="12" t="str">
        <f t="shared" si="5"/>
        <v>1б</v>
      </c>
      <c r="F52" s="7">
        <f t="shared" si="5"/>
        <v>120</v>
      </c>
      <c r="G52" s="7">
        <f t="shared" si="5"/>
        <v>106</v>
      </c>
      <c r="H52" s="19">
        <f t="shared" si="2"/>
        <v>11371049</v>
      </c>
      <c r="I52" s="17">
        <v>1</v>
      </c>
      <c r="J52" s="17">
        <v>1</v>
      </c>
      <c r="K52" s="17">
        <v>1</v>
      </c>
      <c r="L52" s="17">
        <v>1</v>
      </c>
      <c r="M52" s="17">
        <v>1</v>
      </c>
      <c r="N52" s="18">
        <f t="shared" si="0"/>
        <v>5</v>
      </c>
    </row>
    <row r="53" spans="1:14" x14ac:dyDescent="0.25">
      <c r="A53" s="3" t="str">
        <f t="shared" ref="A53:G68" si="6">A52</f>
        <v>Московский</v>
      </c>
      <c r="B53" s="11" t="str">
        <f t="shared" si="6"/>
        <v>ГБОУ СОШ №371</v>
      </c>
      <c r="C53" s="5">
        <f t="shared" si="6"/>
        <v>11371</v>
      </c>
      <c r="D53" s="5" t="str">
        <f t="shared" si="6"/>
        <v>СОШ с углуб.</v>
      </c>
      <c r="E53" s="12" t="str">
        <f t="shared" si="6"/>
        <v>1б</v>
      </c>
      <c r="F53" s="7">
        <f t="shared" si="6"/>
        <v>120</v>
      </c>
      <c r="G53" s="7">
        <f t="shared" si="6"/>
        <v>106</v>
      </c>
      <c r="H53" s="19">
        <f t="shared" si="2"/>
        <v>11371050</v>
      </c>
      <c r="I53" s="17">
        <v>1</v>
      </c>
      <c r="J53" s="17">
        <v>1</v>
      </c>
      <c r="K53" s="17">
        <v>0</v>
      </c>
      <c r="L53" s="17">
        <v>1</v>
      </c>
      <c r="M53" s="17">
        <v>1</v>
      </c>
      <c r="N53" s="18">
        <f t="shared" si="0"/>
        <v>4</v>
      </c>
    </row>
    <row r="54" spans="1:14" x14ac:dyDescent="0.25">
      <c r="A54" s="3" t="str">
        <f t="shared" si="6"/>
        <v>Московский</v>
      </c>
      <c r="B54" s="11" t="str">
        <f t="shared" si="6"/>
        <v>ГБОУ СОШ №371</v>
      </c>
      <c r="C54" s="5">
        <f t="shared" si="6"/>
        <v>11371</v>
      </c>
      <c r="D54" s="5" t="str">
        <f t="shared" si="6"/>
        <v>СОШ с углуб.</v>
      </c>
      <c r="E54" s="12" t="str">
        <f t="shared" si="6"/>
        <v>1б</v>
      </c>
      <c r="F54" s="7">
        <f t="shared" si="6"/>
        <v>120</v>
      </c>
      <c r="G54" s="7">
        <f t="shared" si="6"/>
        <v>106</v>
      </c>
      <c r="H54" s="19">
        <f t="shared" si="2"/>
        <v>11371051</v>
      </c>
      <c r="I54" s="17">
        <v>1</v>
      </c>
      <c r="J54" s="17">
        <v>1</v>
      </c>
      <c r="K54" s="17">
        <v>1</v>
      </c>
      <c r="L54" s="17">
        <v>1</v>
      </c>
      <c r="M54" s="17">
        <v>1</v>
      </c>
      <c r="N54" s="18">
        <f t="shared" si="0"/>
        <v>5</v>
      </c>
    </row>
    <row r="55" spans="1:14" x14ac:dyDescent="0.25">
      <c r="A55" s="3" t="str">
        <f t="shared" si="6"/>
        <v>Московский</v>
      </c>
      <c r="B55" s="11" t="str">
        <f t="shared" si="6"/>
        <v>ГБОУ СОШ №371</v>
      </c>
      <c r="C55" s="5">
        <f t="shared" si="6"/>
        <v>11371</v>
      </c>
      <c r="D55" s="5" t="str">
        <f t="shared" si="6"/>
        <v>СОШ с углуб.</v>
      </c>
      <c r="E55" s="13" t="s">
        <v>17</v>
      </c>
      <c r="F55" s="7">
        <f t="shared" si="6"/>
        <v>120</v>
      </c>
      <c r="G55" s="7">
        <f t="shared" si="6"/>
        <v>106</v>
      </c>
      <c r="H55" s="8">
        <f t="shared" si="2"/>
        <v>11371052</v>
      </c>
      <c r="I55" s="20">
        <v>0</v>
      </c>
      <c r="J55" s="20">
        <v>1</v>
      </c>
      <c r="K55" s="20">
        <v>0</v>
      </c>
      <c r="L55" s="20">
        <v>1</v>
      </c>
      <c r="M55" s="20">
        <v>1</v>
      </c>
      <c r="N55" s="21">
        <f>IF(COUNTBLANK(I55:M55)&lt;5,SUM(I55:M55),"Не писал")</f>
        <v>3</v>
      </c>
    </row>
    <row r="56" spans="1:14" x14ac:dyDescent="0.25">
      <c r="A56" s="3" t="str">
        <f t="shared" si="6"/>
        <v>Московский</v>
      </c>
      <c r="B56" s="11" t="str">
        <f t="shared" si="6"/>
        <v>ГБОУ СОШ №371</v>
      </c>
      <c r="C56" s="5">
        <f t="shared" si="6"/>
        <v>11371</v>
      </c>
      <c r="D56" s="5" t="str">
        <f t="shared" si="6"/>
        <v>СОШ с углуб.</v>
      </c>
      <c r="E56" s="12" t="str">
        <f t="shared" si="6"/>
        <v>1в</v>
      </c>
      <c r="F56" s="7">
        <f t="shared" si="6"/>
        <v>120</v>
      </c>
      <c r="G56" s="7">
        <f t="shared" si="6"/>
        <v>106</v>
      </c>
      <c r="H56" s="8">
        <f t="shared" si="2"/>
        <v>11371053</v>
      </c>
      <c r="I56" s="9">
        <v>0</v>
      </c>
      <c r="J56" s="9">
        <v>1</v>
      </c>
      <c r="K56" s="9">
        <v>1</v>
      </c>
      <c r="L56" s="9">
        <v>1</v>
      </c>
      <c r="M56" s="9">
        <v>1</v>
      </c>
      <c r="N56" s="10">
        <f t="shared" ref="N56:N108" si="7">IF(COUNTBLANK(I56:M56)&lt;5,SUM(I56:M56),"Не писал")</f>
        <v>4</v>
      </c>
    </row>
    <row r="57" spans="1:14" x14ac:dyDescent="0.25">
      <c r="A57" s="3" t="str">
        <f t="shared" si="6"/>
        <v>Московский</v>
      </c>
      <c r="B57" s="11" t="str">
        <f t="shared" si="6"/>
        <v>ГБОУ СОШ №371</v>
      </c>
      <c r="C57" s="5">
        <f t="shared" si="6"/>
        <v>11371</v>
      </c>
      <c r="D57" s="5" t="str">
        <f t="shared" si="6"/>
        <v>СОШ с углуб.</v>
      </c>
      <c r="E57" s="12" t="str">
        <f t="shared" si="6"/>
        <v>1в</v>
      </c>
      <c r="F57" s="7">
        <f t="shared" si="6"/>
        <v>120</v>
      </c>
      <c r="G57" s="7">
        <f t="shared" si="6"/>
        <v>106</v>
      </c>
      <c r="H57" s="8">
        <f t="shared" si="2"/>
        <v>11371054</v>
      </c>
      <c r="I57" s="9">
        <v>1</v>
      </c>
      <c r="J57" s="9">
        <v>1</v>
      </c>
      <c r="K57" s="9">
        <v>1</v>
      </c>
      <c r="L57" s="9">
        <v>1</v>
      </c>
      <c r="M57" s="9">
        <v>1</v>
      </c>
      <c r="N57" s="10">
        <f t="shared" si="7"/>
        <v>5</v>
      </c>
    </row>
    <row r="58" spans="1:14" x14ac:dyDescent="0.25">
      <c r="A58" s="3" t="str">
        <f t="shared" si="6"/>
        <v>Московский</v>
      </c>
      <c r="B58" s="11" t="str">
        <f t="shared" si="6"/>
        <v>ГБОУ СОШ №371</v>
      </c>
      <c r="C58" s="5">
        <f t="shared" si="6"/>
        <v>11371</v>
      </c>
      <c r="D58" s="5" t="str">
        <f t="shared" si="6"/>
        <v>СОШ с углуб.</v>
      </c>
      <c r="E58" s="12" t="str">
        <f t="shared" si="6"/>
        <v>1в</v>
      </c>
      <c r="F58" s="7">
        <f t="shared" si="6"/>
        <v>120</v>
      </c>
      <c r="G58" s="7">
        <f t="shared" si="6"/>
        <v>106</v>
      </c>
      <c r="H58" s="8">
        <f t="shared" si="2"/>
        <v>11371055</v>
      </c>
      <c r="I58" s="9">
        <v>1</v>
      </c>
      <c r="J58" s="9">
        <v>1</v>
      </c>
      <c r="K58" s="9">
        <v>1</v>
      </c>
      <c r="L58" s="9">
        <v>1</v>
      </c>
      <c r="M58" s="9">
        <v>1</v>
      </c>
      <c r="N58" s="10">
        <f t="shared" si="7"/>
        <v>5</v>
      </c>
    </row>
    <row r="59" spans="1:14" x14ac:dyDescent="0.25">
      <c r="A59" s="3" t="str">
        <f t="shared" si="6"/>
        <v>Московский</v>
      </c>
      <c r="B59" s="11" t="str">
        <f t="shared" si="6"/>
        <v>ГБОУ СОШ №371</v>
      </c>
      <c r="C59" s="5">
        <f t="shared" si="6"/>
        <v>11371</v>
      </c>
      <c r="D59" s="5" t="str">
        <f t="shared" si="6"/>
        <v>СОШ с углуб.</v>
      </c>
      <c r="E59" s="12" t="str">
        <f t="shared" si="6"/>
        <v>1в</v>
      </c>
      <c r="F59" s="7">
        <f t="shared" si="6"/>
        <v>120</v>
      </c>
      <c r="G59" s="7">
        <f t="shared" si="6"/>
        <v>106</v>
      </c>
      <c r="H59" s="8">
        <f t="shared" si="2"/>
        <v>11371056</v>
      </c>
      <c r="I59" s="9">
        <v>1</v>
      </c>
      <c r="J59" s="9">
        <v>1</v>
      </c>
      <c r="K59" s="9">
        <v>0</v>
      </c>
      <c r="L59" s="9">
        <v>1</v>
      </c>
      <c r="M59" s="9">
        <v>1</v>
      </c>
      <c r="N59" s="10">
        <f t="shared" si="7"/>
        <v>4</v>
      </c>
    </row>
    <row r="60" spans="1:14" x14ac:dyDescent="0.25">
      <c r="A60" s="3" t="str">
        <f t="shared" si="6"/>
        <v>Московский</v>
      </c>
      <c r="B60" s="11" t="str">
        <f t="shared" si="6"/>
        <v>ГБОУ СОШ №371</v>
      </c>
      <c r="C60" s="5">
        <f t="shared" si="6"/>
        <v>11371</v>
      </c>
      <c r="D60" s="5" t="str">
        <f t="shared" si="6"/>
        <v>СОШ с углуб.</v>
      </c>
      <c r="E60" s="12" t="str">
        <f t="shared" si="6"/>
        <v>1в</v>
      </c>
      <c r="F60" s="7">
        <f t="shared" si="6"/>
        <v>120</v>
      </c>
      <c r="G60" s="7">
        <f t="shared" si="6"/>
        <v>106</v>
      </c>
      <c r="H60" s="8">
        <f t="shared" si="2"/>
        <v>11371057</v>
      </c>
      <c r="I60" s="9">
        <v>1</v>
      </c>
      <c r="J60" s="9">
        <v>1</v>
      </c>
      <c r="K60" s="9">
        <v>1</v>
      </c>
      <c r="L60" s="9">
        <v>1</v>
      </c>
      <c r="M60" s="9">
        <v>1</v>
      </c>
      <c r="N60" s="10">
        <f t="shared" si="7"/>
        <v>5</v>
      </c>
    </row>
    <row r="61" spans="1:14" x14ac:dyDescent="0.25">
      <c r="A61" s="3" t="str">
        <f t="shared" si="6"/>
        <v>Московский</v>
      </c>
      <c r="B61" s="11" t="str">
        <f t="shared" si="6"/>
        <v>ГБОУ СОШ №371</v>
      </c>
      <c r="C61" s="5">
        <f t="shared" si="6"/>
        <v>11371</v>
      </c>
      <c r="D61" s="5" t="str">
        <f t="shared" si="6"/>
        <v>СОШ с углуб.</v>
      </c>
      <c r="E61" s="12" t="str">
        <f t="shared" si="6"/>
        <v>1в</v>
      </c>
      <c r="F61" s="7">
        <f t="shared" si="6"/>
        <v>120</v>
      </c>
      <c r="G61" s="7">
        <f t="shared" si="6"/>
        <v>106</v>
      </c>
      <c r="H61" s="8">
        <f t="shared" si="2"/>
        <v>11371058</v>
      </c>
      <c r="I61" s="9">
        <v>1</v>
      </c>
      <c r="J61" s="9">
        <v>1</v>
      </c>
      <c r="K61" s="9">
        <v>1</v>
      </c>
      <c r="L61" s="9">
        <v>1</v>
      </c>
      <c r="M61" s="9">
        <v>1</v>
      </c>
      <c r="N61" s="10">
        <f t="shared" si="7"/>
        <v>5</v>
      </c>
    </row>
    <row r="62" spans="1:14" x14ac:dyDescent="0.25">
      <c r="A62" s="3" t="str">
        <f t="shared" si="6"/>
        <v>Московский</v>
      </c>
      <c r="B62" s="11" t="str">
        <f t="shared" si="6"/>
        <v>ГБОУ СОШ №371</v>
      </c>
      <c r="C62" s="5">
        <f t="shared" si="6"/>
        <v>11371</v>
      </c>
      <c r="D62" s="5" t="str">
        <f t="shared" si="6"/>
        <v>СОШ с углуб.</v>
      </c>
      <c r="E62" s="12" t="str">
        <f t="shared" si="6"/>
        <v>1в</v>
      </c>
      <c r="F62" s="7">
        <f t="shared" si="6"/>
        <v>120</v>
      </c>
      <c r="G62" s="7">
        <f t="shared" si="6"/>
        <v>106</v>
      </c>
      <c r="H62" s="8">
        <f t="shared" si="2"/>
        <v>11371059</v>
      </c>
      <c r="I62" s="9">
        <v>1</v>
      </c>
      <c r="J62" s="9">
        <v>1</v>
      </c>
      <c r="K62" s="9">
        <v>0</v>
      </c>
      <c r="L62" s="9">
        <v>1</v>
      </c>
      <c r="M62" s="9">
        <v>1</v>
      </c>
      <c r="N62" s="10">
        <f t="shared" si="7"/>
        <v>4</v>
      </c>
    </row>
    <row r="63" spans="1:14" x14ac:dyDescent="0.25">
      <c r="A63" s="3" t="str">
        <f t="shared" si="6"/>
        <v>Московский</v>
      </c>
      <c r="B63" s="11" t="str">
        <f t="shared" si="6"/>
        <v>ГБОУ СОШ №371</v>
      </c>
      <c r="C63" s="5">
        <f t="shared" si="6"/>
        <v>11371</v>
      </c>
      <c r="D63" s="5" t="str">
        <f t="shared" si="6"/>
        <v>СОШ с углуб.</v>
      </c>
      <c r="E63" s="12" t="str">
        <f t="shared" si="6"/>
        <v>1в</v>
      </c>
      <c r="F63" s="7">
        <f t="shared" si="6"/>
        <v>120</v>
      </c>
      <c r="G63" s="7">
        <f t="shared" si="6"/>
        <v>106</v>
      </c>
      <c r="H63" s="8">
        <f t="shared" si="2"/>
        <v>11371060</v>
      </c>
      <c r="I63" s="9">
        <v>0</v>
      </c>
      <c r="J63" s="9">
        <v>1</v>
      </c>
      <c r="K63" s="9">
        <v>0</v>
      </c>
      <c r="L63" s="9">
        <v>0</v>
      </c>
      <c r="M63" s="9">
        <v>1</v>
      </c>
      <c r="N63" s="10">
        <f t="shared" si="7"/>
        <v>2</v>
      </c>
    </row>
    <row r="64" spans="1:14" x14ac:dyDescent="0.25">
      <c r="A64" s="3" t="str">
        <f t="shared" si="6"/>
        <v>Московский</v>
      </c>
      <c r="B64" s="11" t="str">
        <f t="shared" si="6"/>
        <v>ГБОУ СОШ №371</v>
      </c>
      <c r="C64" s="5">
        <f t="shared" si="6"/>
        <v>11371</v>
      </c>
      <c r="D64" s="5" t="str">
        <f t="shared" si="6"/>
        <v>СОШ с углуб.</v>
      </c>
      <c r="E64" s="12" t="str">
        <f t="shared" si="6"/>
        <v>1в</v>
      </c>
      <c r="F64" s="7">
        <f t="shared" si="6"/>
        <v>120</v>
      </c>
      <c r="G64" s="7">
        <f t="shared" si="6"/>
        <v>106</v>
      </c>
      <c r="H64" s="8">
        <f t="shared" si="2"/>
        <v>11371061</v>
      </c>
      <c r="I64" s="9">
        <v>1</v>
      </c>
      <c r="J64" s="9">
        <v>1</v>
      </c>
      <c r="K64" s="9">
        <v>1</v>
      </c>
      <c r="L64" s="9">
        <v>1</v>
      </c>
      <c r="M64" s="9">
        <v>1</v>
      </c>
      <c r="N64" s="10">
        <f t="shared" si="7"/>
        <v>5</v>
      </c>
    </row>
    <row r="65" spans="1:14" x14ac:dyDescent="0.25">
      <c r="A65" s="3" t="str">
        <f t="shared" si="6"/>
        <v>Московский</v>
      </c>
      <c r="B65" s="11" t="str">
        <f t="shared" si="6"/>
        <v>ГБОУ СОШ №371</v>
      </c>
      <c r="C65" s="5">
        <f t="shared" si="6"/>
        <v>11371</v>
      </c>
      <c r="D65" s="5" t="str">
        <f t="shared" si="6"/>
        <v>СОШ с углуб.</v>
      </c>
      <c r="E65" s="12" t="str">
        <f t="shared" si="6"/>
        <v>1в</v>
      </c>
      <c r="F65" s="7">
        <f t="shared" si="6"/>
        <v>120</v>
      </c>
      <c r="G65" s="7">
        <f t="shared" si="6"/>
        <v>106</v>
      </c>
      <c r="H65" s="8">
        <f t="shared" si="2"/>
        <v>11371062</v>
      </c>
      <c r="I65" s="9">
        <v>1</v>
      </c>
      <c r="J65" s="9">
        <v>1</v>
      </c>
      <c r="K65" s="9">
        <v>1</v>
      </c>
      <c r="L65" s="9">
        <v>1</v>
      </c>
      <c r="M65" s="9">
        <v>1</v>
      </c>
      <c r="N65" s="10">
        <f t="shared" si="7"/>
        <v>5</v>
      </c>
    </row>
    <row r="66" spans="1:14" x14ac:dyDescent="0.25">
      <c r="A66" s="3" t="str">
        <f t="shared" si="6"/>
        <v>Московский</v>
      </c>
      <c r="B66" s="11" t="str">
        <f t="shared" si="6"/>
        <v>ГБОУ СОШ №371</v>
      </c>
      <c r="C66" s="5">
        <f t="shared" si="6"/>
        <v>11371</v>
      </c>
      <c r="D66" s="5" t="str">
        <f t="shared" si="6"/>
        <v>СОШ с углуб.</v>
      </c>
      <c r="E66" s="12" t="str">
        <f t="shared" si="6"/>
        <v>1в</v>
      </c>
      <c r="F66" s="7">
        <f t="shared" si="6"/>
        <v>120</v>
      </c>
      <c r="G66" s="7">
        <f t="shared" si="6"/>
        <v>106</v>
      </c>
      <c r="H66" s="8">
        <f t="shared" si="2"/>
        <v>11371063</v>
      </c>
      <c r="I66" s="9">
        <v>1</v>
      </c>
      <c r="J66" s="9">
        <v>1</v>
      </c>
      <c r="K66" s="9">
        <v>1</v>
      </c>
      <c r="L66" s="9">
        <v>1</v>
      </c>
      <c r="M66" s="9">
        <v>1</v>
      </c>
      <c r="N66" s="10">
        <f t="shared" si="7"/>
        <v>5</v>
      </c>
    </row>
    <row r="67" spans="1:14" x14ac:dyDescent="0.25">
      <c r="A67" s="3" t="str">
        <f t="shared" si="6"/>
        <v>Московский</v>
      </c>
      <c r="B67" s="11" t="str">
        <f t="shared" si="6"/>
        <v>ГБОУ СОШ №371</v>
      </c>
      <c r="C67" s="5">
        <f t="shared" si="6"/>
        <v>11371</v>
      </c>
      <c r="D67" s="5" t="str">
        <f t="shared" si="6"/>
        <v>СОШ с углуб.</v>
      </c>
      <c r="E67" s="12" t="str">
        <f t="shared" si="6"/>
        <v>1в</v>
      </c>
      <c r="F67" s="7">
        <f t="shared" si="6"/>
        <v>120</v>
      </c>
      <c r="G67" s="7">
        <f t="shared" si="6"/>
        <v>106</v>
      </c>
      <c r="H67" s="8">
        <f t="shared" si="2"/>
        <v>11371064</v>
      </c>
      <c r="I67" s="9">
        <v>1</v>
      </c>
      <c r="J67" s="9">
        <v>1</v>
      </c>
      <c r="K67" s="9">
        <v>1</v>
      </c>
      <c r="L67" s="9">
        <v>1</v>
      </c>
      <c r="M67" s="9">
        <v>1</v>
      </c>
      <c r="N67" s="10">
        <f t="shared" si="7"/>
        <v>5</v>
      </c>
    </row>
    <row r="68" spans="1:14" x14ac:dyDescent="0.25">
      <c r="A68" s="3" t="str">
        <f t="shared" si="6"/>
        <v>Московский</v>
      </c>
      <c r="B68" s="11" t="str">
        <f t="shared" si="6"/>
        <v>ГБОУ СОШ №371</v>
      </c>
      <c r="C68" s="5">
        <f t="shared" si="6"/>
        <v>11371</v>
      </c>
      <c r="D68" s="5" t="str">
        <f t="shared" si="6"/>
        <v>СОШ с углуб.</v>
      </c>
      <c r="E68" s="12" t="str">
        <f t="shared" si="6"/>
        <v>1в</v>
      </c>
      <c r="F68" s="7">
        <f t="shared" si="6"/>
        <v>120</v>
      </c>
      <c r="G68" s="7">
        <f t="shared" si="6"/>
        <v>106</v>
      </c>
      <c r="H68" s="8">
        <f t="shared" si="2"/>
        <v>11371065</v>
      </c>
      <c r="I68" s="9">
        <v>1</v>
      </c>
      <c r="J68" s="9">
        <v>1</v>
      </c>
      <c r="K68" s="9">
        <v>1</v>
      </c>
      <c r="L68" s="9">
        <v>1</v>
      </c>
      <c r="M68" s="9">
        <v>1</v>
      </c>
      <c r="N68" s="10">
        <f t="shared" si="7"/>
        <v>5</v>
      </c>
    </row>
    <row r="69" spans="1:14" x14ac:dyDescent="0.25">
      <c r="A69" s="3" t="str">
        <f t="shared" ref="A69:G84" si="8">A68</f>
        <v>Московский</v>
      </c>
      <c r="B69" s="11" t="str">
        <f t="shared" si="8"/>
        <v>ГБОУ СОШ №371</v>
      </c>
      <c r="C69" s="5">
        <f t="shared" si="8"/>
        <v>11371</v>
      </c>
      <c r="D69" s="5" t="str">
        <f t="shared" si="8"/>
        <v>СОШ с углуб.</v>
      </c>
      <c r="E69" s="12" t="str">
        <f t="shared" si="8"/>
        <v>1в</v>
      </c>
      <c r="F69" s="7">
        <f t="shared" si="8"/>
        <v>120</v>
      </c>
      <c r="G69" s="7">
        <f t="shared" si="8"/>
        <v>106</v>
      </c>
      <c r="H69" s="8">
        <f t="shared" ref="H69:H108" si="9">H68+1</f>
        <v>11371066</v>
      </c>
      <c r="I69" s="9">
        <v>1</v>
      </c>
      <c r="J69" s="9">
        <v>1</v>
      </c>
      <c r="K69" s="9">
        <v>1</v>
      </c>
      <c r="L69" s="9">
        <v>1</v>
      </c>
      <c r="M69" s="9">
        <v>1</v>
      </c>
      <c r="N69" s="10">
        <f t="shared" si="7"/>
        <v>5</v>
      </c>
    </row>
    <row r="70" spans="1:14" x14ac:dyDescent="0.25">
      <c r="A70" s="3" t="str">
        <f t="shared" si="8"/>
        <v>Московский</v>
      </c>
      <c r="B70" s="11" t="str">
        <f t="shared" si="8"/>
        <v>ГБОУ СОШ №371</v>
      </c>
      <c r="C70" s="5">
        <f t="shared" si="8"/>
        <v>11371</v>
      </c>
      <c r="D70" s="5" t="str">
        <f t="shared" si="8"/>
        <v>СОШ с углуб.</v>
      </c>
      <c r="E70" s="12" t="str">
        <f t="shared" si="8"/>
        <v>1в</v>
      </c>
      <c r="F70" s="7">
        <f t="shared" si="8"/>
        <v>120</v>
      </c>
      <c r="G70" s="7">
        <f t="shared" si="8"/>
        <v>106</v>
      </c>
      <c r="H70" s="8">
        <f t="shared" si="9"/>
        <v>11371067</v>
      </c>
      <c r="I70" s="9">
        <v>1</v>
      </c>
      <c r="J70" s="9">
        <v>0</v>
      </c>
      <c r="K70" s="9">
        <v>1</v>
      </c>
      <c r="L70" s="9">
        <v>1</v>
      </c>
      <c r="M70" s="9">
        <v>1</v>
      </c>
      <c r="N70" s="10">
        <f t="shared" si="7"/>
        <v>4</v>
      </c>
    </row>
    <row r="71" spans="1:14" x14ac:dyDescent="0.25">
      <c r="A71" s="3" t="str">
        <f t="shared" si="8"/>
        <v>Московский</v>
      </c>
      <c r="B71" s="11" t="str">
        <f t="shared" si="8"/>
        <v>ГБОУ СОШ №371</v>
      </c>
      <c r="C71" s="5">
        <f t="shared" si="8"/>
        <v>11371</v>
      </c>
      <c r="D71" s="5" t="str">
        <f t="shared" si="8"/>
        <v>СОШ с углуб.</v>
      </c>
      <c r="E71" s="12" t="str">
        <f t="shared" si="8"/>
        <v>1в</v>
      </c>
      <c r="F71" s="7">
        <f t="shared" si="8"/>
        <v>120</v>
      </c>
      <c r="G71" s="7">
        <f t="shared" si="8"/>
        <v>106</v>
      </c>
      <c r="H71" s="8">
        <f t="shared" si="9"/>
        <v>11371068</v>
      </c>
      <c r="I71" s="9">
        <v>1</v>
      </c>
      <c r="J71" s="9">
        <v>1</v>
      </c>
      <c r="K71" s="9">
        <v>1</v>
      </c>
      <c r="L71" s="9">
        <v>1</v>
      </c>
      <c r="M71" s="9">
        <v>1</v>
      </c>
      <c r="N71" s="10">
        <f t="shared" si="7"/>
        <v>5</v>
      </c>
    </row>
    <row r="72" spans="1:14" x14ac:dyDescent="0.25">
      <c r="A72" s="3" t="str">
        <f t="shared" si="8"/>
        <v>Московский</v>
      </c>
      <c r="B72" s="11" t="str">
        <f t="shared" si="8"/>
        <v>ГБОУ СОШ №371</v>
      </c>
      <c r="C72" s="5">
        <f t="shared" si="8"/>
        <v>11371</v>
      </c>
      <c r="D72" s="5" t="str">
        <f t="shared" si="8"/>
        <v>СОШ с углуб.</v>
      </c>
      <c r="E72" s="12" t="str">
        <f t="shared" si="8"/>
        <v>1в</v>
      </c>
      <c r="F72" s="7">
        <f t="shared" si="8"/>
        <v>120</v>
      </c>
      <c r="G72" s="7">
        <f t="shared" si="8"/>
        <v>106</v>
      </c>
      <c r="H72" s="8">
        <f t="shared" si="9"/>
        <v>11371069</v>
      </c>
      <c r="I72" s="9">
        <v>1</v>
      </c>
      <c r="J72" s="9">
        <v>1</v>
      </c>
      <c r="K72" s="9">
        <v>1</v>
      </c>
      <c r="L72" s="9">
        <v>1</v>
      </c>
      <c r="M72" s="9">
        <v>1</v>
      </c>
      <c r="N72" s="10">
        <f t="shared" si="7"/>
        <v>5</v>
      </c>
    </row>
    <row r="73" spans="1:14" x14ac:dyDescent="0.25">
      <c r="A73" s="3" t="str">
        <f t="shared" si="8"/>
        <v>Московский</v>
      </c>
      <c r="B73" s="11" t="str">
        <f t="shared" si="8"/>
        <v>ГБОУ СОШ №371</v>
      </c>
      <c r="C73" s="5">
        <f t="shared" si="8"/>
        <v>11371</v>
      </c>
      <c r="D73" s="5" t="str">
        <f t="shared" si="8"/>
        <v>СОШ с углуб.</v>
      </c>
      <c r="E73" s="12" t="str">
        <f t="shared" si="8"/>
        <v>1в</v>
      </c>
      <c r="F73" s="7">
        <f t="shared" si="8"/>
        <v>120</v>
      </c>
      <c r="G73" s="7">
        <f t="shared" si="8"/>
        <v>106</v>
      </c>
      <c r="H73" s="8">
        <f t="shared" si="9"/>
        <v>11371070</v>
      </c>
      <c r="I73" s="9">
        <v>0</v>
      </c>
      <c r="J73" s="9">
        <v>1</v>
      </c>
      <c r="K73" s="9">
        <v>1</v>
      </c>
      <c r="L73" s="9">
        <v>1</v>
      </c>
      <c r="M73" s="9">
        <v>1</v>
      </c>
      <c r="N73" s="10">
        <f t="shared" si="7"/>
        <v>4</v>
      </c>
    </row>
    <row r="74" spans="1:14" x14ac:dyDescent="0.25">
      <c r="A74" s="3" t="str">
        <f t="shared" si="8"/>
        <v>Московский</v>
      </c>
      <c r="B74" s="11" t="str">
        <f t="shared" si="8"/>
        <v>ГБОУ СОШ №371</v>
      </c>
      <c r="C74" s="5">
        <f t="shared" si="8"/>
        <v>11371</v>
      </c>
      <c r="D74" s="5" t="str">
        <f t="shared" si="8"/>
        <v>СОШ с углуб.</v>
      </c>
      <c r="E74" s="12" t="str">
        <f t="shared" si="8"/>
        <v>1в</v>
      </c>
      <c r="F74" s="7">
        <f t="shared" si="8"/>
        <v>120</v>
      </c>
      <c r="G74" s="7">
        <f t="shared" si="8"/>
        <v>106</v>
      </c>
      <c r="H74" s="8">
        <f t="shared" si="9"/>
        <v>11371071</v>
      </c>
      <c r="I74" s="9">
        <v>1</v>
      </c>
      <c r="J74" s="9">
        <v>1</v>
      </c>
      <c r="K74" s="9">
        <v>1</v>
      </c>
      <c r="L74" s="9">
        <v>1</v>
      </c>
      <c r="M74" s="9">
        <v>1</v>
      </c>
      <c r="N74" s="10">
        <f t="shared" si="7"/>
        <v>5</v>
      </c>
    </row>
    <row r="75" spans="1:14" x14ac:dyDescent="0.25">
      <c r="A75" s="3" t="str">
        <f t="shared" si="8"/>
        <v>Московский</v>
      </c>
      <c r="B75" s="11" t="str">
        <f t="shared" si="8"/>
        <v>ГБОУ СОШ №371</v>
      </c>
      <c r="C75" s="5">
        <f t="shared" si="8"/>
        <v>11371</v>
      </c>
      <c r="D75" s="5" t="str">
        <f t="shared" si="8"/>
        <v>СОШ с углуб.</v>
      </c>
      <c r="E75" s="12" t="str">
        <f t="shared" si="8"/>
        <v>1в</v>
      </c>
      <c r="F75" s="7">
        <f t="shared" si="8"/>
        <v>120</v>
      </c>
      <c r="G75" s="7">
        <f t="shared" si="8"/>
        <v>106</v>
      </c>
      <c r="H75" s="8">
        <f t="shared" si="9"/>
        <v>11371072</v>
      </c>
      <c r="I75" s="9">
        <v>1</v>
      </c>
      <c r="J75" s="9">
        <v>1</v>
      </c>
      <c r="K75" s="9">
        <v>1</v>
      </c>
      <c r="L75" s="9">
        <v>1</v>
      </c>
      <c r="M75" s="9">
        <v>1</v>
      </c>
      <c r="N75" s="10">
        <f t="shared" si="7"/>
        <v>5</v>
      </c>
    </row>
    <row r="76" spans="1:14" x14ac:dyDescent="0.25">
      <c r="A76" s="3" t="str">
        <f t="shared" si="8"/>
        <v>Московский</v>
      </c>
      <c r="B76" s="11" t="str">
        <f t="shared" si="8"/>
        <v>ГБОУ СОШ №371</v>
      </c>
      <c r="C76" s="5">
        <f t="shared" si="8"/>
        <v>11371</v>
      </c>
      <c r="D76" s="5" t="str">
        <f t="shared" si="8"/>
        <v>СОШ с углуб.</v>
      </c>
      <c r="E76" s="12" t="str">
        <f t="shared" si="8"/>
        <v>1в</v>
      </c>
      <c r="F76" s="7">
        <f t="shared" si="8"/>
        <v>120</v>
      </c>
      <c r="G76" s="7">
        <f t="shared" si="8"/>
        <v>106</v>
      </c>
      <c r="H76" s="8">
        <f t="shared" si="9"/>
        <v>11371073</v>
      </c>
      <c r="I76" s="9">
        <v>1</v>
      </c>
      <c r="J76" s="9">
        <v>0</v>
      </c>
      <c r="K76" s="9">
        <v>1</v>
      </c>
      <c r="L76" s="9">
        <v>1</v>
      </c>
      <c r="M76" s="9">
        <v>1</v>
      </c>
      <c r="N76" s="10">
        <f t="shared" si="7"/>
        <v>4</v>
      </c>
    </row>
    <row r="77" spans="1:14" x14ac:dyDescent="0.25">
      <c r="A77" s="3" t="str">
        <f t="shared" si="8"/>
        <v>Московский</v>
      </c>
      <c r="B77" s="11" t="str">
        <f t="shared" si="8"/>
        <v>ГБОУ СОШ №371</v>
      </c>
      <c r="C77" s="5">
        <f t="shared" si="8"/>
        <v>11371</v>
      </c>
      <c r="D77" s="5" t="str">
        <f t="shared" si="8"/>
        <v>СОШ с углуб.</v>
      </c>
      <c r="E77" s="12" t="str">
        <f t="shared" si="8"/>
        <v>1в</v>
      </c>
      <c r="F77" s="7">
        <f t="shared" si="8"/>
        <v>120</v>
      </c>
      <c r="G77" s="7">
        <f t="shared" si="8"/>
        <v>106</v>
      </c>
      <c r="H77" s="8">
        <f t="shared" si="9"/>
        <v>11371074</v>
      </c>
      <c r="I77" s="9">
        <v>1</v>
      </c>
      <c r="J77" s="9">
        <v>1</v>
      </c>
      <c r="K77" s="9">
        <v>0</v>
      </c>
      <c r="L77" s="9">
        <v>1</v>
      </c>
      <c r="M77" s="9">
        <v>1</v>
      </c>
      <c r="N77" s="10">
        <f t="shared" si="7"/>
        <v>4</v>
      </c>
    </row>
    <row r="78" spans="1:14" x14ac:dyDescent="0.25">
      <c r="A78" s="3" t="str">
        <f t="shared" si="8"/>
        <v>Московский</v>
      </c>
      <c r="B78" s="11" t="str">
        <f t="shared" si="8"/>
        <v>ГБОУ СОШ №371</v>
      </c>
      <c r="C78" s="5">
        <f t="shared" si="8"/>
        <v>11371</v>
      </c>
      <c r="D78" s="5" t="str">
        <f t="shared" si="8"/>
        <v>СОШ с углуб.</v>
      </c>
      <c r="E78" s="12" t="str">
        <f t="shared" si="8"/>
        <v>1в</v>
      </c>
      <c r="F78" s="7">
        <f t="shared" si="8"/>
        <v>120</v>
      </c>
      <c r="G78" s="7">
        <f t="shared" si="8"/>
        <v>106</v>
      </c>
      <c r="H78" s="8">
        <f t="shared" si="9"/>
        <v>11371075</v>
      </c>
      <c r="I78" s="9">
        <v>1</v>
      </c>
      <c r="J78" s="9">
        <v>1</v>
      </c>
      <c r="K78" s="9">
        <v>0</v>
      </c>
      <c r="L78" s="9">
        <v>1</v>
      </c>
      <c r="M78" s="9">
        <v>1</v>
      </c>
      <c r="N78" s="10">
        <f t="shared" si="7"/>
        <v>4</v>
      </c>
    </row>
    <row r="79" spans="1:14" x14ac:dyDescent="0.25">
      <c r="A79" s="3" t="str">
        <f t="shared" si="8"/>
        <v>Московский</v>
      </c>
      <c r="B79" s="11" t="str">
        <f t="shared" si="8"/>
        <v>ГБОУ СОШ №371</v>
      </c>
      <c r="C79" s="5">
        <f t="shared" si="8"/>
        <v>11371</v>
      </c>
      <c r="D79" s="5" t="str">
        <f t="shared" si="8"/>
        <v>СОШ с углуб.</v>
      </c>
      <c r="E79" s="12" t="str">
        <f t="shared" si="8"/>
        <v>1в</v>
      </c>
      <c r="F79" s="7">
        <f t="shared" si="8"/>
        <v>120</v>
      </c>
      <c r="G79" s="7">
        <f t="shared" si="8"/>
        <v>106</v>
      </c>
      <c r="H79" s="8">
        <f t="shared" si="9"/>
        <v>11371076</v>
      </c>
      <c r="I79" s="9">
        <v>1</v>
      </c>
      <c r="J79" s="9">
        <v>1</v>
      </c>
      <c r="K79" s="9">
        <v>1</v>
      </c>
      <c r="L79" s="9">
        <v>1</v>
      </c>
      <c r="M79" s="9">
        <v>1</v>
      </c>
      <c r="N79" s="10">
        <f t="shared" si="7"/>
        <v>5</v>
      </c>
    </row>
    <row r="80" spans="1:14" x14ac:dyDescent="0.25">
      <c r="A80" s="3" t="str">
        <f t="shared" si="8"/>
        <v>Московский</v>
      </c>
      <c r="B80" s="11" t="str">
        <f t="shared" si="8"/>
        <v>ГБОУ СОШ №371</v>
      </c>
      <c r="C80" s="5">
        <f t="shared" si="8"/>
        <v>11371</v>
      </c>
      <c r="D80" s="5" t="str">
        <f t="shared" si="8"/>
        <v>СОШ с углуб.</v>
      </c>
      <c r="E80" s="12" t="str">
        <f t="shared" si="8"/>
        <v>1в</v>
      </c>
      <c r="F80" s="7">
        <f t="shared" si="8"/>
        <v>120</v>
      </c>
      <c r="G80" s="7">
        <f t="shared" si="8"/>
        <v>106</v>
      </c>
      <c r="H80" s="8">
        <f t="shared" si="9"/>
        <v>11371077</v>
      </c>
      <c r="I80" s="9">
        <v>0</v>
      </c>
      <c r="J80" s="9">
        <v>1</v>
      </c>
      <c r="K80" s="9">
        <v>0</v>
      </c>
      <c r="L80" s="9">
        <v>1</v>
      </c>
      <c r="M80" s="9">
        <v>1</v>
      </c>
      <c r="N80" s="10">
        <f t="shared" si="7"/>
        <v>3</v>
      </c>
    </row>
    <row r="81" spans="1:14" x14ac:dyDescent="0.25">
      <c r="A81" s="3" t="str">
        <f t="shared" si="8"/>
        <v>Московский</v>
      </c>
      <c r="B81" s="11" t="str">
        <f t="shared" si="8"/>
        <v>ГБОУ СОШ №371</v>
      </c>
      <c r="C81" s="5">
        <f t="shared" si="8"/>
        <v>11371</v>
      </c>
      <c r="D81" s="5" t="str">
        <f t="shared" si="8"/>
        <v>СОШ с углуб.</v>
      </c>
      <c r="E81" s="12" t="str">
        <f t="shared" si="8"/>
        <v>1в</v>
      </c>
      <c r="F81" s="7">
        <f t="shared" si="8"/>
        <v>120</v>
      </c>
      <c r="G81" s="7">
        <f t="shared" si="8"/>
        <v>106</v>
      </c>
      <c r="H81" s="8">
        <f t="shared" si="9"/>
        <v>11371078</v>
      </c>
      <c r="I81" s="9">
        <v>1</v>
      </c>
      <c r="J81" s="9">
        <v>1</v>
      </c>
      <c r="K81" s="9">
        <v>1</v>
      </c>
      <c r="L81" s="9">
        <v>0</v>
      </c>
      <c r="M81" s="9">
        <v>1</v>
      </c>
      <c r="N81" s="10">
        <f t="shared" si="7"/>
        <v>4</v>
      </c>
    </row>
    <row r="82" spans="1:14" x14ac:dyDescent="0.25">
      <c r="A82" s="3" t="str">
        <f t="shared" si="8"/>
        <v>Московский</v>
      </c>
      <c r="B82" s="11" t="str">
        <f t="shared" si="8"/>
        <v>ГБОУ СОШ №371</v>
      </c>
      <c r="C82" s="5">
        <f t="shared" si="8"/>
        <v>11371</v>
      </c>
      <c r="D82" s="5" t="str">
        <f t="shared" si="8"/>
        <v>СОШ с углуб.</v>
      </c>
      <c r="E82" s="13" t="s">
        <v>18</v>
      </c>
      <c r="F82" s="7">
        <f t="shared" si="8"/>
        <v>120</v>
      </c>
      <c r="G82" s="7">
        <f t="shared" si="8"/>
        <v>106</v>
      </c>
      <c r="H82" s="8">
        <f t="shared" si="9"/>
        <v>11371079</v>
      </c>
      <c r="I82" s="9">
        <v>1</v>
      </c>
      <c r="J82" s="9">
        <v>1</v>
      </c>
      <c r="K82" s="9">
        <v>1</v>
      </c>
      <c r="L82" s="9">
        <v>1</v>
      </c>
      <c r="M82" s="9">
        <v>1</v>
      </c>
      <c r="N82" s="10">
        <f t="shared" si="7"/>
        <v>5</v>
      </c>
    </row>
    <row r="83" spans="1:14" x14ac:dyDescent="0.25">
      <c r="A83" s="3" t="str">
        <f t="shared" si="8"/>
        <v>Московский</v>
      </c>
      <c r="B83" s="11" t="str">
        <f t="shared" si="8"/>
        <v>ГБОУ СОШ №371</v>
      </c>
      <c r="C83" s="5">
        <f t="shared" si="8"/>
        <v>11371</v>
      </c>
      <c r="D83" s="5" t="str">
        <f t="shared" si="8"/>
        <v>СОШ с углуб.</v>
      </c>
      <c r="E83" s="13" t="s">
        <v>18</v>
      </c>
      <c r="F83" s="7">
        <f t="shared" si="8"/>
        <v>120</v>
      </c>
      <c r="G83" s="7">
        <f t="shared" si="8"/>
        <v>106</v>
      </c>
      <c r="H83" s="8">
        <f t="shared" si="9"/>
        <v>11371080</v>
      </c>
      <c r="I83" s="9">
        <v>1</v>
      </c>
      <c r="J83" s="9">
        <v>0</v>
      </c>
      <c r="K83" s="9">
        <v>0</v>
      </c>
      <c r="L83" s="9">
        <v>0</v>
      </c>
      <c r="M83" s="9">
        <v>1</v>
      </c>
      <c r="N83" s="10">
        <f t="shared" si="7"/>
        <v>2</v>
      </c>
    </row>
    <row r="84" spans="1:14" x14ac:dyDescent="0.25">
      <c r="A84" s="3" t="str">
        <f t="shared" si="8"/>
        <v>Московский</v>
      </c>
      <c r="B84" s="11" t="str">
        <f t="shared" si="8"/>
        <v>ГБОУ СОШ №371</v>
      </c>
      <c r="C84" s="5">
        <f t="shared" si="8"/>
        <v>11371</v>
      </c>
      <c r="D84" s="5" t="str">
        <f t="shared" si="8"/>
        <v>СОШ с углуб.</v>
      </c>
      <c r="E84" s="12" t="str">
        <f t="shared" si="8"/>
        <v>1г</v>
      </c>
      <c r="F84" s="7">
        <f t="shared" si="8"/>
        <v>120</v>
      </c>
      <c r="G84" s="7">
        <f t="shared" si="8"/>
        <v>106</v>
      </c>
      <c r="H84" s="8">
        <f t="shared" si="9"/>
        <v>11371081</v>
      </c>
      <c r="I84" s="9">
        <v>1</v>
      </c>
      <c r="J84" s="9">
        <v>1</v>
      </c>
      <c r="K84" s="9">
        <v>1</v>
      </c>
      <c r="L84" s="9">
        <v>1</v>
      </c>
      <c r="M84" s="9">
        <v>1</v>
      </c>
      <c r="N84" s="10">
        <f t="shared" si="7"/>
        <v>5</v>
      </c>
    </row>
    <row r="85" spans="1:14" x14ac:dyDescent="0.25">
      <c r="A85" s="3" t="str">
        <f t="shared" ref="A85:G100" si="10">A84</f>
        <v>Московский</v>
      </c>
      <c r="B85" s="11" t="str">
        <f t="shared" si="10"/>
        <v>ГБОУ СОШ №371</v>
      </c>
      <c r="C85" s="5">
        <f t="shared" si="10"/>
        <v>11371</v>
      </c>
      <c r="D85" s="5" t="str">
        <f t="shared" si="10"/>
        <v>СОШ с углуб.</v>
      </c>
      <c r="E85" s="12" t="str">
        <f t="shared" si="10"/>
        <v>1г</v>
      </c>
      <c r="F85" s="7">
        <f t="shared" si="10"/>
        <v>120</v>
      </c>
      <c r="G85" s="7">
        <f t="shared" si="10"/>
        <v>106</v>
      </c>
      <c r="H85" s="8">
        <f t="shared" si="9"/>
        <v>11371082</v>
      </c>
      <c r="I85" s="9">
        <v>1</v>
      </c>
      <c r="J85" s="9">
        <v>1</v>
      </c>
      <c r="K85" s="9">
        <v>1</v>
      </c>
      <c r="L85" s="9">
        <v>1</v>
      </c>
      <c r="M85" s="9">
        <v>1</v>
      </c>
      <c r="N85" s="10">
        <f t="shared" si="7"/>
        <v>5</v>
      </c>
    </row>
    <row r="86" spans="1:14" x14ac:dyDescent="0.25">
      <c r="A86" s="3" t="str">
        <f t="shared" si="10"/>
        <v>Московский</v>
      </c>
      <c r="B86" s="11" t="str">
        <f t="shared" si="10"/>
        <v>ГБОУ СОШ №371</v>
      </c>
      <c r="C86" s="5">
        <f t="shared" si="10"/>
        <v>11371</v>
      </c>
      <c r="D86" s="5" t="str">
        <f t="shared" si="10"/>
        <v>СОШ с углуб.</v>
      </c>
      <c r="E86" s="12" t="str">
        <f t="shared" si="10"/>
        <v>1г</v>
      </c>
      <c r="F86" s="7">
        <f t="shared" si="10"/>
        <v>120</v>
      </c>
      <c r="G86" s="7">
        <f t="shared" si="10"/>
        <v>106</v>
      </c>
      <c r="H86" s="8">
        <f t="shared" si="9"/>
        <v>11371083</v>
      </c>
      <c r="I86" s="9">
        <v>0</v>
      </c>
      <c r="J86" s="9">
        <v>1</v>
      </c>
      <c r="K86" s="9">
        <v>1</v>
      </c>
      <c r="L86" s="9">
        <v>1</v>
      </c>
      <c r="M86" s="9">
        <v>1</v>
      </c>
      <c r="N86" s="10">
        <f t="shared" si="7"/>
        <v>4</v>
      </c>
    </row>
    <row r="87" spans="1:14" x14ac:dyDescent="0.25">
      <c r="A87" s="3" t="str">
        <f t="shared" si="10"/>
        <v>Московский</v>
      </c>
      <c r="B87" s="11" t="str">
        <f t="shared" si="10"/>
        <v>ГБОУ СОШ №371</v>
      </c>
      <c r="C87" s="5">
        <f t="shared" si="10"/>
        <v>11371</v>
      </c>
      <c r="D87" s="5" t="str">
        <f t="shared" si="10"/>
        <v>СОШ с углуб.</v>
      </c>
      <c r="E87" s="12" t="str">
        <f t="shared" si="10"/>
        <v>1г</v>
      </c>
      <c r="F87" s="7">
        <f t="shared" si="10"/>
        <v>120</v>
      </c>
      <c r="G87" s="7">
        <f t="shared" si="10"/>
        <v>106</v>
      </c>
      <c r="H87" s="8">
        <f t="shared" si="9"/>
        <v>11371084</v>
      </c>
      <c r="I87" s="9">
        <v>1</v>
      </c>
      <c r="J87" s="9">
        <v>1</v>
      </c>
      <c r="K87" s="9">
        <v>1</v>
      </c>
      <c r="L87" s="9">
        <v>1</v>
      </c>
      <c r="M87" s="9">
        <v>1</v>
      </c>
      <c r="N87" s="10">
        <f t="shared" si="7"/>
        <v>5</v>
      </c>
    </row>
    <row r="88" spans="1:14" x14ac:dyDescent="0.25">
      <c r="A88" s="3" t="str">
        <f t="shared" si="10"/>
        <v>Московский</v>
      </c>
      <c r="B88" s="11" t="str">
        <f t="shared" si="10"/>
        <v>ГБОУ СОШ №371</v>
      </c>
      <c r="C88" s="5">
        <f t="shared" si="10"/>
        <v>11371</v>
      </c>
      <c r="D88" s="5" t="str">
        <f t="shared" si="10"/>
        <v>СОШ с углуб.</v>
      </c>
      <c r="E88" s="12" t="str">
        <f t="shared" si="10"/>
        <v>1г</v>
      </c>
      <c r="F88" s="7">
        <f t="shared" si="10"/>
        <v>120</v>
      </c>
      <c r="G88" s="7">
        <f t="shared" si="10"/>
        <v>106</v>
      </c>
      <c r="H88" s="8">
        <f t="shared" si="9"/>
        <v>11371085</v>
      </c>
      <c r="I88" s="9">
        <v>1</v>
      </c>
      <c r="J88" s="9">
        <v>1</v>
      </c>
      <c r="K88" s="9">
        <v>0</v>
      </c>
      <c r="L88" s="9">
        <v>1</v>
      </c>
      <c r="M88" s="9">
        <v>1</v>
      </c>
      <c r="N88" s="10">
        <f t="shared" si="7"/>
        <v>4</v>
      </c>
    </row>
    <row r="89" spans="1:14" x14ac:dyDescent="0.25">
      <c r="A89" s="3" t="str">
        <f t="shared" si="10"/>
        <v>Московский</v>
      </c>
      <c r="B89" s="11" t="str">
        <f t="shared" si="10"/>
        <v>ГБОУ СОШ №371</v>
      </c>
      <c r="C89" s="5">
        <f t="shared" si="10"/>
        <v>11371</v>
      </c>
      <c r="D89" s="5" t="str">
        <f t="shared" si="10"/>
        <v>СОШ с углуб.</v>
      </c>
      <c r="E89" s="12" t="str">
        <f t="shared" si="10"/>
        <v>1г</v>
      </c>
      <c r="F89" s="7">
        <f t="shared" si="10"/>
        <v>120</v>
      </c>
      <c r="G89" s="7">
        <f t="shared" si="10"/>
        <v>106</v>
      </c>
      <c r="H89" s="8">
        <f t="shared" si="9"/>
        <v>11371086</v>
      </c>
      <c r="I89" s="9">
        <v>1</v>
      </c>
      <c r="J89" s="9">
        <v>1</v>
      </c>
      <c r="K89" s="9">
        <v>1</v>
      </c>
      <c r="L89" s="9">
        <v>1</v>
      </c>
      <c r="M89" s="9">
        <v>1</v>
      </c>
      <c r="N89" s="10">
        <f t="shared" si="7"/>
        <v>5</v>
      </c>
    </row>
    <row r="90" spans="1:14" x14ac:dyDescent="0.25">
      <c r="A90" s="3" t="str">
        <f t="shared" si="10"/>
        <v>Московский</v>
      </c>
      <c r="B90" s="11" t="str">
        <f t="shared" si="10"/>
        <v>ГБОУ СОШ №371</v>
      </c>
      <c r="C90" s="5">
        <f t="shared" si="10"/>
        <v>11371</v>
      </c>
      <c r="D90" s="5" t="str">
        <f t="shared" si="10"/>
        <v>СОШ с углуб.</v>
      </c>
      <c r="E90" s="12" t="str">
        <f t="shared" si="10"/>
        <v>1г</v>
      </c>
      <c r="F90" s="7">
        <f t="shared" si="10"/>
        <v>120</v>
      </c>
      <c r="G90" s="7">
        <f t="shared" si="10"/>
        <v>106</v>
      </c>
      <c r="H90" s="8">
        <f t="shared" si="9"/>
        <v>11371087</v>
      </c>
      <c r="I90" s="9">
        <v>1</v>
      </c>
      <c r="J90" s="9">
        <v>1</v>
      </c>
      <c r="K90" s="9">
        <v>1</v>
      </c>
      <c r="L90" s="9">
        <v>1</v>
      </c>
      <c r="M90" s="9">
        <v>0</v>
      </c>
      <c r="N90" s="10">
        <f t="shared" si="7"/>
        <v>4</v>
      </c>
    </row>
    <row r="91" spans="1:14" x14ac:dyDescent="0.25">
      <c r="A91" s="3" t="str">
        <f t="shared" si="10"/>
        <v>Московский</v>
      </c>
      <c r="B91" s="11" t="str">
        <f t="shared" si="10"/>
        <v>ГБОУ СОШ №371</v>
      </c>
      <c r="C91" s="5">
        <f t="shared" si="10"/>
        <v>11371</v>
      </c>
      <c r="D91" s="5" t="str">
        <f t="shared" si="10"/>
        <v>СОШ с углуб.</v>
      </c>
      <c r="E91" s="12" t="str">
        <f t="shared" si="10"/>
        <v>1г</v>
      </c>
      <c r="F91" s="7">
        <f t="shared" si="10"/>
        <v>120</v>
      </c>
      <c r="G91" s="7">
        <f t="shared" si="10"/>
        <v>106</v>
      </c>
      <c r="H91" s="8">
        <f t="shared" si="9"/>
        <v>11371088</v>
      </c>
      <c r="I91" s="9">
        <v>0</v>
      </c>
      <c r="J91" s="9">
        <v>1</v>
      </c>
      <c r="K91" s="9">
        <v>1</v>
      </c>
      <c r="L91" s="9">
        <v>1</v>
      </c>
      <c r="M91" s="9">
        <v>1</v>
      </c>
      <c r="N91" s="10">
        <f t="shared" si="7"/>
        <v>4</v>
      </c>
    </row>
    <row r="92" spans="1:14" x14ac:dyDescent="0.25">
      <c r="A92" s="3" t="str">
        <f t="shared" si="10"/>
        <v>Московский</v>
      </c>
      <c r="B92" s="11" t="str">
        <f t="shared" si="10"/>
        <v>ГБОУ СОШ №371</v>
      </c>
      <c r="C92" s="5">
        <f t="shared" si="10"/>
        <v>11371</v>
      </c>
      <c r="D92" s="5" t="str">
        <f t="shared" si="10"/>
        <v>СОШ с углуб.</v>
      </c>
      <c r="E92" s="12" t="str">
        <f t="shared" si="10"/>
        <v>1г</v>
      </c>
      <c r="F92" s="7">
        <f t="shared" si="10"/>
        <v>120</v>
      </c>
      <c r="G92" s="7">
        <f t="shared" si="10"/>
        <v>106</v>
      </c>
      <c r="H92" s="8">
        <f t="shared" si="9"/>
        <v>11371089</v>
      </c>
      <c r="I92" s="9">
        <v>0</v>
      </c>
      <c r="J92" s="9">
        <v>0</v>
      </c>
      <c r="K92" s="9">
        <v>0</v>
      </c>
      <c r="L92" s="9">
        <v>0</v>
      </c>
      <c r="M92" s="9">
        <v>1</v>
      </c>
      <c r="N92" s="10">
        <f t="shared" si="7"/>
        <v>1</v>
      </c>
    </row>
    <row r="93" spans="1:14" x14ac:dyDescent="0.25">
      <c r="A93" s="3" t="str">
        <f t="shared" si="10"/>
        <v>Московский</v>
      </c>
      <c r="B93" s="11" t="str">
        <f t="shared" si="10"/>
        <v>ГБОУ СОШ №371</v>
      </c>
      <c r="C93" s="5">
        <f t="shared" si="10"/>
        <v>11371</v>
      </c>
      <c r="D93" s="5" t="str">
        <f t="shared" si="10"/>
        <v>СОШ с углуб.</v>
      </c>
      <c r="E93" s="12" t="str">
        <f t="shared" si="10"/>
        <v>1г</v>
      </c>
      <c r="F93" s="7">
        <f t="shared" si="10"/>
        <v>120</v>
      </c>
      <c r="G93" s="7">
        <f t="shared" si="10"/>
        <v>106</v>
      </c>
      <c r="H93" s="8">
        <f t="shared" si="9"/>
        <v>11371090</v>
      </c>
      <c r="I93" s="9">
        <v>1</v>
      </c>
      <c r="J93" s="9">
        <v>1</v>
      </c>
      <c r="K93" s="9">
        <v>1</v>
      </c>
      <c r="L93" s="9">
        <v>1</v>
      </c>
      <c r="M93" s="9">
        <v>1</v>
      </c>
      <c r="N93" s="10">
        <f t="shared" si="7"/>
        <v>5</v>
      </c>
    </row>
    <row r="94" spans="1:14" x14ac:dyDescent="0.25">
      <c r="A94" s="3" t="str">
        <f t="shared" si="10"/>
        <v>Московский</v>
      </c>
      <c r="B94" s="11" t="str">
        <f t="shared" si="10"/>
        <v>ГБОУ СОШ №371</v>
      </c>
      <c r="C94" s="5">
        <f t="shared" si="10"/>
        <v>11371</v>
      </c>
      <c r="D94" s="5" t="str">
        <f t="shared" si="10"/>
        <v>СОШ с углуб.</v>
      </c>
      <c r="E94" s="12" t="str">
        <f t="shared" si="10"/>
        <v>1г</v>
      </c>
      <c r="F94" s="7">
        <f t="shared" si="10"/>
        <v>120</v>
      </c>
      <c r="G94" s="7">
        <f t="shared" si="10"/>
        <v>106</v>
      </c>
      <c r="H94" s="8">
        <f t="shared" si="9"/>
        <v>11371091</v>
      </c>
      <c r="I94" s="9">
        <v>1</v>
      </c>
      <c r="J94" s="9">
        <v>1</v>
      </c>
      <c r="K94" s="9">
        <v>1</v>
      </c>
      <c r="L94" s="9">
        <v>1</v>
      </c>
      <c r="M94" s="9">
        <v>1</v>
      </c>
      <c r="N94" s="10">
        <f t="shared" si="7"/>
        <v>5</v>
      </c>
    </row>
    <row r="95" spans="1:14" x14ac:dyDescent="0.25">
      <c r="A95" s="3" t="str">
        <f t="shared" si="10"/>
        <v>Московский</v>
      </c>
      <c r="B95" s="11" t="str">
        <f t="shared" si="10"/>
        <v>ГБОУ СОШ №371</v>
      </c>
      <c r="C95" s="5">
        <f t="shared" si="10"/>
        <v>11371</v>
      </c>
      <c r="D95" s="5" t="str">
        <f t="shared" si="10"/>
        <v>СОШ с углуб.</v>
      </c>
      <c r="E95" s="12" t="str">
        <f t="shared" si="10"/>
        <v>1г</v>
      </c>
      <c r="F95" s="7">
        <f t="shared" si="10"/>
        <v>120</v>
      </c>
      <c r="G95" s="7">
        <f t="shared" si="10"/>
        <v>106</v>
      </c>
      <c r="H95" s="8">
        <f t="shared" si="9"/>
        <v>11371092</v>
      </c>
      <c r="I95" s="9">
        <v>0</v>
      </c>
      <c r="J95" s="9">
        <v>0</v>
      </c>
      <c r="K95" s="9">
        <v>0</v>
      </c>
      <c r="L95" s="9">
        <v>1</v>
      </c>
      <c r="M95" s="9">
        <v>0</v>
      </c>
      <c r="N95" s="10">
        <f t="shared" si="7"/>
        <v>1</v>
      </c>
    </row>
    <row r="96" spans="1:14" x14ac:dyDescent="0.25">
      <c r="A96" s="3" t="str">
        <f t="shared" si="10"/>
        <v>Московский</v>
      </c>
      <c r="B96" s="11" t="str">
        <f t="shared" si="10"/>
        <v>ГБОУ СОШ №371</v>
      </c>
      <c r="C96" s="5">
        <f t="shared" si="10"/>
        <v>11371</v>
      </c>
      <c r="D96" s="5" t="str">
        <f t="shared" si="10"/>
        <v>СОШ с углуб.</v>
      </c>
      <c r="E96" s="12" t="str">
        <f t="shared" si="10"/>
        <v>1г</v>
      </c>
      <c r="F96" s="7">
        <f t="shared" si="10"/>
        <v>120</v>
      </c>
      <c r="G96" s="7">
        <f t="shared" si="10"/>
        <v>106</v>
      </c>
      <c r="H96" s="8">
        <f t="shared" si="9"/>
        <v>11371093</v>
      </c>
      <c r="I96" s="9">
        <v>1</v>
      </c>
      <c r="J96" s="9">
        <v>1</v>
      </c>
      <c r="K96" s="9">
        <v>1</v>
      </c>
      <c r="L96" s="9">
        <v>1</v>
      </c>
      <c r="M96" s="9">
        <v>1</v>
      </c>
      <c r="N96" s="10">
        <f t="shared" si="7"/>
        <v>5</v>
      </c>
    </row>
    <row r="97" spans="1:14" x14ac:dyDescent="0.25">
      <c r="A97" s="3" t="str">
        <f t="shared" si="10"/>
        <v>Московский</v>
      </c>
      <c r="B97" s="11" t="str">
        <f t="shared" si="10"/>
        <v>ГБОУ СОШ №371</v>
      </c>
      <c r="C97" s="5">
        <f t="shared" si="10"/>
        <v>11371</v>
      </c>
      <c r="D97" s="5" t="str">
        <f t="shared" si="10"/>
        <v>СОШ с углуб.</v>
      </c>
      <c r="E97" s="12" t="str">
        <f t="shared" si="10"/>
        <v>1г</v>
      </c>
      <c r="F97" s="7">
        <f t="shared" si="10"/>
        <v>120</v>
      </c>
      <c r="G97" s="7">
        <f t="shared" si="10"/>
        <v>106</v>
      </c>
      <c r="H97" s="8">
        <f t="shared" si="9"/>
        <v>11371094</v>
      </c>
      <c r="I97" s="9">
        <v>0</v>
      </c>
      <c r="J97" s="9">
        <v>1</v>
      </c>
      <c r="K97" s="9">
        <v>0</v>
      </c>
      <c r="L97" s="9">
        <v>1</v>
      </c>
      <c r="M97" s="9">
        <v>1</v>
      </c>
      <c r="N97" s="10">
        <f t="shared" si="7"/>
        <v>3</v>
      </c>
    </row>
    <row r="98" spans="1:14" x14ac:dyDescent="0.25">
      <c r="A98" s="3" t="str">
        <f t="shared" si="10"/>
        <v>Московский</v>
      </c>
      <c r="B98" s="11" t="str">
        <f t="shared" si="10"/>
        <v>ГБОУ СОШ №371</v>
      </c>
      <c r="C98" s="5">
        <f t="shared" si="10"/>
        <v>11371</v>
      </c>
      <c r="D98" s="5" t="str">
        <f t="shared" si="10"/>
        <v>СОШ с углуб.</v>
      </c>
      <c r="E98" s="12" t="str">
        <f t="shared" si="10"/>
        <v>1г</v>
      </c>
      <c r="F98" s="7">
        <f t="shared" si="10"/>
        <v>120</v>
      </c>
      <c r="G98" s="7">
        <f t="shared" si="10"/>
        <v>106</v>
      </c>
      <c r="H98" s="8">
        <f t="shared" si="9"/>
        <v>11371095</v>
      </c>
      <c r="I98" s="9">
        <v>1</v>
      </c>
      <c r="J98" s="9">
        <v>1</v>
      </c>
      <c r="K98" s="9">
        <v>1</v>
      </c>
      <c r="L98" s="9">
        <v>1</v>
      </c>
      <c r="M98" s="9">
        <v>1</v>
      </c>
      <c r="N98" s="10">
        <f t="shared" si="7"/>
        <v>5</v>
      </c>
    </row>
    <row r="99" spans="1:14" x14ac:dyDescent="0.25">
      <c r="A99" s="3" t="str">
        <f t="shared" si="10"/>
        <v>Московский</v>
      </c>
      <c r="B99" s="11" t="str">
        <f t="shared" si="10"/>
        <v>ГБОУ СОШ №371</v>
      </c>
      <c r="C99" s="5">
        <f t="shared" si="10"/>
        <v>11371</v>
      </c>
      <c r="D99" s="5" t="str">
        <f t="shared" si="10"/>
        <v>СОШ с углуб.</v>
      </c>
      <c r="E99" s="12" t="str">
        <f t="shared" si="10"/>
        <v>1г</v>
      </c>
      <c r="F99" s="7">
        <f t="shared" si="10"/>
        <v>120</v>
      </c>
      <c r="G99" s="7">
        <f t="shared" si="10"/>
        <v>106</v>
      </c>
      <c r="H99" s="8">
        <f t="shared" si="9"/>
        <v>11371096</v>
      </c>
      <c r="I99" s="9">
        <v>1</v>
      </c>
      <c r="J99" s="9">
        <v>1</v>
      </c>
      <c r="K99" s="9">
        <v>1</v>
      </c>
      <c r="L99" s="9">
        <v>1</v>
      </c>
      <c r="M99" s="9">
        <v>1</v>
      </c>
      <c r="N99" s="10">
        <f t="shared" si="7"/>
        <v>5</v>
      </c>
    </row>
    <row r="100" spans="1:14" x14ac:dyDescent="0.25">
      <c r="A100" s="3" t="str">
        <f t="shared" si="10"/>
        <v>Московский</v>
      </c>
      <c r="B100" s="11" t="str">
        <f t="shared" si="10"/>
        <v>ГБОУ СОШ №371</v>
      </c>
      <c r="C100" s="5">
        <f t="shared" si="10"/>
        <v>11371</v>
      </c>
      <c r="D100" s="5" t="str">
        <f t="shared" si="10"/>
        <v>СОШ с углуб.</v>
      </c>
      <c r="E100" s="12" t="str">
        <f t="shared" si="10"/>
        <v>1г</v>
      </c>
      <c r="F100" s="7">
        <f t="shared" si="10"/>
        <v>120</v>
      </c>
      <c r="G100" s="7">
        <f t="shared" si="10"/>
        <v>106</v>
      </c>
      <c r="H100" s="8">
        <f t="shared" si="9"/>
        <v>11371097</v>
      </c>
      <c r="I100" s="9">
        <v>1</v>
      </c>
      <c r="J100" s="9">
        <v>1</v>
      </c>
      <c r="K100" s="9">
        <v>1</v>
      </c>
      <c r="L100" s="9">
        <v>1</v>
      </c>
      <c r="M100" s="9">
        <v>1</v>
      </c>
      <c r="N100" s="10">
        <f t="shared" si="7"/>
        <v>5</v>
      </c>
    </row>
    <row r="101" spans="1:14" x14ac:dyDescent="0.25">
      <c r="A101" s="3" t="str">
        <f t="shared" ref="A101:G109" si="11">A100</f>
        <v>Московский</v>
      </c>
      <c r="B101" s="11" t="str">
        <f t="shared" si="11"/>
        <v>ГБОУ СОШ №371</v>
      </c>
      <c r="C101" s="5">
        <f t="shared" si="11"/>
        <v>11371</v>
      </c>
      <c r="D101" s="5" t="str">
        <f t="shared" si="11"/>
        <v>СОШ с углуб.</v>
      </c>
      <c r="E101" s="12" t="str">
        <f t="shared" si="11"/>
        <v>1г</v>
      </c>
      <c r="F101" s="7">
        <f t="shared" si="11"/>
        <v>120</v>
      </c>
      <c r="G101" s="7">
        <f t="shared" si="11"/>
        <v>106</v>
      </c>
      <c r="H101" s="8">
        <f t="shared" si="9"/>
        <v>11371098</v>
      </c>
      <c r="I101" s="9">
        <v>1</v>
      </c>
      <c r="J101" s="9">
        <v>0</v>
      </c>
      <c r="K101" s="9">
        <v>0</v>
      </c>
      <c r="L101" s="9">
        <v>1</v>
      </c>
      <c r="M101" s="9">
        <v>0</v>
      </c>
      <c r="N101" s="10">
        <f t="shared" si="7"/>
        <v>2</v>
      </c>
    </row>
    <row r="102" spans="1:14" x14ac:dyDescent="0.25">
      <c r="A102" s="3" t="str">
        <f t="shared" si="11"/>
        <v>Московский</v>
      </c>
      <c r="B102" s="11" t="str">
        <f t="shared" si="11"/>
        <v>ГБОУ СОШ №371</v>
      </c>
      <c r="C102" s="5">
        <f t="shared" si="11"/>
        <v>11371</v>
      </c>
      <c r="D102" s="5" t="str">
        <f t="shared" si="11"/>
        <v>СОШ с углуб.</v>
      </c>
      <c r="E102" s="12" t="str">
        <f t="shared" si="11"/>
        <v>1г</v>
      </c>
      <c r="F102" s="7">
        <f t="shared" si="11"/>
        <v>120</v>
      </c>
      <c r="G102" s="7">
        <f t="shared" si="11"/>
        <v>106</v>
      </c>
      <c r="H102" s="8">
        <f t="shared" si="9"/>
        <v>11371099</v>
      </c>
      <c r="I102" s="9">
        <v>1</v>
      </c>
      <c r="J102" s="9">
        <v>1</v>
      </c>
      <c r="K102" s="9">
        <v>1</v>
      </c>
      <c r="L102" s="9">
        <v>1</v>
      </c>
      <c r="M102" s="9">
        <v>1</v>
      </c>
      <c r="N102" s="10">
        <f t="shared" si="7"/>
        <v>5</v>
      </c>
    </row>
    <row r="103" spans="1:14" x14ac:dyDescent="0.25">
      <c r="A103" s="3" t="str">
        <f t="shared" si="11"/>
        <v>Московский</v>
      </c>
      <c r="B103" s="11" t="str">
        <f t="shared" si="11"/>
        <v>ГБОУ СОШ №371</v>
      </c>
      <c r="C103" s="5">
        <f t="shared" si="11"/>
        <v>11371</v>
      </c>
      <c r="D103" s="5" t="str">
        <f t="shared" si="11"/>
        <v>СОШ с углуб.</v>
      </c>
      <c r="E103" s="12" t="str">
        <f t="shared" si="11"/>
        <v>1г</v>
      </c>
      <c r="F103" s="7">
        <f t="shared" si="11"/>
        <v>120</v>
      </c>
      <c r="G103" s="7">
        <f t="shared" si="11"/>
        <v>106</v>
      </c>
      <c r="H103" s="8">
        <f t="shared" si="9"/>
        <v>11371100</v>
      </c>
      <c r="I103" s="9">
        <v>1</v>
      </c>
      <c r="J103" s="9">
        <v>1</v>
      </c>
      <c r="K103" s="9">
        <v>1</v>
      </c>
      <c r="L103" s="9">
        <v>1</v>
      </c>
      <c r="M103" s="9">
        <v>1</v>
      </c>
      <c r="N103" s="10">
        <f t="shared" si="7"/>
        <v>5</v>
      </c>
    </row>
    <row r="104" spans="1:14" x14ac:dyDescent="0.25">
      <c r="A104" s="3" t="str">
        <f t="shared" si="11"/>
        <v>Московский</v>
      </c>
      <c r="B104" s="11" t="str">
        <f t="shared" si="11"/>
        <v>ГБОУ СОШ №371</v>
      </c>
      <c r="C104" s="5">
        <f t="shared" si="11"/>
        <v>11371</v>
      </c>
      <c r="D104" s="5" t="str">
        <f t="shared" si="11"/>
        <v>СОШ с углуб.</v>
      </c>
      <c r="E104" s="12" t="str">
        <f t="shared" si="11"/>
        <v>1г</v>
      </c>
      <c r="F104" s="7">
        <f t="shared" si="11"/>
        <v>120</v>
      </c>
      <c r="G104" s="7">
        <f t="shared" si="11"/>
        <v>106</v>
      </c>
      <c r="H104" s="8">
        <f t="shared" si="9"/>
        <v>11371101</v>
      </c>
      <c r="I104" s="9">
        <v>1</v>
      </c>
      <c r="J104" s="9">
        <v>1</v>
      </c>
      <c r="K104" s="9">
        <v>1</v>
      </c>
      <c r="L104" s="9">
        <v>1</v>
      </c>
      <c r="M104" s="9">
        <v>1</v>
      </c>
      <c r="N104" s="10">
        <f t="shared" si="7"/>
        <v>5</v>
      </c>
    </row>
    <row r="105" spans="1:14" x14ac:dyDescent="0.25">
      <c r="A105" s="3" t="str">
        <f t="shared" si="11"/>
        <v>Московский</v>
      </c>
      <c r="B105" s="11" t="str">
        <f t="shared" si="11"/>
        <v>ГБОУ СОШ №371</v>
      </c>
      <c r="C105" s="5">
        <f t="shared" si="11"/>
        <v>11371</v>
      </c>
      <c r="D105" s="5" t="str">
        <f t="shared" si="11"/>
        <v>СОШ с углуб.</v>
      </c>
      <c r="E105" s="12" t="str">
        <f t="shared" si="11"/>
        <v>1г</v>
      </c>
      <c r="F105" s="7">
        <f t="shared" si="11"/>
        <v>120</v>
      </c>
      <c r="G105" s="7">
        <f t="shared" si="11"/>
        <v>106</v>
      </c>
      <c r="H105" s="8">
        <f t="shared" si="9"/>
        <v>11371102</v>
      </c>
      <c r="I105" s="9">
        <v>1</v>
      </c>
      <c r="J105" s="9">
        <v>0</v>
      </c>
      <c r="K105" s="9">
        <v>1</v>
      </c>
      <c r="L105" s="9">
        <v>1</v>
      </c>
      <c r="M105" s="9">
        <v>0</v>
      </c>
      <c r="N105" s="10">
        <f t="shared" si="7"/>
        <v>3</v>
      </c>
    </row>
    <row r="106" spans="1:14" x14ac:dyDescent="0.25">
      <c r="A106" s="3" t="str">
        <f t="shared" si="11"/>
        <v>Московский</v>
      </c>
      <c r="B106" s="11" t="str">
        <f t="shared" si="11"/>
        <v>ГБОУ СОШ №371</v>
      </c>
      <c r="C106" s="5">
        <f t="shared" si="11"/>
        <v>11371</v>
      </c>
      <c r="D106" s="5" t="str">
        <f t="shared" si="11"/>
        <v>СОШ с углуб.</v>
      </c>
      <c r="E106" s="12" t="str">
        <f t="shared" si="11"/>
        <v>1г</v>
      </c>
      <c r="F106" s="7">
        <f t="shared" si="11"/>
        <v>120</v>
      </c>
      <c r="G106" s="7">
        <f t="shared" si="11"/>
        <v>106</v>
      </c>
      <c r="H106" s="8">
        <f t="shared" si="9"/>
        <v>11371103</v>
      </c>
      <c r="I106" s="9">
        <v>1</v>
      </c>
      <c r="J106" s="9">
        <v>1</v>
      </c>
      <c r="K106" s="9">
        <v>1</v>
      </c>
      <c r="L106" s="9">
        <v>1</v>
      </c>
      <c r="M106" s="9">
        <v>1</v>
      </c>
      <c r="N106" s="10">
        <f t="shared" si="7"/>
        <v>5</v>
      </c>
    </row>
    <row r="107" spans="1:14" x14ac:dyDescent="0.25">
      <c r="A107" s="3" t="str">
        <f t="shared" si="11"/>
        <v>Московский</v>
      </c>
      <c r="B107" s="11" t="str">
        <f t="shared" si="11"/>
        <v>ГБОУ СОШ №371</v>
      </c>
      <c r="C107" s="5">
        <f t="shared" si="11"/>
        <v>11371</v>
      </c>
      <c r="D107" s="5" t="str">
        <f t="shared" si="11"/>
        <v>СОШ с углуб.</v>
      </c>
      <c r="E107" s="12" t="str">
        <f t="shared" si="11"/>
        <v>1г</v>
      </c>
      <c r="F107" s="7">
        <f t="shared" si="11"/>
        <v>120</v>
      </c>
      <c r="G107" s="7">
        <f t="shared" si="11"/>
        <v>106</v>
      </c>
      <c r="H107" s="8">
        <f t="shared" si="9"/>
        <v>11371104</v>
      </c>
      <c r="I107" s="9">
        <v>1</v>
      </c>
      <c r="J107" s="9">
        <v>1</v>
      </c>
      <c r="K107" s="9">
        <v>1</v>
      </c>
      <c r="L107" s="9">
        <v>1</v>
      </c>
      <c r="M107" s="9">
        <v>1</v>
      </c>
      <c r="N107" s="10">
        <f t="shared" si="7"/>
        <v>5</v>
      </c>
    </row>
    <row r="108" spans="1:14" x14ac:dyDescent="0.25">
      <c r="A108" s="3" t="str">
        <f t="shared" si="11"/>
        <v>Московский</v>
      </c>
      <c r="B108" s="11" t="str">
        <f t="shared" si="11"/>
        <v>ГБОУ СОШ №371</v>
      </c>
      <c r="C108" s="5">
        <f t="shared" si="11"/>
        <v>11371</v>
      </c>
      <c r="D108" s="5" t="str">
        <f t="shared" si="11"/>
        <v>СОШ с углуб.</v>
      </c>
      <c r="E108" s="12" t="str">
        <f t="shared" si="11"/>
        <v>1г</v>
      </c>
      <c r="F108" s="7">
        <f t="shared" si="11"/>
        <v>120</v>
      </c>
      <c r="G108" s="7">
        <f t="shared" si="11"/>
        <v>106</v>
      </c>
      <c r="H108" s="8">
        <f t="shared" si="9"/>
        <v>11371105</v>
      </c>
      <c r="I108" s="9">
        <v>1</v>
      </c>
      <c r="J108" s="9">
        <v>1</v>
      </c>
      <c r="K108" s="9">
        <v>1</v>
      </c>
      <c r="L108" s="9">
        <v>1</v>
      </c>
      <c r="M108" s="9">
        <v>1</v>
      </c>
      <c r="N108" s="10">
        <f t="shared" si="7"/>
        <v>5</v>
      </c>
    </row>
    <row r="109" spans="1:14" x14ac:dyDescent="0.25">
      <c r="A109" s="3" t="str">
        <f t="shared" si="11"/>
        <v>Московский</v>
      </c>
      <c r="B109" s="11" t="str">
        <f t="shared" si="11"/>
        <v>ГБОУ СОШ №371</v>
      </c>
      <c r="C109" s="5">
        <f t="shared" si="11"/>
        <v>11371</v>
      </c>
      <c r="D109" s="5" t="str">
        <f t="shared" si="11"/>
        <v>СОШ с углуб.</v>
      </c>
      <c r="E109" s="12" t="str">
        <f t="shared" si="11"/>
        <v>1г</v>
      </c>
      <c r="F109" s="7">
        <f t="shared" si="11"/>
        <v>120</v>
      </c>
      <c r="G109" s="7">
        <f t="shared" si="11"/>
        <v>106</v>
      </c>
      <c r="I109" s="48">
        <f>SUM(I2:I108)/(106*1)</f>
        <v>0.89622641509433965</v>
      </c>
      <c r="J109" s="48">
        <f t="shared" ref="J109:M109" si="12">SUM(J2:J108)/(106*1)</f>
        <v>0.91509433962264153</v>
      </c>
      <c r="K109" s="48">
        <f t="shared" si="12"/>
        <v>0.84905660377358494</v>
      </c>
      <c r="L109" s="48">
        <f t="shared" si="12"/>
        <v>0.96226415094339623</v>
      </c>
      <c r="M109" s="48">
        <f t="shared" si="12"/>
        <v>0.95283018867924529</v>
      </c>
      <c r="N109" s="48">
        <f>SUM(N2:N108)/(106*5)</f>
        <v>0.91509433962264153</v>
      </c>
    </row>
    <row r="113" spans="1:3" x14ac:dyDescent="0.25">
      <c r="A113" s="54" t="s">
        <v>74</v>
      </c>
      <c r="B113" s="54" t="s">
        <v>75</v>
      </c>
      <c r="C113" s="54" t="s">
        <v>76</v>
      </c>
    </row>
    <row r="114" spans="1:3" x14ac:dyDescent="0.25">
      <c r="A114" s="54" t="s">
        <v>82</v>
      </c>
      <c r="B114" s="54">
        <v>0</v>
      </c>
      <c r="C114" s="55">
        <f>B114/45</f>
        <v>0</v>
      </c>
    </row>
    <row r="115" spans="1:3" x14ac:dyDescent="0.25">
      <c r="A115" s="54" t="s">
        <v>77</v>
      </c>
      <c r="B115" s="54">
        <v>2</v>
      </c>
      <c r="C115" s="55">
        <f t="shared" ref="C115:C119" si="13">B115/45</f>
        <v>4.4444444444444446E-2</v>
      </c>
    </row>
    <row r="116" spans="1:3" x14ac:dyDescent="0.25">
      <c r="A116" s="54" t="s">
        <v>78</v>
      </c>
      <c r="B116" s="54">
        <v>3</v>
      </c>
      <c r="C116" s="55">
        <f t="shared" si="13"/>
        <v>6.6666666666666666E-2</v>
      </c>
    </row>
    <row r="117" spans="1:3" x14ac:dyDescent="0.25">
      <c r="A117" s="54" t="s">
        <v>79</v>
      </c>
      <c r="B117" s="54">
        <v>5</v>
      </c>
      <c r="C117" s="55">
        <f t="shared" si="13"/>
        <v>0.1111111111111111</v>
      </c>
    </row>
    <row r="118" spans="1:3" x14ac:dyDescent="0.25">
      <c r="A118" s="54" t="s">
        <v>80</v>
      </c>
      <c r="B118" s="54">
        <v>18</v>
      </c>
      <c r="C118" s="55">
        <f t="shared" si="13"/>
        <v>0.4</v>
      </c>
    </row>
    <row r="119" spans="1:3" x14ac:dyDescent="0.25">
      <c r="A119" s="54" t="s">
        <v>81</v>
      </c>
      <c r="B119" s="54">
        <v>78</v>
      </c>
      <c r="C119" s="55">
        <f t="shared" si="13"/>
        <v>1.7333333333333334</v>
      </c>
    </row>
    <row r="120" spans="1:3" x14ac:dyDescent="0.25">
      <c r="B120">
        <f>SUBTOTAL(9,B114:B119)</f>
        <v>106</v>
      </c>
    </row>
  </sheetData>
  <autoFilter ref="A1:N109"/>
  <mergeCells count="9">
    <mergeCell ref="G1:G2"/>
    <mergeCell ref="H1:H2"/>
    <mergeCell ref="N1:N2"/>
    <mergeCell ref="A1:A2"/>
    <mergeCell ref="B1:B2"/>
    <mergeCell ref="C1:C2"/>
    <mergeCell ref="D1:D2"/>
    <mergeCell ref="E1:E2"/>
    <mergeCell ref="F1:F2"/>
  </mergeCells>
  <dataValidations count="4">
    <dataValidation allowBlank="1" showErrorMessage="1" sqref="E3:G109"/>
    <dataValidation type="list" allowBlank="1" showInputMessage="1" showErrorMessage="1" sqref="I29:M54">
      <formula1>балл1</formula1>
      <formula2>0</formula2>
    </dataValidation>
    <dataValidation type="list" allowBlank="1" showInputMessage="1" showErrorMessage="1" sqref="I55:M108 I3:M28">
      <formula1>балл1</formula1>
    </dataValidation>
    <dataValidation type="list" allowBlank="1" showInputMessage="1" showErrorMessage="1" sqref="B3:B4">
      <formula1>Название</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N98"/>
  <sheetViews>
    <sheetView topLeftCell="A49" workbookViewId="0">
      <selection activeCell="B92" sqref="B92:B97"/>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6.85546875" bestFit="1" customWidth="1"/>
    <col min="14" max="14" width="7.5703125" bestFit="1"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33</v>
      </c>
      <c r="C3" s="5">
        <f>VLOOKUP(B3,[11]Списки!$C$1:$E$40,2,FALSE)</f>
        <v>11372</v>
      </c>
      <c r="D3" s="5" t="str">
        <f>VLOOKUP(B3,[11]Списки!$C$1:$E$40,3,FALSE)</f>
        <v>СОШ</v>
      </c>
      <c r="E3" s="6" t="s">
        <v>15</v>
      </c>
      <c r="F3" s="7">
        <v>94</v>
      </c>
      <c r="G3" s="7">
        <v>86</v>
      </c>
      <c r="H3" s="8">
        <f>C3*1000+1</f>
        <v>11372001</v>
      </c>
      <c r="I3" s="9">
        <v>1</v>
      </c>
      <c r="J3" s="9">
        <v>1</v>
      </c>
      <c r="K3" s="9">
        <v>1</v>
      </c>
      <c r="L3" s="9">
        <v>1</v>
      </c>
      <c r="M3" s="9">
        <v>1</v>
      </c>
      <c r="N3" s="10">
        <f>IF(COUNTBLANK(I3:M3)&lt;5,SUM(I3:M3),"Не писал")</f>
        <v>5</v>
      </c>
    </row>
    <row r="4" spans="1:14" x14ac:dyDescent="0.25">
      <c r="A4" s="3" t="str">
        <f>A3</f>
        <v>Московский</v>
      </c>
      <c r="B4" s="11" t="str">
        <f t="shared" ref="B4:G19" si="0">B3</f>
        <v>ГБОУ СОШ №372</v>
      </c>
      <c r="C4" s="5">
        <f t="shared" si="0"/>
        <v>11372</v>
      </c>
      <c r="D4" s="5" t="str">
        <f t="shared" si="0"/>
        <v>СОШ</v>
      </c>
      <c r="E4" s="12" t="str">
        <f t="shared" si="0"/>
        <v>1а</v>
      </c>
      <c r="F4" s="7">
        <f t="shared" si="0"/>
        <v>94</v>
      </c>
      <c r="G4" s="7">
        <f t="shared" si="0"/>
        <v>86</v>
      </c>
      <c r="H4" s="8">
        <f>H3+1</f>
        <v>11372002</v>
      </c>
      <c r="I4" s="9">
        <v>1</v>
      </c>
      <c r="J4" s="9">
        <v>1</v>
      </c>
      <c r="K4" s="9">
        <v>1</v>
      </c>
      <c r="L4" s="9">
        <v>1</v>
      </c>
      <c r="M4" s="9">
        <v>1</v>
      </c>
      <c r="N4" s="10">
        <f t="shared" ref="N4:N67" si="1">IF(COUNTBLANK(I4:M4)&lt;5,SUM(I4:M4),"Не писал")</f>
        <v>5</v>
      </c>
    </row>
    <row r="5" spans="1:14" x14ac:dyDescent="0.25">
      <c r="A5" s="3" t="str">
        <f t="shared" ref="A5:G20" si="2">A4</f>
        <v>Московский</v>
      </c>
      <c r="B5" s="11" t="str">
        <f t="shared" si="0"/>
        <v>ГБОУ СОШ №372</v>
      </c>
      <c r="C5" s="5">
        <f t="shared" si="0"/>
        <v>11372</v>
      </c>
      <c r="D5" s="5" t="str">
        <f t="shared" si="0"/>
        <v>СОШ</v>
      </c>
      <c r="E5" s="12" t="str">
        <f t="shared" si="0"/>
        <v>1а</v>
      </c>
      <c r="F5" s="7">
        <f t="shared" si="0"/>
        <v>94</v>
      </c>
      <c r="G5" s="7">
        <f t="shared" si="0"/>
        <v>86</v>
      </c>
      <c r="H5" s="8">
        <f t="shared" ref="H5:H68" si="3">H4+1</f>
        <v>11372003</v>
      </c>
      <c r="I5" s="9">
        <v>1</v>
      </c>
      <c r="J5" s="9">
        <v>0</v>
      </c>
      <c r="K5" s="9">
        <v>1</v>
      </c>
      <c r="L5" s="9">
        <v>1</v>
      </c>
      <c r="M5" s="9">
        <v>1</v>
      </c>
      <c r="N5" s="10">
        <f t="shared" si="1"/>
        <v>4</v>
      </c>
    </row>
    <row r="6" spans="1:14" x14ac:dyDescent="0.25">
      <c r="A6" s="3" t="str">
        <f t="shared" si="2"/>
        <v>Московский</v>
      </c>
      <c r="B6" s="11" t="str">
        <f t="shared" si="0"/>
        <v>ГБОУ СОШ №372</v>
      </c>
      <c r="C6" s="5">
        <f t="shared" si="0"/>
        <v>11372</v>
      </c>
      <c r="D6" s="5" t="str">
        <f t="shared" si="0"/>
        <v>СОШ</v>
      </c>
      <c r="E6" s="12" t="str">
        <f t="shared" si="0"/>
        <v>1а</v>
      </c>
      <c r="F6" s="7">
        <f t="shared" si="0"/>
        <v>94</v>
      </c>
      <c r="G6" s="7">
        <f t="shared" si="0"/>
        <v>86</v>
      </c>
      <c r="H6" s="8">
        <f t="shared" si="3"/>
        <v>11372004</v>
      </c>
      <c r="I6" s="9">
        <v>1</v>
      </c>
      <c r="J6" s="9">
        <v>1</v>
      </c>
      <c r="K6" s="9">
        <v>1</v>
      </c>
      <c r="L6" s="9">
        <v>1</v>
      </c>
      <c r="M6" s="9">
        <v>1</v>
      </c>
      <c r="N6" s="10">
        <f t="shared" si="1"/>
        <v>5</v>
      </c>
    </row>
    <row r="7" spans="1:14" x14ac:dyDescent="0.25">
      <c r="A7" s="3" t="str">
        <f t="shared" si="2"/>
        <v>Московский</v>
      </c>
      <c r="B7" s="11" t="str">
        <f t="shared" si="0"/>
        <v>ГБОУ СОШ №372</v>
      </c>
      <c r="C7" s="5">
        <f t="shared" si="0"/>
        <v>11372</v>
      </c>
      <c r="D7" s="5" t="str">
        <f t="shared" si="0"/>
        <v>СОШ</v>
      </c>
      <c r="E7" s="12" t="str">
        <f t="shared" si="0"/>
        <v>1а</v>
      </c>
      <c r="F7" s="7">
        <f t="shared" si="0"/>
        <v>94</v>
      </c>
      <c r="G7" s="7">
        <f t="shared" si="0"/>
        <v>86</v>
      </c>
      <c r="H7" s="8">
        <f t="shared" si="3"/>
        <v>11372005</v>
      </c>
      <c r="I7" s="9">
        <v>1</v>
      </c>
      <c r="J7" s="9">
        <v>0</v>
      </c>
      <c r="K7" s="9">
        <v>1</v>
      </c>
      <c r="L7" s="9">
        <v>1</v>
      </c>
      <c r="M7" s="9">
        <v>1</v>
      </c>
      <c r="N7" s="10">
        <f t="shared" si="1"/>
        <v>4</v>
      </c>
    </row>
    <row r="8" spans="1:14" x14ac:dyDescent="0.25">
      <c r="A8" s="3" t="str">
        <f t="shared" si="2"/>
        <v>Московский</v>
      </c>
      <c r="B8" s="11" t="str">
        <f t="shared" si="0"/>
        <v>ГБОУ СОШ №372</v>
      </c>
      <c r="C8" s="5">
        <f t="shared" si="0"/>
        <v>11372</v>
      </c>
      <c r="D8" s="5" t="str">
        <f t="shared" si="0"/>
        <v>СОШ</v>
      </c>
      <c r="E8" s="12" t="str">
        <f t="shared" si="0"/>
        <v>1а</v>
      </c>
      <c r="F8" s="7">
        <f t="shared" si="0"/>
        <v>94</v>
      </c>
      <c r="G8" s="7">
        <f t="shared" si="0"/>
        <v>86</v>
      </c>
      <c r="H8" s="8">
        <f t="shared" si="3"/>
        <v>11372006</v>
      </c>
      <c r="I8" s="9">
        <v>1</v>
      </c>
      <c r="J8" s="9">
        <v>1</v>
      </c>
      <c r="K8" s="9">
        <v>1</v>
      </c>
      <c r="L8" s="9">
        <v>1</v>
      </c>
      <c r="M8" s="9">
        <v>1</v>
      </c>
      <c r="N8" s="10">
        <f t="shared" si="1"/>
        <v>5</v>
      </c>
    </row>
    <row r="9" spans="1:14" x14ac:dyDescent="0.25">
      <c r="A9" s="3" t="str">
        <f t="shared" si="2"/>
        <v>Московский</v>
      </c>
      <c r="B9" s="11" t="str">
        <f t="shared" si="0"/>
        <v>ГБОУ СОШ №372</v>
      </c>
      <c r="C9" s="5">
        <f t="shared" si="0"/>
        <v>11372</v>
      </c>
      <c r="D9" s="5" t="str">
        <f t="shared" si="0"/>
        <v>СОШ</v>
      </c>
      <c r="E9" s="12" t="str">
        <f t="shared" si="0"/>
        <v>1а</v>
      </c>
      <c r="F9" s="7">
        <f t="shared" si="0"/>
        <v>94</v>
      </c>
      <c r="G9" s="7">
        <f t="shared" si="0"/>
        <v>86</v>
      </c>
      <c r="H9" s="8">
        <f t="shared" si="3"/>
        <v>11372007</v>
      </c>
      <c r="I9" s="9">
        <v>1</v>
      </c>
      <c r="J9" s="9">
        <v>1</v>
      </c>
      <c r="K9" s="9">
        <v>1</v>
      </c>
      <c r="L9" s="9">
        <v>1</v>
      </c>
      <c r="M9" s="9">
        <v>1</v>
      </c>
      <c r="N9" s="10">
        <f t="shared" si="1"/>
        <v>5</v>
      </c>
    </row>
    <row r="10" spans="1:14" x14ac:dyDescent="0.25">
      <c r="A10" s="3" t="str">
        <f t="shared" si="2"/>
        <v>Московский</v>
      </c>
      <c r="B10" s="11" t="str">
        <f t="shared" si="0"/>
        <v>ГБОУ СОШ №372</v>
      </c>
      <c r="C10" s="5">
        <f t="shared" si="0"/>
        <v>11372</v>
      </c>
      <c r="D10" s="5" t="str">
        <f t="shared" si="0"/>
        <v>СОШ</v>
      </c>
      <c r="E10" s="12" t="str">
        <f t="shared" si="0"/>
        <v>1а</v>
      </c>
      <c r="F10" s="7">
        <f t="shared" si="0"/>
        <v>94</v>
      </c>
      <c r="G10" s="7">
        <f t="shared" si="0"/>
        <v>86</v>
      </c>
      <c r="H10" s="8">
        <f t="shared" si="3"/>
        <v>11372008</v>
      </c>
      <c r="I10" s="9">
        <v>1</v>
      </c>
      <c r="J10" s="9">
        <v>1</v>
      </c>
      <c r="K10" s="9">
        <v>1</v>
      </c>
      <c r="L10" s="9">
        <v>1</v>
      </c>
      <c r="M10" s="9">
        <v>0</v>
      </c>
      <c r="N10" s="10">
        <f t="shared" si="1"/>
        <v>4</v>
      </c>
    </row>
    <row r="11" spans="1:14" x14ac:dyDescent="0.25">
      <c r="A11" s="3" t="str">
        <f t="shared" si="2"/>
        <v>Московский</v>
      </c>
      <c r="B11" s="11" t="str">
        <f t="shared" si="0"/>
        <v>ГБОУ СОШ №372</v>
      </c>
      <c r="C11" s="5">
        <f t="shared" si="0"/>
        <v>11372</v>
      </c>
      <c r="D11" s="5" t="str">
        <f t="shared" si="0"/>
        <v>СОШ</v>
      </c>
      <c r="E11" s="12" t="str">
        <f t="shared" si="0"/>
        <v>1а</v>
      </c>
      <c r="F11" s="7">
        <f t="shared" si="0"/>
        <v>94</v>
      </c>
      <c r="G11" s="7">
        <f t="shared" si="0"/>
        <v>86</v>
      </c>
      <c r="H11" s="8">
        <f t="shared" si="3"/>
        <v>11372009</v>
      </c>
      <c r="I11" s="9">
        <v>1</v>
      </c>
      <c r="J11" s="9">
        <v>1</v>
      </c>
      <c r="K11" s="9">
        <v>1</v>
      </c>
      <c r="L11" s="9">
        <v>1</v>
      </c>
      <c r="M11" s="9">
        <v>1</v>
      </c>
      <c r="N11" s="10">
        <f t="shared" si="1"/>
        <v>5</v>
      </c>
    </row>
    <row r="12" spans="1:14" x14ac:dyDescent="0.25">
      <c r="A12" s="3" t="str">
        <f t="shared" si="2"/>
        <v>Московский</v>
      </c>
      <c r="B12" s="11" t="str">
        <f t="shared" si="0"/>
        <v>ГБОУ СОШ №372</v>
      </c>
      <c r="C12" s="5">
        <f t="shared" si="0"/>
        <v>11372</v>
      </c>
      <c r="D12" s="5" t="str">
        <f t="shared" si="0"/>
        <v>СОШ</v>
      </c>
      <c r="E12" s="12" t="str">
        <f t="shared" si="0"/>
        <v>1а</v>
      </c>
      <c r="F12" s="7">
        <f t="shared" si="0"/>
        <v>94</v>
      </c>
      <c r="G12" s="7">
        <f t="shared" si="0"/>
        <v>86</v>
      </c>
      <c r="H12" s="8">
        <f t="shared" si="3"/>
        <v>11372010</v>
      </c>
      <c r="I12" s="9">
        <v>1</v>
      </c>
      <c r="J12" s="9">
        <v>1</v>
      </c>
      <c r="K12" s="9">
        <v>1</v>
      </c>
      <c r="L12" s="9">
        <v>1</v>
      </c>
      <c r="M12" s="9">
        <v>1</v>
      </c>
      <c r="N12" s="10">
        <f t="shared" si="1"/>
        <v>5</v>
      </c>
    </row>
    <row r="13" spans="1:14" x14ac:dyDescent="0.25">
      <c r="A13" s="3" t="str">
        <f t="shared" si="2"/>
        <v>Московский</v>
      </c>
      <c r="B13" s="11" t="str">
        <f t="shared" si="0"/>
        <v>ГБОУ СОШ №372</v>
      </c>
      <c r="C13" s="5">
        <f t="shared" si="0"/>
        <v>11372</v>
      </c>
      <c r="D13" s="5" t="str">
        <f t="shared" si="0"/>
        <v>СОШ</v>
      </c>
      <c r="E13" s="12" t="str">
        <f t="shared" si="0"/>
        <v>1а</v>
      </c>
      <c r="F13" s="7">
        <f t="shared" si="0"/>
        <v>94</v>
      </c>
      <c r="G13" s="7">
        <f t="shared" si="0"/>
        <v>86</v>
      </c>
      <c r="H13" s="8">
        <f t="shared" si="3"/>
        <v>11372011</v>
      </c>
      <c r="I13" s="9">
        <v>1</v>
      </c>
      <c r="J13" s="9">
        <v>1</v>
      </c>
      <c r="K13" s="9">
        <v>1</v>
      </c>
      <c r="L13" s="9">
        <v>1</v>
      </c>
      <c r="M13" s="9">
        <v>1</v>
      </c>
      <c r="N13" s="10">
        <f t="shared" si="1"/>
        <v>5</v>
      </c>
    </row>
    <row r="14" spans="1:14" x14ac:dyDescent="0.25">
      <c r="A14" s="3" t="str">
        <f t="shared" si="2"/>
        <v>Московский</v>
      </c>
      <c r="B14" s="11" t="str">
        <f t="shared" si="0"/>
        <v>ГБОУ СОШ №372</v>
      </c>
      <c r="C14" s="5">
        <f t="shared" si="0"/>
        <v>11372</v>
      </c>
      <c r="D14" s="5" t="str">
        <f t="shared" si="0"/>
        <v>СОШ</v>
      </c>
      <c r="E14" s="12" t="str">
        <f t="shared" si="0"/>
        <v>1а</v>
      </c>
      <c r="F14" s="7">
        <f t="shared" si="0"/>
        <v>94</v>
      </c>
      <c r="G14" s="7">
        <f t="shared" si="0"/>
        <v>86</v>
      </c>
      <c r="H14" s="8">
        <f t="shared" si="3"/>
        <v>11372012</v>
      </c>
      <c r="I14" s="9">
        <v>1</v>
      </c>
      <c r="J14" s="9">
        <v>1</v>
      </c>
      <c r="K14" s="9">
        <v>1</v>
      </c>
      <c r="L14" s="9">
        <v>1</v>
      </c>
      <c r="M14" s="9">
        <v>1</v>
      </c>
      <c r="N14" s="10">
        <f t="shared" si="1"/>
        <v>5</v>
      </c>
    </row>
    <row r="15" spans="1:14" x14ac:dyDescent="0.25">
      <c r="A15" s="3" t="str">
        <f t="shared" si="2"/>
        <v>Московский</v>
      </c>
      <c r="B15" s="11" t="str">
        <f t="shared" si="0"/>
        <v>ГБОУ СОШ №372</v>
      </c>
      <c r="C15" s="5">
        <f t="shared" si="0"/>
        <v>11372</v>
      </c>
      <c r="D15" s="5" t="str">
        <f t="shared" si="0"/>
        <v>СОШ</v>
      </c>
      <c r="E15" s="12" t="str">
        <f t="shared" si="0"/>
        <v>1а</v>
      </c>
      <c r="F15" s="7">
        <f t="shared" si="0"/>
        <v>94</v>
      </c>
      <c r="G15" s="7">
        <f t="shared" si="0"/>
        <v>86</v>
      </c>
      <c r="H15" s="8">
        <f t="shared" si="3"/>
        <v>11372013</v>
      </c>
      <c r="I15" s="9">
        <v>1</v>
      </c>
      <c r="J15" s="9">
        <v>1</v>
      </c>
      <c r="K15" s="9">
        <v>1</v>
      </c>
      <c r="L15" s="9">
        <v>1</v>
      </c>
      <c r="M15" s="9">
        <v>1</v>
      </c>
      <c r="N15" s="10">
        <f t="shared" si="1"/>
        <v>5</v>
      </c>
    </row>
    <row r="16" spans="1:14" x14ac:dyDescent="0.25">
      <c r="A16" s="3" t="str">
        <f t="shared" si="2"/>
        <v>Московский</v>
      </c>
      <c r="B16" s="11" t="str">
        <f t="shared" si="0"/>
        <v>ГБОУ СОШ №372</v>
      </c>
      <c r="C16" s="5">
        <f t="shared" si="0"/>
        <v>11372</v>
      </c>
      <c r="D16" s="5" t="str">
        <f t="shared" si="0"/>
        <v>СОШ</v>
      </c>
      <c r="E16" s="12" t="str">
        <f t="shared" si="0"/>
        <v>1а</v>
      </c>
      <c r="F16" s="7">
        <f t="shared" si="0"/>
        <v>94</v>
      </c>
      <c r="G16" s="7">
        <f t="shared" si="0"/>
        <v>86</v>
      </c>
      <c r="H16" s="8">
        <f t="shared" si="3"/>
        <v>11372014</v>
      </c>
      <c r="I16" s="9">
        <v>1</v>
      </c>
      <c r="J16" s="9">
        <v>1</v>
      </c>
      <c r="K16" s="9">
        <v>1</v>
      </c>
      <c r="L16" s="9">
        <v>1</v>
      </c>
      <c r="M16" s="9">
        <v>1</v>
      </c>
      <c r="N16" s="10">
        <f t="shared" si="1"/>
        <v>5</v>
      </c>
    </row>
    <row r="17" spans="1:14" x14ac:dyDescent="0.25">
      <c r="A17" s="3" t="str">
        <f t="shared" si="2"/>
        <v>Московский</v>
      </c>
      <c r="B17" s="11" t="str">
        <f t="shared" si="0"/>
        <v>ГБОУ СОШ №372</v>
      </c>
      <c r="C17" s="5">
        <f t="shared" si="0"/>
        <v>11372</v>
      </c>
      <c r="D17" s="5" t="str">
        <f t="shared" si="0"/>
        <v>СОШ</v>
      </c>
      <c r="E17" s="12" t="str">
        <f t="shared" si="0"/>
        <v>1а</v>
      </c>
      <c r="F17" s="7">
        <f t="shared" si="0"/>
        <v>94</v>
      </c>
      <c r="G17" s="7">
        <f t="shared" si="0"/>
        <v>86</v>
      </c>
      <c r="H17" s="8">
        <f t="shared" si="3"/>
        <v>11372015</v>
      </c>
      <c r="I17" s="9">
        <v>1</v>
      </c>
      <c r="J17" s="9">
        <v>1</v>
      </c>
      <c r="K17" s="9">
        <v>1</v>
      </c>
      <c r="L17" s="9">
        <v>1</v>
      </c>
      <c r="M17" s="9">
        <v>1</v>
      </c>
      <c r="N17" s="10">
        <f t="shared" si="1"/>
        <v>5</v>
      </c>
    </row>
    <row r="18" spans="1:14" x14ac:dyDescent="0.25">
      <c r="A18" s="3" t="str">
        <f t="shared" si="2"/>
        <v>Московский</v>
      </c>
      <c r="B18" s="11" t="str">
        <f t="shared" si="0"/>
        <v>ГБОУ СОШ №372</v>
      </c>
      <c r="C18" s="5">
        <f t="shared" si="0"/>
        <v>11372</v>
      </c>
      <c r="D18" s="5" t="str">
        <f t="shared" si="0"/>
        <v>СОШ</v>
      </c>
      <c r="E18" s="12" t="str">
        <f t="shared" si="0"/>
        <v>1а</v>
      </c>
      <c r="F18" s="7">
        <f t="shared" si="0"/>
        <v>94</v>
      </c>
      <c r="G18" s="7">
        <f t="shared" si="0"/>
        <v>86</v>
      </c>
      <c r="H18" s="8">
        <f t="shared" si="3"/>
        <v>11372016</v>
      </c>
      <c r="I18" s="9">
        <v>1</v>
      </c>
      <c r="J18" s="9">
        <v>1</v>
      </c>
      <c r="K18" s="9">
        <v>1</v>
      </c>
      <c r="L18" s="9">
        <v>1</v>
      </c>
      <c r="M18" s="9">
        <v>1</v>
      </c>
      <c r="N18" s="10">
        <f t="shared" si="1"/>
        <v>5</v>
      </c>
    </row>
    <row r="19" spans="1:14" x14ac:dyDescent="0.25">
      <c r="A19" s="3" t="str">
        <f t="shared" si="2"/>
        <v>Московский</v>
      </c>
      <c r="B19" s="11" t="str">
        <f t="shared" si="0"/>
        <v>ГБОУ СОШ №372</v>
      </c>
      <c r="C19" s="5">
        <f t="shared" si="0"/>
        <v>11372</v>
      </c>
      <c r="D19" s="5" t="str">
        <f t="shared" si="0"/>
        <v>СОШ</v>
      </c>
      <c r="E19" s="12" t="str">
        <f t="shared" si="0"/>
        <v>1а</v>
      </c>
      <c r="F19" s="7">
        <f t="shared" si="0"/>
        <v>94</v>
      </c>
      <c r="G19" s="7">
        <f t="shared" si="0"/>
        <v>86</v>
      </c>
      <c r="H19" s="8">
        <f t="shared" si="3"/>
        <v>11372017</v>
      </c>
      <c r="I19" s="9">
        <v>1</v>
      </c>
      <c r="J19" s="9">
        <v>1</v>
      </c>
      <c r="K19" s="9">
        <v>1</v>
      </c>
      <c r="L19" s="9">
        <v>1</v>
      </c>
      <c r="M19" s="9">
        <v>1</v>
      </c>
      <c r="N19" s="10">
        <f t="shared" si="1"/>
        <v>5</v>
      </c>
    </row>
    <row r="20" spans="1:14" x14ac:dyDescent="0.25">
      <c r="A20" s="3" t="str">
        <f t="shared" si="2"/>
        <v>Московский</v>
      </c>
      <c r="B20" s="11" t="str">
        <f t="shared" si="2"/>
        <v>ГБОУ СОШ №372</v>
      </c>
      <c r="C20" s="5">
        <f t="shared" si="2"/>
        <v>11372</v>
      </c>
      <c r="D20" s="5" t="str">
        <f t="shared" si="2"/>
        <v>СОШ</v>
      </c>
      <c r="E20" s="12" t="str">
        <f t="shared" si="2"/>
        <v>1а</v>
      </c>
      <c r="F20" s="7">
        <f t="shared" si="2"/>
        <v>94</v>
      </c>
      <c r="G20" s="7">
        <f t="shared" si="2"/>
        <v>86</v>
      </c>
      <c r="H20" s="8">
        <f t="shared" si="3"/>
        <v>11372018</v>
      </c>
      <c r="I20" s="9">
        <v>1</v>
      </c>
      <c r="J20" s="9">
        <v>1</v>
      </c>
      <c r="K20" s="9">
        <v>1</v>
      </c>
      <c r="L20" s="9">
        <v>1</v>
      </c>
      <c r="M20" s="9">
        <v>1</v>
      </c>
      <c r="N20" s="10">
        <f t="shared" si="1"/>
        <v>5</v>
      </c>
    </row>
    <row r="21" spans="1:14" x14ac:dyDescent="0.25">
      <c r="A21" s="3" t="str">
        <f t="shared" ref="A21:G36" si="4">A20</f>
        <v>Московский</v>
      </c>
      <c r="B21" s="11" t="str">
        <f t="shared" si="4"/>
        <v>ГБОУ СОШ №372</v>
      </c>
      <c r="C21" s="5">
        <f t="shared" si="4"/>
        <v>11372</v>
      </c>
      <c r="D21" s="5" t="str">
        <f t="shared" si="4"/>
        <v>СОШ</v>
      </c>
      <c r="E21" s="12" t="str">
        <f t="shared" si="4"/>
        <v>1а</v>
      </c>
      <c r="F21" s="7">
        <f t="shared" si="4"/>
        <v>94</v>
      </c>
      <c r="G21" s="7">
        <f t="shared" si="4"/>
        <v>86</v>
      </c>
      <c r="H21" s="8">
        <f t="shared" si="3"/>
        <v>11372019</v>
      </c>
      <c r="I21" s="9">
        <v>1</v>
      </c>
      <c r="J21" s="9">
        <v>1</v>
      </c>
      <c r="K21" s="9">
        <v>1</v>
      </c>
      <c r="L21" s="9">
        <v>1</v>
      </c>
      <c r="M21" s="9">
        <v>1</v>
      </c>
      <c r="N21" s="10">
        <f t="shared" si="1"/>
        <v>5</v>
      </c>
    </row>
    <row r="22" spans="1:14" x14ac:dyDescent="0.25">
      <c r="A22" s="3" t="str">
        <f t="shared" si="4"/>
        <v>Московский</v>
      </c>
      <c r="B22" s="11" t="str">
        <f t="shared" si="4"/>
        <v>ГБОУ СОШ №372</v>
      </c>
      <c r="C22" s="5">
        <f t="shared" si="4"/>
        <v>11372</v>
      </c>
      <c r="D22" s="5" t="str">
        <f t="shared" si="4"/>
        <v>СОШ</v>
      </c>
      <c r="E22" s="12" t="str">
        <f t="shared" si="4"/>
        <v>1а</v>
      </c>
      <c r="F22" s="7">
        <f t="shared" si="4"/>
        <v>94</v>
      </c>
      <c r="G22" s="7">
        <f t="shared" si="4"/>
        <v>86</v>
      </c>
      <c r="H22" s="8">
        <f t="shared" si="3"/>
        <v>11372020</v>
      </c>
      <c r="I22" s="9">
        <v>1</v>
      </c>
      <c r="J22" s="9">
        <v>1</v>
      </c>
      <c r="K22" s="9">
        <v>1</v>
      </c>
      <c r="L22" s="9">
        <v>1</v>
      </c>
      <c r="M22" s="9">
        <v>1</v>
      </c>
      <c r="N22" s="10">
        <f t="shared" si="1"/>
        <v>5</v>
      </c>
    </row>
    <row r="23" spans="1:14" x14ac:dyDescent="0.25">
      <c r="A23" s="3" t="str">
        <f t="shared" si="4"/>
        <v>Московский</v>
      </c>
      <c r="B23" s="11" t="str">
        <f t="shared" si="4"/>
        <v>ГБОУ СОШ №372</v>
      </c>
      <c r="C23" s="5">
        <f t="shared" si="4"/>
        <v>11372</v>
      </c>
      <c r="D23" s="5" t="str">
        <f t="shared" si="4"/>
        <v>СОШ</v>
      </c>
      <c r="E23" s="12" t="str">
        <f t="shared" si="4"/>
        <v>1а</v>
      </c>
      <c r="F23" s="7">
        <f t="shared" si="4"/>
        <v>94</v>
      </c>
      <c r="G23" s="7">
        <f t="shared" si="4"/>
        <v>86</v>
      </c>
      <c r="H23" s="8">
        <f t="shared" si="3"/>
        <v>11372021</v>
      </c>
      <c r="I23" s="9">
        <v>1</v>
      </c>
      <c r="J23" s="9">
        <v>1</v>
      </c>
      <c r="K23" s="9">
        <v>1</v>
      </c>
      <c r="L23" s="9">
        <v>1</v>
      </c>
      <c r="M23" s="9">
        <v>1</v>
      </c>
      <c r="N23" s="10">
        <f t="shared" si="1"/>
        <v>5</v>
      </c>
    </row>
    <row r="24" spans="1:14" x14ac:dyDescent="0.25">
      <c r="A24" s="3" t="str">
        <f t="shared" si="4"/>
        <v>Московский</v>
      </c>
      <c r="B24" s="11" t="str">
        <f t="shared" si="4"/>
        <v>ГБОУ СОШ №372</v>
      </c>
      <c r="C24" s="5">
        <f t="shared" si="4"/>
        <v>11372</v>
      </c>
      <c r="D24" s="5" t="str">
        <f t="shared" si="4"/>
        <v>СОШ</v>
      </c>
      <c r="E24" s="12" t="str">
        <f t="shared" si="4"/>
        <v>1а</v>
      </c>
      <c r="F24" s="7">
        <f t="shared" si="4"/>
        <v>94</v>
      </c>
      <c r="G24" s="7">
        <f t="shared" si="4"/>
        <v>86</v>
      </c>
      <c r="H24" s="8">
        <f t="shared" si="3"/>
        <v>11372022</v>
      </c>
      <c r="I24" s="9">
        <v>1</v>
      </c>
      <c r="J24" s="9">
        <v>1</v>
      </c>
      <c r="K24" s="9">
        <v>1</v>
      </c>
      <c r="L24" s="9">
        <v>1</v>
      </c>
      <c r="M24" s="9">
        <v>1</v>
      </c>
      <c r="N24" s="10">
        <f t="shared" si="1"/>
        <v>5</v>
      </c>
    </row>
    <row r="25" spans="1:14" x14ac:dyDescent="0.25">
      <c r="A25" s="3" t="str">
        <f t="shared" si="4"/>
        <v>Московский</v>
      </c>
      <c r="B25" s="11" t="str">
        <f t="shared" si="4"/>
        <v>ГБОУ СОШ №372</v>
      </c>
      <c r="C25" s="5">
        <f t="shared" si="4"/>
        <v>11372</v>
      </c>
      <c r="D25" s="5" t="str">
        <f t="shared" si="4"/>
        <v>СОШ</v>
      </c>
      <c r="E25" s="12" t="str">
        <f t="shared" si="4"/>
        <v>1а</v>
      </c>
      <c r="F25" s="7">
        <f t="shared" si="4"/>
        <v>94</v>
      </c>
      <c r="G25" s="7">
        <f t="shared" si="4"/>
        <v>86</v>
      </c>
      <c r="H25" s="8">
        <f>H24+1</f>
        <v>11372023</v>
      </c>
      <c r="I25" s="9">
        <v>1</v>
      </c>
      <c r="J25" s="9">
        <v>1</v>
      </c>
      <c r="K25" s="9">
        <v>1</v>
      </c>
      <c r="L25" s="9">
        <v>1</v>
      </c>
      <c r="M25" s="9">
        <v>1</v>
      </c>
      <c r="N25" s="10">
        <f t="shared" si="1"/>
        <v>5</v>
      </c>
    </row>
    <row r="26" spans="1:14" x14ac:dyDescent="0.25">
      <c r="A26" s="3" t="str">
        <f t="shared" si="4"/>
        <v>Московский</v>
      </c>
      <c r="B26" s="11" t="str">
        <f t="shared" si="4"/>
        <v>ГБОУ СОШ №372</v>
      </c>
      <c r="C26" s="5">
        <f t="shared" si="4"/>
        <v>11372</v>
      </c>
      <c r="D26" s="5" t="str">
        <f t="shared" si="4"/>
        <v>СОШ</v>
      </c>
      <c r="E26" s="12" t="str">
        <f t="shared" si="4"/>
        <v>1а</v>
      </c>
      <c r="F26" s="7">
        <f t="shared" si="4"/>
        <v>94</v>
      </c>
      <c r="G26" s="7">
        <f t="shared" si="4"/>
        <v>86</v>
      </c>
      <c r="H26" s="8">
        <f t="shared" ref="H26:H43" si="5">H25+1</f>
        <v>11372024</v>
      </c>
      <c r="I26" s="9">
        <v>1</v>
      </c>
      <c r="J26" s="9">
        <v>1</v>
      </c>
      <c r="K26" s="9">
        <v>1</v>
      </c>
      <c r="L26" s="9">
        <v>1</v>
      </c>
      <c r="M26" s="9">
        <v>1</v>
      </c>
      <c r="N26" s="10">
        <f t="shared" si="1"/>
        <v>5</v>
      </c>
    </row>
    <row r="27" spans="1:14" x14ac:dyDescent="0.25">
      <c r="A27" s="3" t="str">
        <f t="shared" si="4"/>
        <v>Московский</v>
      </c>
      <c r="B27" s="11" t="str">
        <f t="shared" si="4"/>
        <v>ГБОУ СОШ №372</v>
      </c>
      <c r="C27" s="5">
        <f t="shared" si="4"/>
        <v>11372</v>
      </c>
      <c r="D27" s="5" t="str">
        <f t="shared" si="4"/>
        <v>СОШ</v>
      </c>
      <c r="E27" s="12" t="str">
        <f t="shared" si="4"/>
        <v>1а</v>
      </c>
      <c r="F27" s="7">
        <f t="shared" si="4"/>
        <v>94</v>
      </c>
      <c r="G27" s="7">
        <f t="shared" si="4"/>
        <v>86</v>
      </c>
      <c r="H27" s="8">
        <f t="shared" si="5"/>
        <v>11372025</v>
      </c>
      <c r="I27" s="9">
        <v>1</v>
      </c>
      <c r="J27" s="9">
        <v>1</v>
      </c>
      <c r="K27" s="9">
        <v>1</v>
      </c>
      <c r="L27" s="9">
        <v>1</v>
      </c>
      <c r="M27" s="9">
        <v>1</v>
      </c>
      <c r="N27" s="10">
        <f t="shared" si="1"/>
        <v>5</v>
      </c>
    </row>
    <row r="28" spans="1:14" x14ac:dyDescent="0.25">
      <c r="A28" s="3" t="str">
        <f t="shared" si="4"/>
        <v>Московский</v>
      </c>
      <c r="B28" s="11" t="str">
        <f t="shared" si="4"/>
        <v>ГБОУ СОШ №372</v>
      </c>
      <c r="C28" s="5">
        <f t="shared" si="4"/>
        <v>11372</v>
      </c>
      <c r="D28" s="5" t="str">
        <f t="shared" si="4"/>
        <v>СОШ</v>
      </c>
      <c r="E28" s="12" t="str">
        <f t="shared" si="4"/>
        <v>1а</v>
      </c>
      <c r="F28" s="7">
        <f t="shared" si="4"/>
        <v>94</v>
      </c>
      <c r="G28" s="7">
        <f t="shared" si="4"/>
        <v>86</v>
      </c>
      <c r="H28" s="8">
        <f t="shared" si="5"/>
        <v>11372026</v>
      </c>
      <c r="I28" s="9">
        <v>1</v>
      </c>
      <c r="J28" s="9">
        <v>1</v>
      </c>
      <c r="K28" s="9">
        <v>1</v>
      </c>
      <c r="L28" s="9">
        <v>1</v>
      </c>
      <c r="M28" s="9">
        <v>1</v>
      </c>
      <c r="N28" s="10">
        <f t="shared" si="1"/>
        <v>5</v>
      </c>
    </row>
    <row r="29" spans="1:14" x14ac:dyDescent="0.25">
      <c r="A29" s="3" t="str">
        <f t="shared" si="4"/>
        <v>Московский</v>
      </c>
      <c r="B29" s="11" t="str">
        <f t="shared" si="4"/>
        <v>ГБОУ СОШ №372</v>
      </c>
      <c r="C29" s="5">
        <f t="shared" si="4"/>
        <v>11372</v>
      </c>
      <c r="D29" s="5" t="str">
        <f t="shared" si="4"/>
        <v>СОШ</v>
      </c>
      <c r="E29" s="12" t="str">
        <f t="shared" si="4"/>
        <v>1а</v>
      </c>
      <c r="F29" s="7">
        <f t="shared" si="4"/>
        <v>94</v>
      </c>
      <c r="G29" s="7">
        <f t="shared" si="4"/>
        <v>86</v>
      </c>
      <c r="H29" s="8">
        <f t="shared" si="5"/>
        <v>11372027</v>
      </c>
      <c r="I29" s="9">
        <v>1</v>
      </c>
      <c r="J29" s="9">
        <v>0</v>
      </c>
      <c r="K29" s="9">
        <v>1</v>
      </c>
      <c r="L29" s="9">
        <v>1</v>
      </c>
      <c r="M29" s="9">
        <v>1</v>
      </c>
      <c r="N29" s="10">
        <f t="shared" si="1"/>
        <v>4</v>
      </c>
    </row>
    <row r="30" spans="1:14" x14ac:dyDescent="0.25">
      <c r="A30" s="3" t="str">
        <f t="shared" si="4"/>
        <v>Московский</v>
      </c>
      <c r="B30" s="11" t="str">
        <f t="shared" si="4"/>
        <v>ГБОУ СОШ №372</v>
      </c>
      <c r="C30" s="5">
        <f t="shared" si="4"/>
        <v>11372</v>
      </c>
      <c r="D30" s="5" t="str">
        <f t="shared" si="4"/>
        <v>СОШ</v>
      </c>
      <c r="E30" s="12" t="str">
        <f t="shared" si="4"/>
        <v>1а</v>
      </c>
      <c r="F30" s="7">
        <f t="shared" si="4"/>
        <v>94</v>
      </c>
      <c r="G30" s="7">
        <f t="shared" si="4"/>
        <v>86</v>
      </c>
      <c r="H30" s="8">
        <f t="shared" si="5"/>
        <v>11372028</v>
      </c>
      <c r="I30" s="9">
        <v>1</v>
      </c>
      <c r="J30" s="9">
        <v>1</v>
      </c>
      <c r="K30" s="9">
        <v>1</v>
      </c>
      <c r="L30" s="9">
        <v>1</v>
      </c>
      <c r="M30" s="9">
        <v>1</v>
      </c>
      <c r="N30" s="10">
        <f t="shared" si="1"/>
        <v>5</v>
      </c>
    </row>
    <row r="31" spans="1:14" x14ac:dyDescent="0.25">
      <c r="A31" s="3" t="str">
        <f t="shared" si="4"/>
        <v>Московский</v>
      </c>
      <c r="B31" s="11" t="str">
        <f t="shared" si="4"/>
        <v>ГБОУ СОШ №372</v>
      </c>
      <c r="C31" s="5">
        <f t="shared" si="4"/>
        <v>11372</v>
      </c>
      <c r="D31" s="5" t="str">
        <f t="shared" si="4"/>
        <v>СОШ</v>
      </c>
      <c r="E31" s="12" t="str">
        <f t="shared" si="4"/>
        <v>1а</v>
      </c>
      <c r="F31" s="7">
        <f t="shared" si="4"/>
        <v>94</v>
      </c>
      <c r="G31" s="7">
        <f t="shared" si="4"/>
        <v>86</v>
      </c>
      <c r="H31" s="8">
        <f t="shared" si="5"/>
        <v>11372029</v>
      </c>
      <c r="I31" s="9">
        <v>1</v>
      </c>
      <c r="J31" s="9">
        <v>1</v>
      </c>
      <c r="K31" s="9">
        <v>1</v>
      </c>
      <c r="L31" s="9">
        <v>1</v>
      </c>
      <c r="M31" s="9">
        <v>1</v>
      </c>
      <c r="N31" s="10">
        <f t="shared" si="1"/>
        <v>5</v>
      </c>
    </row>
    <row r="32" spans="1:14" x14ac:dyDescent="0.25">
      <c r="A32" s="3" t="str">
        <f t="shared" si="4"/>
        <v>Московский</v>
      </c>
      <c r="B32" s="11" t="str">
        <f t="shared" si="4"/>
        <v>ГБОУ СОШ №372</v>
      </c>
      <c r="C32" s="5">
        <f t="shared" si="4"/>
        <v>11372</v>
      </c>
      <c r="D32" s="5" t="str">
        <f t="shared" si="4"/>
        <v>СОШ</v>
      </c>
      <c r="E32" s="12" t="str">
        <f t="shared" si="4"/>
        <v>1а</v>
      </c>
      <c r="F32" s="7">
        <f t="shared" si="4"/>
        <v>94</v>
      </c>
      <c r="G32" s="7">
        <f t="shared" si="4"/>
        <v>86</v>
      </c>
      <c r="H32" s="8">
        <f t="shared" si="5"/>
        <v>11372030</v>
      </c>
      <c r="I32" s="9">
        <v>1</v>
      </c>
      <c r="J32" s="9">
        <v>1</v>
      </c>
      <c r="K32" s="9">
        <v>1</v>
      </c>
      <c r="L32" s="9">
        <v>1</v>
      </c>
      <c r="M32" s="9">
        <v>1</v>
      </c>
      <c r="N32" s="10">
        <f t="shared" si="1"/>
        <v>5</v>
      </c>
    </row>
    <row r="33" spans="1:14" x14ac:dyDescent="0.25">
      <c r="A33" s="3" t="str">
        <f t="shared" si="4"/>
        <v>Московский</v>
      </c>
      <c r="B33" s="11" t="str">
        <f t="shared" si="4"/>
        <v>ГБОУ СОШ №372</v>
      </c>
      <c r="C33" s="5">
        <f t="shared" si="4"/>
        <v>11372</v>
      </c>
      <c r="D33" s="5" t="str">
        <f t="shared" si="4"/>
        <v>СОШ</v>
      </c>
      <c r="E33" s="12" t="str">
        <f t="shared" si="4"/>
        <v>1а</v>
      </c>
      <c r="F33" s="7">
        <f t="shared" si="4"/>
        <v>94</v>
      </c>
      <c r="G33" s="7">
        <f t="shared" si="4"/>
        <v>86</v>
      </c>
      <c r="H33" s="8">
        <f t="shared" si="5"/>
        <v>11372031</v>
      </c>
      <c r="I33" s="9">
        <v>1</v>
      </c>
      <c r="J33" s="9">
        <v>0</v>
      </c>
      <c r="K33" s="9">
        <v>1</v>
      </c>
      <c r="L33" s="9">
        <v>1</v>
      </c>
      <c r="M33" s="9">
        <v>1</v>
      </c>
      <c r="N33" s="10">
        <f t="shared" si="1"/>
        <v>4</v>
      </c>
    </row>
    <row r="34" spans="1:14" x14ac:dyDescent="0.25">
      <c r="A34" s="3" t="str">
        <f t="shared" si="4"/>
        <v>Московский</v>
      </c>
      <c r="B34" s="11" t="str">
        <f t="shared" si="4"/>
        <v>ГБОУ СОШ №372</v>
      </c>
      <c r="C34" s="5">
        <f t="shared" si="4"/>
        <v>11372</v>
      </c>
      <c r="D34" s="5" t="str">
        <f t="shared" si="4"/>
        <v>СОШ</v>
      </c>
      <c r="E34" s="12" t="str">
        <f t="shared" si="4"/>
        <v>1а</v>
      </c>
      <c r="F34" s="7">
        <f t="shared" si="4"/>
        <v>94</v>
      </c>
      <c r="G34" s="7">
        <f t="shared" si="4"/>
        <v>86</v>
      </c>
      <c r="H34" s="8">
        <f t="shared" si="5"/>
        <v>11372032</v>
      </c>
      <c r="I34" s="9">
        <v>1</v>
      </c>
      <c r="J34" s="9">
        <v>1</v>
      </c>
      <c r="K34" s="9">
        <v>1</v>
      </c>
      <c r="L34" s="9">
        <v>1</v>
      </c>
      <c r="M34" s="9">
        <v>1</v>
      </c>
      <c r="N34" s="10">
        <f t="shared" si="1"/>
        <v>5</v>
      </c>
    </row>
    <row r="35" spans="1:14" x14ac:dyDescent="0.25">
      <c r="A35" s="3" t="str">
        <f t="shared" si="4"/>
        <v>Московский</v>
      </c>
      <c r="B35" s="11" t="str">
        <f t="shared" si="4"/>
        <v>ГБОУ СОШ №372</v>
      </c>
      <c r="C35" s="5">
        <f t="shared" si="4"/>
        <v>11372</v>
      </c>
      <c r="D35" s="5" t="str">
        <f t="shared" si="4"/>
        <v>СОШ</v>
      </c>
      <c r="E35" s="12" t="str">
        <f t="shared" si="4"/>
        <v>1а</v>
      </c>
      <c r="F35" s="7">
        <f t="shared" si="4"/>
        <v>94</v>
      </c>
      <c r="G35" s="7">
        <f t="shared" si="4"/>
        <v>86</v>
      </c>
      <c r="H35" s="8">
        <f t="shared" si="5"/>
        <v>11372033</v>
      </c>
      <c r="I35" s="9">
        <v>1</v>
      </c>
      <c r="J35" s="9">
        <v>1</v>
      </c>
      <c r="K35" s="9">
        <v>1</v>
      </c>
      <c r="L35" s="9">
        <v>1</v>
      </c>
      <c r="M35" s="9">
        <v>1</v>
      </c>
      <c r="N35" s="10">
        <f t="shared" si="1"/>
        <v>5</v>
      </c>
    </row>
    <row r="36" spans="1:14" x14ac:dyDescent="0.25">
      <c r="A36" s="3" t="str">
        <f t="shared" si="4"/>
        <v>Московский</v>
      </c>
      <c r="B36" s="11" t="str">
        <f t="shared" si="4"/>
        <v>ГБОУ СОШ №372</v>
      </c>
      <c r="C36" s="5">
        <f t="shared" si="4"/>
        <v>11372</v>
      </c>
      <c r="D36" s="5" t="str">
        <f t="shared" si="4"/>
        <v>СОШ</v>
      </c>
      <c r="E36" s="12" t="str">
        <f t="shared" si="4"/>
        <v>1а</v>
      </c>
      <c r="F36" s="7">
        <f t="shared" si="4"/>
        <v>94</v>
      </c>
      <c r="G36" s="7">
        <f t="shared" si="4"/>
        <v>86</v>
      </c>
      <c r="H36" s="8">
        <f t="shared" si="5"/>
        <v>11372034</v>
      </c>
      <c r="I36" s="9">
        <v>1</v>
      </c>
      <c r="J36" s="9">
        <v>1</v>
      </c>
      <c r="K36" s="9">
        <v>0</v>
      </c>
      <c r="L36" s="9">
        <v>1</v>
      </c>
      <c r="M36" s="9">
        <v>0</v>
      </c>
      <c r="N36" s="10">
        <f t="shared" si="1"/>
        <v>3</v>
      </c>
    </row>
    <row r="37" spans="1:14" x14ac:dyDescent="0.25">
      <c r="A37" s="3" t="str">
        <f t="shared" ref="A37:G52" si="6">A36</f>
        <v>Московский</v>
      </c>
      <c r="B37" s="11" t="str">
        <f t="shared" si="6"/>
        <v>ГБОУ СОШ №372</v>
      </c>
      <c r="C37" s="5">
        <f t="shared" si="6"/>
        <v>11372</v>
      </c>
      <c r="D37" s="5" t="str">
        <f t="shared" si="6"/>
        <v>СОШ</v>
      </c>
      <c r="E37" s="12" t="str">
        <f t="shared" si="6"/>
        <v>1а</v>
      </c>
      <c r="F37" s="7">
        <f t="shared" si="6"/>
        <v>94</v>
      </c>
      <c r="G37" s="7">
        <f t="shared" si="6"/>
        <v>86</v>
      </c>
      <c r="H37" s="8">
        <f t="shared" si="5"/>
        <v>11372035</v>
      </c>
      <c r="I37" s="9">
        <v>0</v>
      </c>
      <c r="J37" s="9">
        <v>0</v>
      </c>
      <c r="K37" s="9">
        <v>0</v>
      </c>
      <c r="L37" s="9">
        <v>1</v>
      </c>
      <c r="M37" s="9">
        <v>1</v>
      </c>
      <c r="N37" s="10">
        <f t="shared" si="1"/>
        <v>2</v>
      </c>
    </row>
    <row r="38" spans="1:14" x14ac:dyDescent="0.25">
      <c r="A38" s="3" t="str">
        <f t="shared" si="6"/>
        <v>Московский</v>
      </c>
      <c r="B38" s="11" t="str">
        <f t="shared" si="6"/>
        <v>ГБОУ СОШ №372</v>
      </c>
      <c r="C38" s="5">
        <f t="shared" si="6"/>
        <v>11372</v>
      </c>
      <c r="D38" s="5" t="str">
        <f t="shared" si="6"/>
        <v>СОШ</v>
      </c>
      <c r="E38" s="12" t="str">
        <f t="shared" si="6"/>
        <v>1а</v>
      </c>
      <c r="F38" s="7">
        <f t="shared" si="6"/>
        <v>94</v>
      </c>
      <c r="G38" s="7">
        <f t="shared" si="6"/>
        <v>86</v>
      </c>
      <c r="H38" s="8">
        <f t="shared" si="5"/>
        <v>11372036</v>
      </c>
      <c r="I38" s="9">
        <v>1</v>
      </c>
      <c r="J38" s="9">
        <v>1</v>
      </c>
      <c r="K38" s="9">
        <v>0</v>
      </c>
      <c r="L38" s="9">
        <v>1</v>
      </c>
      <c r="M38" s="9">
        <v>1</v>
      </c>
      <c r="N38" s="10">
        <f t="shared" si="1"/>
        <v>4</v>
      </c>
    </row>
    <row r="39" spans="1:14" x14ac:dyDescent="0.25">
      <c r="A39" s="3" t="str">
        <f t="shared" si="6"/>
        <v>Московский</v>
      </c>
      <c r="B39" s="11" t="str">
        <f t="shared" si="6"/>
        <v>ГБОУ СОШ №372</v>
      </c>
      <c r="C39" s="5">
        <f t="shared" si="6"/>
        <v>11372</v>
      </c>
      <c r="D39" s="5" t="str">
        <f t="shared" si="6"/>
        <v>СОШ</v>
      </c>
      <c r="E39" s="12" t="str">
        <f t="shared" si="6"/>
        <v>1а</v>
      </c>
      <c r="F39" s="7">
        <f t="shared" si="6"/>
        <v>94</v>
      </c>
      <c r="G39" s="7">
        <f t="shared" si="6"/>
        <v>86</v>
      </c>
      <c r="H39" s="8">
        <f t="shared" si="5"/>
        <v>11372037</v>
      </c>
      <c r="I39" s="9">
        <v>0</v>
      </c>
      <c r="J39" s="9">
        <v>0</v>
      </c>
      <c r="K39" s="9">
        <v>0</v>
      </c>
      <c r="L39" s="9">
        <v>1</v>
      </c>
      <c r="M39" s="9">
        <v>1</v>
      </c>
      <c r="N39" s="10">
        <f t="shared" si="1"/>
        <v>2</v>
      </c>
    </row>
    <row r="40" spans="1:14" x14ac:dyDescent="0.25">
      <c r="A40" s="3" t="str">
        <f t="shared" si="6"/>
        <v>Московский</v>
      </c>
      <c r="B40" s="11" t="str">
        <f t="shared" si="6"/>
        <v>ГБОУ СОШ №372</v>
      </c>
      <c r="C40" s="5">
        <f t="shared" si="6"/>
        <v>11372</v>
      </c>
      <c r="D40" s="5" t="str">
        <f t="shared" si="6"/>
        <v>СОШ</v>
      </c>
      <c r="E40" s="12" t="str">
        <f t="shared" si="6"/>
        <v>1а</v>
      </c>
      <c r="F40" s="7">
        <f t="shared" si="6"/>
        <v>94</v>
      </c>
      <c r="G40" s="7">
        <f t="shared" si="6"/>
        <v>86</v>
      </c>
      <c r="H40" s="8">
        <f t="shared" si="5"/>
        <v>11372038</v>
      </c>
      <c r="I40" s="9">
        <v>1</v>
      </c>
      <c r="J40" s="9">
        <v>0</v>
      </c>
      <c r="K40" s="9">
        <v>1</v>
      </c>
      <c r="L40" s="9">
        <v>1</v>
      </c>
      <c r="M40" s="9">
        <v>1</v>
      </c>
      <c r="N40" s="10">
        <f t="shared" si="1"/>
        <v>4</v>
      </c>
    </row>
    <row r="41" spans="1:14" x14ac:dyDescent="0.25">
      <c r="A41" s="3" t="str">
        <f t="shared" si="6"/>
        <v>Московский</v>
      </c>
      <c r="B41" s="11" t="str">
        <f t="shared" si="6"/>
        <v>ГБОУ СОШ №372</v>
      </c>
      <c r="C41" s="5">
        <f t="shared" si="6"/>
        <v>11372</v>
      </c>
      <c r="D41" s="5" t="str">
        <f t="shared" si="6"/>
        <v>СОШ</v>
      </c>
      <c r="E41" s="12" t="str">
        <f t="shared" si="6"/>
        <v>1а</v>
      </c>
      <c r="F41" s="7">
        <f t="shared" si="6"/>
        <v>94</v>
      </c>
      <c r="G41" s="7">
        <f t="shared" si="6"/>
        <v>86</v>
      </c>
      <c r="H41" s="8">
        <f t="shared" si="5"/>
        <v>11372039</v>
      </c>
      <c r="I41" s="9">
        <v>1</v>
      </c>
      <c r="J41" s="9">
        <v>1</v>
      </c>
      <c r="K41" s="9">
        <v>0</v>
      </c>
      <c r="L41" s="9">
        <v>1</v>
      </c>
      <c r="M41" s="9">
        <v>1</v>
      </c>
      <c r="N41" s="10">
        <f t="shared" si="1"/>
        <v>4</v>
      </c>
    </row>
    <row r="42" spans="1:14" x14ac:dyDescent="0.25">
      <c r="A42" s="3" t="str">
        <f t="shared" si="6"/>
        <v>Московский</v>
      </c>
      <c r="B42" s="11" t="str">
        <f t="shared" si="6"/>
        <v>ГБОУ СОШ №372</v>
      </c>
      <c r="C42" s="5">
        <f t="shared" si="6"/>
        <v>11372</v>
      </c>
      <c r="D42" s="5" t="str">
        <f t="shared" si="6"/>
        <v>СОШ</v>
      </c>
      <c r="E42" s="12" t="str">
        <f t="shared" si="6"/>
        <v>1а</v>
      </c>
      <c r="F42" s="7">
        <f t="shared" si="6"/>
        <v>94</v>
      </c>
      <c r="G42" s="7">
        <f t="shared" si="6"/>
        <v>86</v>
      </c>
      <c r="H42" s="8">
        <f t="shared" si="5"/>
        <v>11372040</v>
      </c>
      <c r="I42" s="9">
        <v>1</v>
      </c>
      <c r="J42" s="9">
        <v>0</v>
      </c>
      <c r="K42" s="9">
        <v>0</v>
      </c>
      <c r="L42" s="9">
        <v>1</v>
      </c>
      <c r="M42" s="9">
        <v>1</v>
      </c>
      <c r="N42" s="10">
        <f t="shared" si="1"/>
        <v>3</v>
      </c>
    </row>
    <row r="43" spans="1:14" x14ac:dyDescent="0.25">
      <c r="A43" s="3" t="str">
        <f t="shared" si="6"/>
        <v>Московский</v>
      </c>
      <c r="B43" s="11" t="str">
        <f t="shared" si="6"/>
        <v>ГБОУ СОШ №372</v>
      </c>
      <c r="C43" s="5">
        <f t="shared" si="6"/>
        <v>11372</v>
      </c>
      <c r="D43" s="5" t="str">
        <f t="shared" si="6"/>
        <v>СОШ</v>
      </c>
      <c r="E43" s="12" t="str">
        <f t="shared" si="6"/>
        <v>1а</v>
      </c>
      <c r="F43" s="7">
        <f t="shared" si="6"/>
        <v>94</v>
      </c>
      <c r="G43" s="7">
        <f t="shared" si="6"/>
        <v>86</v>
      </c>
      <c r="H43" s="8">
        <f t="shared" si="5"/>
        <v>11372041</v>
      </c>
      <c r="I43" s="9">
        <v>1</v>
      </c>
      <c r="J43" s="9">
        <v>1</v>
      </c>
      <c r="K43" s="9">
        <v>0</v>
      </c>
      <c r="L43" s="9">
        <v>0</v>
      </c>
      <c r="M43" s="9">
        <v>0</v>
      </c>
      <c r="N43" s="10">
        <f t="shared" si="1"/>
        <v>2</v>
      </c>
    </row>
    <row r="44" spans="1:14" x14ac:dyDescent="0.25">
      <c r="A44" s="3" t="str">
        <f t="shared" si="6"/>
        <v>Московский</v>
      </c>
      <c r="B44" s="11" t="str">
        <f t="shared" si="6"/>
        <v>ГБОУ СОШ №372</v>
      </c>
      <c r="C44" s="5">
        <f t="shared" si="6"/>
        <v>11372</v>
      </c>
      <c r="D44" s="5" t="str">
        <f t="shared" si="6"/>
        <v>СОШ</v>
      </c>
      <c r="E44" s="12" t="str">
        <f t="shared" si="6"/>
        <v>1а</v>
      </c>
      <c r="F44" s="7">
        <f t="shared" si="6"/>
        <v>94</v>
      </c>
      <c r="G44" s="7">
        <f t="shared" si="6"/>
        <v>86</v>
      </c>
      <c r="H44" s="8">
        <f t="shared" si="3"/>
        <v>11372042</v>
      </c>
      <c r="I44" s="9">
        <v>1</v>
      </c>
      <c r="J44" s="9">
        <v>0</v>
      </c>
      <c r="K44" s="9">
        <v>0</v>
      </c>
      <c r="L44" s="9">
        <v>1</v>
      </c>
      <c r="M44" s="9">
        <v>1</v>
      </c>
      <c r="N44" s="10">
        <f t="shared" si="1"/>
        <v>3</v>
      </c>
    </row>
    <row r="45" spans="1:14" x14ac:dyDescent="0.25">
      <c r="A45" s="3" t="str">
        <f t="shared" si="6"/>
        <v>Московский</v>
      </c>
      <c r="B45" s="11" t="str">
        <f t="shared" si="6"/>
        <v>ГБОУ СОШ №372</v>
      </c>
      <c r="C45" s="5">
        <f t="shared" si="6"/>
        <v>11372</v>
      </c>
      <c r="D45" s="5" t="str">
        <f t="shared" si="6"/>
        <v>СОШ</v>
      </c>
      <c r="E45" s="12" t="str">
        <f t="shared" si="6"/>
        <v>1а</v>
      </c>
      <c r="F45" s="7">
        <f t="shared" si="6"/>
        <v>94</v>
      </c>
      <c r="G45" s="7">
        <f t="shared" si="6"/>
        <v>86</v>
      </c>
      <c r="H45" s="8">
        <f t="shared" si="3"/>
        <v>11372043</v>
      </c>
      <c r="I45" s="9">
        <v>1</v>
      </c>
      <c r="J45" s="9">
        <v>1</v>
      </c>
      <c r="K45" s="9">
        <v>1</v>
      </c>
      <c r="L45" s="9">
        <v>0</v>
      </c>
      <c r="M45" s="9">
        <v>1</v>
      </c>
      <c r="N45" s="10">
        <f t="shared" si="1"/>
        <v>4</v>
      </c>
    </row>
    <row r="46" spans="1:14" x14ac:dyDescent="0.25">
      <c r="A46" s="3" t="str">
        <f t="shared" si="6"/>
        <v>Московский</v>
      </c>
      <c r="B46" s="11" t="str">
        <f t="shared" si="6"/>
        <v>ГБОУ СОШ №372</v>
      </c>
      <c r="C46" s="5">
        <f t="shared" si="6"/>
        <v>11372</v>
      </c>
      <c r="D46" s="5" t="str">
        <f t="shared" si="6"/>
        <v>СОШ</v>
      </c>
      <c r="E46" s="12" t="str">
        <f t="shared" si="6"/>
        <v>1а</v>
      </c>
      <c r="F46" s="7">
        <f t="shared" si="6"/>
        <v>94</v>
      </c>
      <c r="G46" s="7">
        <f t="shared" si="6"/>
        <v>86</v>
      </c>
      <c r="H46" s="8">
        <f t="shared" si="3"/>
        <v>11372044</v>
      </c>
      <c r="I46" s="9">
        <v>1</v>
      </c>
      <c r="J46" s="9">
        <v>0</v>
      </c>
      <c r="K46" s="9">
        <v>0</v>
      </c>
      <c r="L46" s="9">
        <v>1</v>
      </c>
      <c r="M46" s="9">
        <v>1</v>
      </c>
      <c r="N46" s="10">
        <f t="shared" si="1"/>
        <v>3</v>
      </c>
    </row>
    <row r="47" spans="1:14" x14ac:dyDescent="0.25">
      <c r="A47" s="3" t="str">
        <f t="shared" si="6"/>
        <v>Московский</v>
      </c>
      <c r="B47" s="11" t="str">
        <f t="shared" si="6"/>
        <v>ГБОУ СОШ №372</v>
      </c>
      <c r="C47" s="5">
        <f t="shared" si="6"/>
        <v>11372</v>
      </c>
      <c r="D47" s="5" t="str">
        <f t="shared" si="6"/>
        <v>СОШ</v>
      </c>
      <c r="E47" s="12" t="str">
        <f t="shared" si="6"/>
        <v>1а</v>
      </c>
      <c r="F47" s="7">
        <f t="shared" si="6"/>
        <v>94</v>
      </c>
      <c r="G47" s="7">
        <f t="shared" si="6"/>
        <v>86</v>
      </c>
      <c r="H47" s="8">
        <f t="shared" si="3"/>
        <v>11372045</v>
      </c>
      <c r="I47" s="9">
        <v>1</v>
      </c>
      <c r="J47" s="9">
        <v>1</v>
      </c>
      <c r="K47" s="9">
        <v>1</v>
      </c>
      <c r="L47" s="9">
        <v>1</v>
      </c>
      <c r="M47" s="9">
        <v>1</v>
      </c>
      <c r="N47" s="10">
        <f t="shared" si="1"/>
        <v>5</v>
      </c>
    </row>
    <row r="48" spans="1:14" x14ac:dyDescent="0.25">
      <c r="A48" s="3" t="str">
        <f t="shared" si="6"/>
        <v>Московский</v>
      </c>
      <c r="B48" s="11" t="str">
        <f t="shared" si="6"/>
        <v>ГБОУ СОШ №372</v>
      </c>
      <c r="C48" s="5">
        <f t="shared" si="6"/>
        <v>11372</v>
      </c>
      <c r="D48" s="5" t="str">
        <f t="shared" si="6"/>
        <v>СОШ</v>
      </c>
      <c r="E48" s="12" t="str">
        <f t="shared" si="6"/>
        <v>1а</v>
      </c>
      <c r="F48" s="7">
        <f t="shared" si="6"/>
        <v>94</v>
      </c>
      <c r="G48" s="7">
        <f t="shared" si="6"/>
        <v>86</v>
      </c>
      <c r="H48" s="8">
        <f t="shared" si="3"/>
        <v>11372046</v>
      </c>
      <c r="I48" s="9">
        <v>1</v>
      </c>
      <c r="J48" s="9">
        <v>1</v>
      </c>
      <c r="K48" s="9">
        <v>1</v>
      </c>
      <c r="L48" s="9">
        <v>1</v>
      </c>
      <c r="M48" s="9">
        <v>1</v>
      </c>
      <c r="N48" s="10">
        <f t="shared" si="1"/>
        <v>5</v>
      </c>
    </row>
    <row r="49" spans="1:14" x14ac:dyDescent="0.25">
      <c r="A49" s="3" t="str">
        <f t="shared" si="6"/>
        <v>Московский</v>
      </c>
      <c r="B49" s="11" t="str">
        <f t="shared" si="6"/>
        <v>ГБОУ СОШ №372</v>
      </c>
      <c r="C49" s="5">
        <f t="shared" si="6"/>
        <v>11372</v>
      </c>
      <c r="D49" s="5" t="str">
        <f t="shared" si="6"/>
        <v>СОШ</v>
      </c>
      <c r="E49" s="12" t="str">
        <f t="shared" si="6"/>
        <v>1а</v>
      </c>
      <c r="F49" s="7">
        <f t="shared" si="6"/>
        <v>94</v>
      </c>
      <c r="G49" s="7">
        <f t="shared" si="6"/>
        <v>86</v>
      </c>
      <c r="H49" s="8">
        <f t="shared" si="3"/>
        <v>11372047</v>
      </c>
      <c r="I49" s="9">
        <v>1</v>
      </c>
      <c r="J49" s="9">
        <v>1</v>
      </c>
      <c r="K49" s="9">
        <v>1</v>
      </c>
      <c r="L49" s="9">
        <v>1</v>
      </c>
      <c r="M49" s="9">
        <v>1</v>
      </c>
      <c r="N49" s="10">
        <f t="shared" si="1"/>
        <v>5</v>
      </c>
    </row>
    <row r="50" spans="1:14" x14ac:dyDescent="0.25">
      <c r="A50" s="3" t="str">
        <f t="shared" si="6"/>
        <v>Московский</v>
      </c>
      <c r="B50" s="11" t="str">
        <f t="shared" si="6"/>
        <v>ГБОУ СОШ №372</v>
      </c>
      <c r="C50" s="5">
        <f t="shared" si="6"/>
        <v>11372</v>
      </c>
      <c r="D50" s="5" t="str">
        <f t="shared" si="6"/>
        <v>СОШ</v>
      </c>
      <c r="E50" s="12" t="str">
        <f t="shared" si="6"/>
        <v>1а</v>
      </c>
      <c r="F50" s="7">
        <f t="shared" si="6"/>
        <v>94</v>
      </c>
      <c r="G50" s="7">
        <f t="shared" si="6"/>
        <v>86</v>
      </c>
      <c r="H50" s="8">
        <f t="shared" si="3"/>
        <v>11372048</v>
      </c>
      <c r="I50" s="9">
        <v>1</v>
      </c>
      <c r="J50" s="9">
        <v>1</v>
      </c>
      <c r="K50" s="9">
        <v>1</v>
      </c>
      <c r="L50" s="9">
        <v>1</v>
      </c>
      <c r="M50" s="9">
        <v>1</v>
      </c>
      <c r="N50" s="10">
        <f t="shared" si="1"/>
        <v>5</v>
      </c>
    </row>
    <row r="51" spans="1:14" x14ac:dyDescent="0.25">
      <c r="A51" s="3" t="str">
        <f t="shared" si="6"/>
        <v>Московский</v>
      </c>
      <c r="B51" s="11" t="str">
        <f t="shared" si="6"/>
        <v>ГБОУ СОШ №372</v>
      </c>
      <c r="C51" s="5">
        <f t="shared" si="6"/>
        <v>11372</v>
      </c>
      <c r="D51" s="5" t="str">
        <f t="shared" si="6"/>
        <v>СОШ</v>
      </c>
      <c r="E51" s="12" t="str">
        <f t="shared" si="6"/>
        <v>1а</v>
      </c>
      <c r="F51" s="7">
        <f t="shared" si="6"/>
        <v>94</v>
      </c>
      <c r="G51" s="7">
        <f t="shared" si="6"/>
        <v>86</v>
      </c>
      <c r="H51" s="8">
        <f t="shared" si="3"/>
        <v>11372049</v>
      </c>
      <c r="I51" s="9">
        <v>0</v>
      </c>
      <c r="J51" s="9">
        <v>0</v>
      </c>
      <c r="K51" s="9">
        <v>0</v>
      </c>
      <c r="L51" s="9">
        <v>0</v>
      </c>
      <c r="M51" s="9">
        <v>1</v>
      </c>
      <c r="N51" s="10">
        <f t="shared" si="1"/>
        <v>1</v>
      </c>
    </row>
    <row r="52" spans="1:14" x14ac:dyDescent="0.25">
      <c r="A52" s="3" t="str">
        <f t="shared" si="6"/>
        <v>Московский</v>
      </c>
      <c r="B52" s="11" t="str">
        <f t="shared" si="6"/>
        <v>ГБОУ СОШ №372</v>
      </c>
      <c r="C52" s="5">
        <f t="shared" si="6"/>
        <v>11372</v>
      </c>
      <c r="D52" s="5" t="str">
        <f t="shared" si="6"/>
        <v>СОШ</v>
      </c>
      <c r="E52" s="12" t="str">
        <f t="shared" si="6"/>
        <v>1а</v>
      </c>
      <c r="F52" s="7">
        <f t="shared" si="6"/>
        <v>94</v>
      </c>
      <c r="G52" s="7">
        <f t="shared" si="6"/>
        <v>86</v>
      </c>
      <c r="H52" s="8">
        <f t="shared" si="3"/>
        <v>11372050</v>
      </c>
      <c r="I52" s="9">
        <v>1</v>
      </c>
      <c r="J52" s="9">
        <v>1</v>
      </c>
      <c r="K52" s="9">
        <v>1</v>
      </c>
      <c r="L52" s="9">
        <v>1</v>
      </c>
      <c r="M52" s="9">
        <v>1</v>
      </c>
      <c r="N52" s="10">
        <f t="shared" si="1"/>
        <v>5</v>
      </c>
    </row>
    <row r="53" spans="1:14" x14ac:dyDescent="0.25">
      <c r="A53" s="3" t="str">
        <f t="shared" ref="A53:G68" si="7">A52</f>
        <v>Московский</v>
      </c>
      <c r="B53" s="11" t="str">
        <f t="shared" si="7"/>
        <v>ГБОУ СОШ №372</v>
      </c>
      <c r="C53" s="5">
        <f t="shared" si="7"/>
        <v>11372</v>
      </c>
      <c r="D53" s="5" t="str">
        <f t="shared" si="7"/>
        <v>СОШ</v>
      </c>
      <c r="E53" s="12" t="str">
        <f t="shared" si="7"/>
        <v>1а</v>
      </c>
      <c r="F53" s="7">
        <f t="shared" si="7"/>
        <v>94</v>
      </c>
      <c r="G53" s="7">
        <f t="shared" si="7"/>
        <v>86</v>
      </c>
      <c r="H53" s="8">
        <f t="shared" si="3"/>
        <v>11372051</v>
      </c>
      <c r="I53" s="9">
        <v>1</v>
      </c>
      <c r="J53" s="9">
        <v>1</v>
      </c>
      <c r="K53" s="9">
        <v>1</v>
      </c>
      <c r="L53" s="9">
        <v>1</v>
      </c>
      <c r="M53" s="9">
        <v>0</v>
      </c>
      <c r="N53" s="10">
        <f t="shared" si="1"/>
        <v>4</v>
      </c>
    </row>
    <row r="54" spans="1:14" x14ac:dyDescent="0.25">
      <c r="A54" s="3" t="str">
        <f t="shared" si="7"/>
        <v>Московский</v>
      </c>
      <c r="B54" s="11" t="str">
        <f t="shared" si="7"/>
        <v>ГБОУ СОШ №372</v>
      </c>
      <c r="C54" s="5">
        <f t="shared" si="7"/>
        <v>11372</v>
      </c>
      <c r="D54" s="5" t="str">
        <f t="shared" si="7"/>
        <v>СОШ</v>
      </c>
      <c r="E54" s="12" t="str">
        <f t="shared" si="7"/>
        <v>1а</v>
      </c>
      <c r="F54" s="7">
        <f t="shared" si="7"/>
        <v>94</v>
      </c>
      <c r="G54" s="7">
        <f t="shared" si="7"/>
        <v>86</v>
      </c>
      <c r="H54" s="8">
        <f t="shared" si="3"/>
        <v>11372052</v>
      </c>
      <c r="I54" s="9">
        <v>1</v>
      </c>
      <c r="J54" s="9">
        <v>1</v>
      </c>
      <c r="K54" s="9">
        <v>1</v>
      </c>
      <c r="L54" s="9">
        <v>1</v>
      </c>
      <c r="M54" s="9">
        <v>1</v>
      </c>
      <c r="N54" s="10">
        <f t="shared" si="1"/>
        <v>5</v>
      </c>
    </row>
    <row r="55" spans="1:14" x14ac:dyDescent="0.25">
      <c r="A55" s="3" t="str">
        <f t="shared" si="7"/>
        <v>Московский</v>
      </c>
      <c r="B55" s="11" t="str">
        <f t="shared" si="7"/>
        <v>ГБОУ СОШ №372</v>
      </c>
      <c r="C55" s="5">
        <f t="shared" si="7"/>
        <v>11372</v>
      </c>
      <c r="D55" s="5" t="str">
        <f t="shared" si="7"/>
        <v>СОШ</v>
      </c>
      <c r="E55" s="12" t="str">
        <f t="shared" si="7"/>
        <v>1а</v>
      </c>
      <c r="F55" s="7">
        <f t="shared" si="7"/>
        <v>94</v>
      </c>
      <c r="G55" s="7">
        <f t="shared" si="7"/>
        <v>86</v>
      </c>
      <c r="H55" s="8">
        <f t="shared" si="3"/>
        <v>11372053</v>
      </c>
      <c r="I55" s="9">
        <v>1</v>
      </c>
      <c r="J55" s="9">
        <v>1</v>
      </c>
      <c r="K55" s="9">
        <v>1</v>
      </c>
      <c r="L55" s="9">
        <v>1</v>
      </c>
      <c r="M55" s="9">
        <v>1</v>
      </c>
      <c r="N55" s="10">
        <f t="shared" si="1"/>
        <v>5</v>
      </c>
    </row>
    <row r="56" spans="1:14" x14ac:dyDescent="0.25">
      <c r="A56" s="3" t="str">
        <f t="shared" si="7"/>
        <v>Московский</v>
      </c>
      <c r="B56" s="11" t="str">
        <f t="shared" si="7"/>
        <v>ГБОУ СОШ №372</v>
      </c>
      <c r="C56" s="5">
        <f t="shared" si="7"/>
        <v>11372</v>
      </c>
      <c r="D56" s="5" t="str">
        <f t="shared" si="7"/>
        <v>СОШ</v>
      </c>
      <c r="E56" s="12" t="str">
        <f t="shared" si="7"/>
        <v>1а</v>
      </c>
      <c r="F56" s="7">
        <f t="shared" si="7"/>
        <v>94</v>
      </c>
      <c r="G56" s="7">
        <f t="shared" si="7"/>
        <v>86</v>
      </c>
      <c r="H56" s="8">
        <f t="shared" si="3"/>
        <v>11372054</v>
      </c>
      <c r="I56" s="9">
        <v>1</v>
      </c>
      <c r="J56" s="9">
        <v>0</v>
      </c>
      <c r="K56" s="9">
        <v>0</v>
      </c>
      <c r="L56" s="9">
        <v>1</v>
      </c>
      <c r="M56" s="9">
        <v>0</v>
      </c>
      <c r="N56" s="10">
        <f t="shared" si="1"/>
        <v>2</v>
      </c>
    </row>
    <row r="57" spans="1:14" x14ac:dyDescent="0.25">
      <c r="A57" s="3" t="str">
        <f t="shared" si="7"/>
        <v>Московский</v>
      </c>
      <c r="B57" s="11" t="str">
        <f t="shared" si="7"/>
        <v>ГБОУ СОШ №372</v>
      </c>
      <c r="C57" s="5">
        <f t="shared" si="7"/>
        <v>11372</v>
      </c>
      <c r="D57" s="5" t="str">
        <f t="shared" si="7"/>
        <v>СОШ</v>
      </c>
      <c r="E57" s="12" t="str">
        <f t="shared" si="7"/>
        <v>1а</v>
      </c>
      <c r="F57" s="7">
        <f t="shared" si="7"/>
        <v>94</v>
      </c>
      <c r="G57" s="7">
        <f t="shared" si="7"/>
        <v>86</v>
      </c>
      <c r="H57" s="8">
        <f t="shared" si="3"/>
        <v>11372055</v>
      </c>
      <c r="I57" s="9">
        <v>1</v>
      </c>
      <c r="J57" s="9">
        <v>1</v>
      </c>
      <c r="K57" s="9">
        <v>1</v>
      </c>
      <c r="L57" s="9">
        <v>1</v>
      </c>
      <c r="M57" s="9">
        <v>1</v>
      </c>
      <c r="N57" s="10">
        <f t="shared" si="1"/>
        <v>5</v>
      </c>
    </row>
    <row r="58" spans="1:14" x14ac:dyDescent="0.25">
      <c r="A58" s="3" t="str">
        <f t="shared" si="7"/>
        <v>Московский</v>
      </c>
      <c r="B58" s="11" t="str">
        <f t="shared" si="7"/>
        <v>ГБОУ СОШ №372</v>
      </c>
      <c r="C58" s="5">
        <f t="shared" si="7"/>
        <v>11372</v>
      </c>
      <c r="D58" s="5" t="str">
        <f t="shared" si="7"/>
        <v>СОШ</v>
      </c>
      <c r="E58" s="12" t="str">
        <f t="shared" si="7"/>
        <v>1а</v>
      </c>
      <c r="F58" s="7">
        <f t="shared" si="7"/>
        <v>94</v>
      </c>
      <c r="G58" s="7">
        <f t="shared" si="7"/>
        <v>86</v>
      </c>
      <c r="H58" s="8">
        <f t="shared" si="3"/>
        <v>11372056</v>
      </c>
      <c r="I58" s="9">
        <v>1</v>
      </c>
      <c r="J58" s="9">
        <v>1</v>
      </c>
      <c r="K58" s="9">
        <v>1</v>
      </c>
      <c r="L58" s="9">
        <v>1</v>
      </c>
      <c r="M58" s="9">
        <v>1</v>
      </c>
      <c r="N58" s="10">
        <f t="shared" si="1"/>
        <v>5</v>
      </c>
    </row>
    <row r="59" spans="1:14" x14ac:dyDescent="0.25">
      <c r="A59" s="3" t="str">
        <f t="shared" si="7"/>
        <v>Московский</v>
      </c>
      <c r="B59" s="11" t="str">
        <f t="shared" si="7"/>
        <v>ГБОУ СОШ №372</v>
      </c>
      <c r="C59" s="5">
        <f t="shared" si="7"/>
        <v>11372</v>
      </c>
      <c r="D59" s="5" t="str">
        <f t="shared" si="7"/>
        <v>СОШ</v>
      </c>
      <c r="E59" s="12" t="str">
        <f t="shared" si="7"/>
        <v>1а</v>
      </c>
      <c r="F59" s="7">
        <f t="shared" si="7"/>
        <v>94</v>
      </c>
      <c r="G59" s="7">
        <f t="shared" si="7"/>
        <v>86</v>
      </c>
      <c r="H59" s="8">
        <f t="shared" si="3"/>
        <v>11372057</v>
      </c>
      <c r="I59" s="9">
        <v>0</v>
      </c>
      <c r="J59" s="9">
        <v>1</v>
      </c>
      <c r="K59" s="9">
        <v>1</v>
      </c>
      <c r="L59" s="9">
        <v>1</v>
      </c>
      <c r="M59" s="9">
        <v>1</v>
      </c>
      <c r="N59" s="10">
        <f t="shared" si="1"/>
        <v>4</v>
      </c>
    </row>
    <row r="60" spans="1:14" x14ac:dyDescent="0.25">
      <c r="A60" s="3" t="str">
        <f t="shared" si="7"/>
        <v>Московский</v>
      </c>
      <c r="B60" s="11" t="str">
        <f t="shared" si="7"/>
        <v>ГБОУ СОШ №372</v>
      </c>
      <c r="C60" s="5">
        <f t="shared" si="7"/>
        <v>11372</v>
      </c>
      <c r="D60" s="5" t="str">
        <f t="shared" si="7"/>
        <v>СОШ</v>
      </c>
      <c r="E60" s="13" t="s">
        <v>17</v>
      </c>
      <c r="F60" s="7">
        <v>94</v>
      </c>
      <c r="G60" s="7">
        <v>86</v>
      </c>
      <c r="H60" s="8">
        <f t="shared" si="3"/>
        <v>11372058</v>
      </c>
      <c r="I60" s="9">
        <v>1</v>
      </c>
      <c r="J60" s="9">
        <v>1</v>
      </c>
      <c r="K60" s="9">
        <v>1</v>
      </c>
      <c r="L60" s="9">
        <v>1</v>
      </c>
      <c r="M60" s="9">
        <v>1</v>
      </c>
      <c r="N60" s="10">
        <f t="shared" si="1"/>
        <v>5</v>
      </c>
    </row>
    <row r="61" spans="1:14" x14ac:dyDescent="0.25">
      <c r="A61" s="3" t="str">
        <f t="shared" si="7"/>
        <v>Московский</v>
      </c>
      <c r="B61" s="11" t="str">
        <f t="shared" si="7"/>
        <v>ГБОУ СОШ №372</v>
      </c>
      <c r="C61" s="5">
        <f t="shared" si="7"/>
        <v>11372</v>
      </c>
      <c r="D61" s="5" t="str">
        <f t="shared" si="7"/>
        <v>СОШ</v>
      </c>
      <c r="E61" s="12" t="str">
        <f t="shared" si="7"/>
        <v>1в</v>
      </c>
      <c r="F61" s="7">
        <f t="shared" si="7"/>
        <v>94</v>
      </c>
      <c r="G61" s="7">
        <f t="shared" si="7"/>
        <v>86</v>
      </c>
      <c r="H61" s="8">
        <f t="shared" si="3"/>
        <v>11372059</v>
      </c>
      <c r="I61" s="9">
        <v>1</v>
      </c>
      <c r="J61" s="9">
        <v>1</v>
      </c>
      <c r="K61" s="9">
        <v>1</v>
      </c>
      <c r="L61" s="9">
        <v>1</v>
      </c>
      <c r="M61" s="9">
        <v>1</v>
      </c>
      <c r="N61" s="10">
        <f t="shared" si="1"/>
        <v>5</v>
      </c>
    </row>
    <row r="62" spans="1:14" x14ac:dyDescent="0.25">
      <c r="A62" s="3" t="str">
        <f t="shared" si="7"/>
        <v>Московский</v>
      </c>
      <c r="B62" s="11" t="str">
        <f t="shared" si="7"/>
        <v>ГБОУ СОШ №372</v>
      </c>
      <c r="C62" s="5">
        <f t="shared" si="7"/>
        <v>11372</v>
      </c>
      <c r="D62" s="5" t="str">
        <f t="shared" si="7"/>
        <v>СОШ</v>
      </c>
      <c r="E62" s="12" t="str">
        <f t="shared" si="7"/>
        <v>1в</v>
      </c>
      <c r="F62" s="7">
        <f t="shared" si="7"/>
        <v>94</v>
      </c>
      <c r="G62" s="7">
        <f t="shared" si="7"/>
        <v>86</v>
      </c>
      <c r="H62" s="8">
        <f t="shared" si="3"/>
        <v>11372060</v>
      </c>
      <c r="I62" s="9">
        <v>1</v>
      </c>
      <c r="J62" s="9">
        <v>1</v>
      </c>
      <c r="K62" s="9">
        <v>0</v>
      </c>
      <c r="L62" s="9">
        <v>1</v>
      </c>
      <c r="M62" s="9">
        <v>1</v>
      </c>
      <c r="N62" s="10">
        <f t="shared" si="1"/>
        <v>4</v>
      </c>
    </row>
    <row r="63" spans="1:14" x14ac:dyDescent="0.25">
      <c r="A63" s="3" t="str">
        <f t="shared" si="7"/>
        <v>Московский</v>
      </c>
      <c r="B63" s="11" t="str">
        <f t="shared" si="7"/>
        <v>ГБОУ СОШ №372</v>
      </c>
      <c r="C63" s="5">
        <f t="shared" si="7"/>
        <v>11372</v>
      </c>
      <c r="D63" s="5" t="str">
        <f t="shared" si="7"/>
        <v>СОШ</v>
      </c>
      <c r="E63" s="12" t="str">
        <f t="shared" si="7"/>
        <v>1в</v>
      </c>
      <c r="F63" s="7">
        <f t="shared" si="7"/>
        <v>94</v>
      </c>
      <c r="G63" s="7">
        <f t="shared" si="7"/>
        <v>86</v>
      </c>
      <c r="H63" s="8">
        <f t="shared" si="3"/>
        <v>11372061</v>
      </c>
      <c r="I63" s="9">
        <v>0</v>
      </c>
      <c r="J63" s="9">
        <v>0</v>
      </c>
      <c r="K63" s="9">
        <v>0</v>
      </c>
      <c r="L63" s="9">
        <v>0</v>
      </c>
      <c r="M63" s="9">
        <v>0</v>
      </c>
      <c r="N63" s="10">
        <f t="shared" si="1"/>
        <v>0</v>
      </c>
    </row>
    <row r="64" spans="1:14" x14ac:dyDescent="0.25">
      <c r="A64" s="3" t="str">
        <f t="shared" si="7"/>
        <v>Московский</v>
      </c>
      <c r="B64" s="11" t="str">
        <f t="shared" si="7"/>
        <v>ГБОУ СОШ №372</v>
      </c>
      <c r="C64" s="5">
        <f t="shared" si="7"/>
        <v>11372</v>
      </c>
      <c r="D64" s="5" t="str">
        <f t="shared" si="7"/>
        <v>СОШ</v>
      </c>
      <c r="E64" s="12" t="str">
        <f t="shared" si="7"/>
        <v>1в</v>
      </c>
      <c r="F64" s="7">
        <f t="shared" si="7"/>
        <v>94</v>
      </c>
      <c r="G64" s="7">
        <f t="shared" si="7"/>
        <v>86</v>
      </c>
      <c r="H64" s="8">
        <f t="shared" si="3"/>
        <v>11372062</v>
      </c>
      <c r="I64" s="9">
        <v>1</v>
      </c>
      <c r="J64" s="9">
        <v>0</v>
      </c>
      <c r="K64" s="9">
        <v>0</v>
      </c>
      <c r="L64" s="9">
        <v>1</v>
      </c>
      <c r="M64" s="9">
        <v>0</v>
      </c>
      <c r="N64" s="10">
        <f t="shared" si="1"/>
        <v>2</v>
      </c>
    </row>
    <row r="65" spans="1:14" x14ac:dyDescent="0.25">
      <c r="A65" s="3" t="str">
        <f t="shared" si="7"/>
        <v>Московский</v>
      </c>
      <c r="B65" s="11" t="str">
        <f t="shared" si="7"/>
        <v>ГБОУ СОШ №372</v>
      </c>
      <c r="C65" s="5">
        <f t="shared" si="7"/>
        <v>11372</v>
      </c>
      <c r="D65" s="5" t="str">
        <f t="shared" si="7"/>
        <v>СОШ</v>
      </c>
      <c r="E65" s="12" t="str">
        <f t="shared" si="7"/>
        <v>1в</v>
      </c>
      <c r="F65" s="7">
        <f t="shared" si="7"/>
        <v>94</v>
      </c>
      <c r="G65" s="7">
        <f t="shared" si="7"/>
        <v>86</v>
      </c>
      <c r="H65" s="8">
        <f t="shared" si="3"/>
        <v>11372063</v>
      </c>
      <c r="I65" s="9">
        <v>1</v>
      </c>
      <c r="J65" s="9">
        <v>1</v>
      </c>
      <c r="K65" s="9">
        <v>1</v>
      </c>
      <c r="L65" s="9">
        <v>1</v>
      </c>
      <c r="M65" s="9">
        <v>1</v>
      </c>
      <c r="N65" s="10">
        <f t="shared" si="1"/>
        <v>5</v>
      </c>
    </row>
    <row r="66" spans="1:14" x14ac:dyDescent="0.25">
      <c r="A66" s="3" t="str">
        <f t="shared" si="7"/>
        <v>Московский</v>
      </c>
      <c r="B66" s="11" t="str">
        <f t="shared" si="7"/>
        <v>ГБОУ СОШ №372</v>
      </c>
      <c r="C66" s="5">
        <f t="shared" si="7"/>
        <v>11372</v>
      </c>
      <c r="D66" s="5" t="str">
        <f t="shared" si="7"/>
        <v>СОШ</v>
      </c>
      <c r="E66" s="12" t="str">
        <f t="shared" si="7"/>
        <v>1в</v>
      </c>
      <c r="F66" s="7">
        <f t="shared" si="7"/>
        <v>94</v>
      </c>
      <c r="G66" s="7">
        <f t="shared" si="7"/>
        <v>86</v>
      </c>
      <c r="H66" s="8">
        <f t="shared" si="3"/>
        <v>11372064</v>
      </c>
      <c r="I66" s="9">
        <v>1</v>
      </c>
      <c r="J66" s="9">
        <v>1</v>
      </c>
      <c r="K66" s="9">
        <v>1</v>
      </c>
      <c r="L66" s="9">
        <v>1</v>
      </c>
      <c r="M66" s="9">
        <v>1</v>
      </c>
      <c r="N66" s="10">
        <f t="shared" si="1"/>
        <v>5</v>
      </c>
    </row>
    <row r="67" spans="1:14" x14ac:dyDescent="0.25">
      <c r="A67" s="3" t="str">
        <f t="shared" si="7"/>
        <v>Московский</v>
      </c>
      <c r="B67" s="11" t="str">
        <f t="shared" si="7"/>
        <v>ГБОУ СОШ №372</v>
      </c>
      <c r="C67" s="5">
        <f t="shared" si="7"/>
        <v>11372</v>
      </c>
      <c r="D67" s="5" t="str">
        <f t="shared" si="7"/>
        <v>СОШ</v>
      </c>
      <c r="E67" s="12" t="str">
        <f t="shared" si="7"/>
        <v>1в</v>
      </c>
      <c r="F67" s="7">
        <f t="shared" si="7"/>
        <v>94</v>
      </c>
      <c r="G67" s="7">
        <f t="shared" si="7"/>
        <v>86</v>
      </c>
      <c r="H67" s="8">
        <f t="shared" si="3"/>
        <v>11372065</v>
      </c>
      <c r="I67" s="9">
        <v>1</v>
      </c>
      <c r="J67" s="9">
        <v>1</v>
      </c>
      <c r="K67" s="9">
        <v>1</v>
      </c>
      <c r="L67" s="9">
        <v>0</v>
      </c>
      <c r="M67" s="9">
        <v>1</v>
      </c>
      <c r="N67" s="10">
        <f t="shared" si="1"/>
        <v>4</v>
      </c>
    </row>
    <row r="68" spans="1:14" x14ac:dyDescent="0.25">
      <c r="A68" s="3" t="str">
        <f t="shared" si="7"/>
        <v>Московский</v>
      </c>
      <c r="B68" s="11" t="str">
        <f t="shared" si="7"/>
        <v>ГБОУ СОШ №372</v>
      </c>
      <c r="C68" s="5">
        <f t="shared" si="7"/>
        <v>11372</v>
      </c>
      <c r="D68" s="5" t="str">
        <f t="shared" si="7"/>
        <v>СОШ</v>
      </c>
      <c r="E68" s="12" t="str">
        <f t="shared" si="7"/>
        <v>1в</v>
      </c>
      <c r="F68" s="7">
        <f t="shared" si="7"/>
        <v>94</v>
      </c>
      <c r="G68" s="7">
        <f t="shared" si="7"/>
        <v>86</v>
      </c>
      <c r="H68" s="8">
        <f t="shared" si="3"/>
        <v>11372066</v>
      </c>
      <c r="I68" s="9">
        <v>1</v>
      </c>
      <c r="J68" s="9">
        <v>1</v>
      </c>
      <c r="K68" s="9">
        <v>1</v>
      </c>
      <c r="L68" s="9">
        <v>1</v>
      </c>
      <c r="M68" s="9">
        <v>1</v>
      </c>
      <c r="N68" s="10">
        <f t="shared" ref="N68:N88" si="8">IF(COUNTBLANK(I68:M68)&lt;5,SUM(I68:M68),"Не писал")</f>
        <v>5</v>
      </c>
    </row>
    <row r="69" spans="1:14" x14ac:dyDescent="0.25">
      <c r="A69" s="3" t="str">
        <f t="shared" ref="A69:G84" si="9">A68</f>
        <v>Московский</v>
      </c>
      <c r="B69" s="11" t="str">
        <f t="shared" si="9"/>
        <v>ГБОУ СОШ №372</v>
      </c>
      <c r="C69" s="5">
        <f t="shared" si="9"/>
        <v>11372</v>
      </c>
      <c r="D69" s="5" t="str">
        <f t="shared" si="9"/>
        <v>СОШ</v>
      </c>
      <c r="E69" s="12" t="str">
        <f t="shared" si="9"/>
        <v>1в</v>
      </c>
      <c r="F69" s="7">
        <f t="shared" si="9"/>
        <v>94</v>
      </c>
      <c r="G69" s="7">
        <f t="shared" si="9"/>
        <v>86</v>
      </c>
      <c r="H69" s="8">
        <f t="shared" ref="H69:H88" si="10">H68+1</f>
        <v>11372067</v>
      </c>
      <c r="I69" s="9">
        <v>1</v>
      </c>
      <c r="J69" s="9">
        <v>1</v>
      </c>
      <c r="K69" s="9">
        <v>1</v>
      </c>
      <c r="L69" s="9">
        <v>1</v>
      </c>
      <c r="M69" s="9">
        <v>1</v>
      </c>
      <c r="N69" s="10">
        <f t="shared" si="8"/>
        <v>5</v>
      </c>
    </row>
    <row r="70" spans="1:14" x14ac:dyDescent="0.25">
      <c r="A70" s="3" t="str">
        <f t="shared" si="9"/>
        <v>Московский</v>
      </c>
      <c r="B70" s="11" t="str">
        <f t="shared" si="9"/>
        <v>ГБОУ СОШ №372</v>
      </c>
      <c r="C70" s="5">
        <f t="shared" si="9"/>
        <v>11372</v>
      </c>
      <c r="D70" s="5" t="str">
        <f t="shared" si="9"/>
        <v>СОШ</v>
      </c>
      <c r="E70" s="12" t="str">
        <f t="shared" si="9"/>
        <v>1в</v>
      </c>
      <c r="F70" s="7">
        <f t="shared" si="9"/>
        <v>94</v>
      </c>
      <c r="G70" s="7">
        <f t="shared" si="9"/>
        <v>86</v>
      </c>
      <c r="H70" s="8">
        <f t="shared" si="10"/>
        <v>11372068</v>
      </c>
      <c r="I70" s="9">
        <v>1</v>
      </c>
      <c r="J70" s="9">
        <v>0</v>
      </c>
      <c r="K70" s="9">
        <v>0</v>
      </c>
      <c r="L70" s="9">
        <v>1</v>
      </c>
      <c r="M70" s="9">
        <v>1</v>
      </c>
      <c r="N70" s="10">
        <f t="shared" si="8"/>
        <v>3</v>
      </c>
    </row>
    <row r="71" spans="1:14" x14ac:dyDescent="0.25">
      <c r="A71" s="3" t="str">
        <f t="shared" si="9"/>
        <v>Московский</v>
      </c>
      <c r="B71" s="11" t="str">
        <f t="shared" si="9"/>
        <v>ГБОУ СОШ №372</v>
      </c>
      <c r="C71" s="5">
        <f t="shared" si="9"/>
        <v>11372</v>
      </c>
      <c r="D71" s="5" t="str">
        <f t="shared" si="9"/>
        <v>СОШ</v>
      </c>
      <c r="E71" s="12" t="str">
        <f t="shared" si="9"/>
        <v>1в</v>
      </c>
      <c r="F71" s="7">
        <f t="shared" si="9"/>
        <v>94</v>
      </c>
      <c r="G71" s="7">
        <f t="shared" si="9"/>
        <v>86</v>
      </c>
      <c r="H71" s="8">
        <f t="shared" si="10"/>
        <v>11372069</v>
      </c>
      <c r="I71" s="9">
        <v>1</v>
      </c>
      <c r="J71" s="9">
        <v>0</v>
      </c>
      <c r="K71" s="9">
        <v>1</v>
      </c>
      <c r="L71" s="9">
        <v>1</v>
      </c>
      <c r="M71" s="9">
        <v>1</v>
      </c>
      <c r="N71" s="10">
        <f t="shared" si="8"/>
        <v>4</v>
      </c>
    </row>
    <row r="72" spans="1:14" x14ac:dyDescent="0.25">
      <c r="A72" s="3" t="str">
        <f t="shared" si="9"/>
        <v>Московский</v>
      </c>
      <c r="B72" s="11" t="str">
        <f t="shared" si="9"/>
        <v>ГБОУ СОШ №372</v>
      </c>
      <c r="C72" s="5">
        <f t="shared" si="9"/>
        <v>11372</v>
      </c>
      <c r="D72" s="5" t="str">
        <f t="shared" si="9"/>
        <v>СОШ</v>
      </c>
      <c r="E72" s="12" t="str">
        <f t="shared" si="9"/>
        <v>1в</v>
      </c>
      <c r="F72" s="7">
        <f t="shared" si="9"/>
        <v>94</v>
      </c>
      <c r="G72" s="7">
        <f t="shared" si="9"/>
        <v>86</v>
      </c>
      <c r="H72" s="8">
        <f t="shared" si="10"/>
        <v>11372070</v>
      </c>
      <c r="I72" s="9">
        <v>1</v>
      </c>
      <c r="J72" s="9">
        <v>1</v>
      </c>
      <c r="K72" s="9">
        <v>1</v>
      </c>
      <c r="L72" s="9">
        <v>1</v>
      </c>
      <c r="M72" s="9">
        <v>1</v>
      </c>
      <c r="N72" s="10">
        <f t="shared" si="8"/>
        <v>5</v>
      </c>
    </row>
    <row r="73" spans="1:14" x14ac:dyDescent="0.25">
      <c r="A73" s="3" t="str">
        <f t="shared" si="9"/>
        <v>Московский</v>
      </c>
      <c r="B73" s="11" t="str">
        <f t="shared" si="9"/>
        <v>ГБОУ СОШ №372</v>
      </c>
      <c r="C73" s="5">
        <f t="shared" si="9"/>
        <v>11372</v>
      </c>
      <c r="D73" s="5" t="str">
        <f t="shared" si="9"/>
        <v>СОШ</v>
      </c>
      <c r="E73" s="12" t="str">
        <f t="shared" si="9"/>
        <v>1в</v>
      </c>
      <c r="F73" s="7">
        <f t="shared" si="9"/>
        <v>94</v>
      </c>
      <c r="G73" s="7">
        <f t="shared" si="9"/>
        <v>86</v>
      </c>
      <c r="H73" s="8">
        <f t="shared" si="10"/>
        <v>11372071</v>
      </c>
      <c r="I73" s="9">
        <v>1</v>
      </c>
      <c r="J73" s="9">
        <v>1</v>
      </c>
      <c r="K73" s="9">
        <v>1</v>
      </c>
      <c r="L73" s="9">
        <v>1</v>
      </c>
      <c r="M73" s="9">
        <v>1</v>
      </c>
      <c r="N73" s="10">
        <f t="shared" si="8"/>
        <v>5</v>
      </c>
    </row>
    <row r="74" spans="1:14" x14ac:dyDescent="0.25">
      <c r="A74" s="3" t="str">
        <f t="shared" si="9"/>
        <v>Московский</v>
      </c>
      <c r="B74" s="11" t="str">
        <f t="shared" si="9"/>
        <v>ГБОУ СОШ №372</v>
      </c>
      <c r="C74" s="5">
        <f t="shared" si="9"/>
        <v>11372</v>
      </c>
      <c r="D74" s="5" t="str">
        <f t="shared" si="9"/>
        <v>СОШ</v>
      </c>
      <c r="E74" s="12" t="str">
        <f t="shared" si="9"/>
        <v>1в</v>
      </c>
      <c r="F74" s="7">
        <f t="shared" si="9"/>
        <v>94</v>
      </c>
      <c r="G74" s="7">
        <f t="shared" si="9"/>
        <v>86</v>
      </c>
      <c r="H74" s="8">
        <f t="shared" si="10"/>
        <v>11372072</v>
      </c>
      <c r="I74" s="9">
        <v>1</v>
      </c>
      <c r="J74" s="9">
        <v>1</v>
      </c>
      <c r="K74" s="9">
        <v>1</v>
      </c>
      <c r="L74" s="9">
        <v>1</v>
      </c>
      <c r="M74" s="9">
        <v>1</v>
      </c>
      <c r="N74" s="10">
        <f t="shared" si="8"/>
        <v>5</v>
      </c>
    </row>
    <row r="75" spans="1:14" x14ac:dyDescent="0.25">
      <c r="A75" s="3" t="str">
        <f t="shared" si="9"/>
        <v>Московский</v>
      </c>
      <c r="B75" s="11" t="str">
        <f t="shared" si="9"/>
        <v>ГБОУ СОШ №372</v>
      </c>
      <c r="C75" s="5">
        <f t="shared" si="9"/>
        <v>11372</v>
      </c>
      <c r="D75" s="5" t="str">
        <f t="shared" si="9"/>
        <v>СОШ</v>
      </c>
      <c r="E75" s="12" t="str">
        <f t="shared" si="9"/>
        <v>1в</v>
      </c>
      <c r="F75" s="7">
        <f t="shared" si="9"/>
        <v>94</v>
      </c>
      <c r="G75" s="7">
        <f t="shared" si="9"/>
        <v>86</v>
      </c>
      <c r="H75" s="8">
        <f t="shared" si="10"/>
        <v>11372073</v>
      </c>
      <c r="I75" s="9">
        <v>1</v>
      </c>
      <c r="J75" s="9">
        <v>1</v>
      </c>
      <c r="K75" s="9">
        <v>1</v>
      </c>
      <c r="L75" s="9">
        <v>1</v>
      </c>
      <c r="M75" s="9">
        <v>1</v>
      </c>
      <c r="N75" s="10">
        <f t="shared" si="8"/>
        <v>5</v>
      </c>
    </row>
    <row r="76" spans="1:14" x14ac:dyDescent="0.25">
      <c r="A76" s="3" t="str">
        <f t="shared" si="9"/>
        <v>Московский</v>
      </c>
      <c r="B76" s="11" t="str">
        <f t="shared" si="9"/>
        <v>ГБОУ СОШ №372</v>
      </c>
      <c r="C76" s="5">
        <f t="shared" si="9"/>
        <v>11372</v>
      </c>
      <c r="D76" s="5" t="str">
        <f t="shared" si="9"/>
        <v>СОШ</v>
      </c>
      <c r="E76" s="12" t="str">
        <f t="shared" si="9"/>
        <v>1в</v>
      </c>
      <c r="F76" s="7">
        <f t="shared" si="9"/>
        <v>94</v>
      </c>
      <c r="G76" s="7">
        <f t="shared" si="9"/>
        <v>86</v>
      </c>
      <c r="H76" s="8">
        <f t="shared" si="10"/>
        <v>11372074</v>
      </c>
      <c r="I76" s="9">
        <v>1</v>
      </c>
      <c r="J76" s="9">
        <v>1</v>
      </c>
      <c r="K76" s="9">
        <v>0</v>
      </c>
      <c r="L76" s="9">
        <v>0</v>
      </c>
      <c r="M76" s="9">
        <v>0</v>
      </c>
      <c r="N76" s="10">
        <f t="shared" si="8"/>
        <v>2</v>
      </c>
    </row>
    <row r="77" spans="1:14" x14ac:dyDescent="0.25">
      <c r="A77" s="3" t="str">
        <f t="shared" si="9"/>
        <v>Московский</v>
      </c>
      <c r="B77" s="11" t="str">
        <f t="shared" si="9"/>
        <v>ГБОУ СОШ №372</v>
      </c>
      <c r="C77" s="5">
        <f t="shared" si="9"/>
        <v>11372</v>
      </c>
      <c r="D77" s="5" t="str">
        <f t="shared" si="9"/>
        <v>СОШ</v>
      </c>
      <c r="E77" s="12" t="str">
        <f t="shared" si="9"/>
        <v>1в</v>
      </c>
      <c r="F77" s="7">
        <f t="shared" si="9"/>
        <v>94</v>
      </c>
      <c r="G77" s="7">
        <f t="shared" si="9"/>
        <v>86</v>
      </c>
      <c r="H77" s="8">
        <f t="shared" si="10"/>
        <v>11372075</v>
      </c>
      <c r="I77" s="9">
        <v>1</v>
      </c>
      <c r="J77" s="9">
        <v>1</v>
      </c>
      <c r="K77" s="9">
        <v>0</v>
      </c>
      <c r="L77" s="9">
        <v>0</v>
      </c>
      <c r="M77" s="9">
        <v>0</v>
      </c>
      <c r="N77" s="10">
        <f t="shared" si="8"/>
        <v>2</v>
      </c>
    </row>
    <row r="78" spans="1:14" x14ac:dyDescent="0.25">
      <c r="A78" s="3" t="str">
        <f t="shared" si="9"/>
        <v>Московский</v>
      </c>
      <c r="B78" s="11" t="str">
        <f t="shared" si="9"/>
        <v>ГБОУ СОШ №372</v>
      </c>
      <c r="C78" s="5">
        <f t="shared" si="9"/>
        <v>11372</v>
      </c>
      <c r="D78" s="5" t="str">
        <f t="shared" si="9"/>
        <v>СОШ</v>
      </c>
      <c r="E78" s="12" t="str">
        <f t="shared" si="9"/>
        <v>1в</v>
      </c>
      <c r="F78" s="7">
        <f t="shared" si="9"/>
        <v>94</v>
      </c>
      <c r="G78" s="7">
        <f t="shared" si="9"/>
        <v>86</v>
      </c>
      <c r="H78" s="8">
        <f t="shared" si="10"/>
        <v>11372076</v>
      </c>
      <c r="I78" s="9">
        <v>1</v>
      </c>
      <c r="J78" s="9">
        <v>1</v>
      </c>
      <c r="K78" s="9">
        <v>0</v>
      </c>
      <c r="L78" s="9">
        <v>0</v>
      </c>
      <c r="M78" s="9">
        <v>0</v>
      </c>
      <c r="N78" s="10">
        <f t="shared" si="8"/>
        <v>2</v>
      </c>
    </row>
    <row r="79" spans="1:14" x14ac:dyDescent="0.25">
      <c r="A79" s="3" t="str">
        <f t="shared" si="9"/>
        <v>Московский</v>
      </c>
      <c r="B79" s="11" t="str">
        <f t="shared" si="9"/>
        <v>ГБОУ СОШ №372</v>
      </c>
      <c r="C79" s="5">
        <f t="shared" si="9"/>
        <v>11372</v>
      </c>
      <c r="D79" s="5" t="str">
        <f t="shared" si="9"/>
        <v>СОШ</v>
      </c>
      <c r="E79" s="12" t="str">
        <f t="shared" si="9"/>
        <v>1в</v>
      </c>
      <c r="F79" s="7">
        <f t="shared" si="9"/>
        <v>94</v>
      </c>
      <c r="G79" s="7">
        <f t="shared" si="9"/>
        <v>86</v>
      </c>
      <c r="H79" s="8">
        <f t="shared" si="10"/>
        <v>11372077</v>
      </c>
      <c r="I79" s="9">
        <v>1</v>
      </c>
      <c r="J79" s="9">
        <v>1</v>
      </c>
      <c r="K79" s="9">
        <v>1</v>
      </c>
      <c r="L79" s="9">
        <v>1</v>
      </c>
      <c r="M79" s="9">
        <v>0</v>
      </c>
      <c r="N79" s="10">
        <f t="shared" si="8"/>
        <v>4</v>
      </c>
    </row>
    <row r="80" spans="1:14" x14ac:dyDescent="0.25">
      <c r="A80" s="3" t="str">
        <f t="shared" si="9"/>
        <v>Московский</v>
      </c>
      <c r="B80" s="11" t="str">
        <f t="shared" si="9"/>
        <v>ГБОУ СОШ №372</v>
      </c>
      <c r="C80" s="5">
        <f t="shared" si="9"/>
        <v>11372</v>
      </c>
      <c r="D80" s="5" t="str">
        <f t="shared" si="9"/>
        <v>СОШ</v>
      </c>
      <c r="E80" s="12" t="str">
        <f t="shared" si="9"/>
        <v>1в</v>
      </c>
      <c r="F80" s="7">
        <f t="shared" si="9"/>
        <v>94</v>
      </c>
      <c r="G80" s="7">
        <f t="shared" si="9"/>
        <v>86</v>
      </c>
      <c r="H80" s="8">
        <f t="shared" si="10"/>
        <v>11372078</v>
      </c>
      <c r="I80" s="9">
        <v>1</v>
      </c>
      <c r="J80" s="9">
        <v>1</v>
      </c>
      <c r="K80" s="9">
        <v>0</v>
      </c>
      <c r="L80" s="9">
        <v>1</v>
      </c>
      <c r="M80" s="9">
        <v>1</v>
      </c>
      <c r="N80" s="10">
        <f t="shared" si="8"/>
        <v>4</v>
      </c>
    </row>
    <row r="81" spans="1:14" x14ac:dyDescent="0.25">
      <c r="A81" s="3" t="str">
        <f t="shared" si="9"/>
        <v>Московский</v>
      </c>
      <c r="B81" s="11" t="str">
        <f t="shared" si="9"/>
        <v>ГБОУ СОШ №372</v>
      </c>
      <c r="C81" s="5">
        <f t="shared" si="9"/>
        <v>11372</v>
      </c>
      <c r="D81" s="5" t="str">
        <f t="shared" si="9"/>
        <v>СОШ</v>
      </c>
      <c r="E81" s="12" t="str">
        <f t="shared" si="9"/>
        <v>1в</v>
      </c>
      <c r="F81" s="7">
        <f t="shared" si="9"/>
        <v>94</v>
      </c>
      <c r="G81" s="7">
        <f t="shared" si="9"/>
        <v>86</v>
      </c>
      <c r="H81" s="8">
        <f t="shared" si="10"/>
        <v>11372079</v>
      </c>
      <c r="I81" s="9">
        <v>1</v>
      </c>
      <c r="J81" s="9">
        <v>1</v>
      </c>
      <c r="K81" s="9">
        <v>1</v>
      </c>
      <c r="L81" s="9">
        <v>1</v>
      </c>
      <c r="M81" s="9">
        <v>1</v>
      </c>
      <c r="N81" s="10">
        <f t="shared" si="8"/>
        <v>5</v>
      </c>
    </row>
    <row r="82" spans="1:14" x14ac:dyDescent="0.25">
      <c r="A82" s="3" t="str">
        <f t="shared" si="9"/>
        <v>Московский</v>
      </c>
      <c r="B82" s="11" t="str">
        <f t="shared" si="9"/>
        <v>ГБОУ СОШ №372</v>
      </c>
      <c r="C82" s="5">
        <f t="shared" si="9"/>
        <v>11372</v>
      </c>
      <c r="D82" s="5" t="str">
        <f t="shared" si="9"/>
        <v>СОШ</v>
      </c>
      <c r="E82" s="12" t="str">
        <f t="shared" si="9"/>
        <v>1в</v>
      </c>
      <c r="F82" s="7">
        <f t="shared" si="9"/>
        <v>94</v>
      </c>
      <c r="G82" s="7">
        <f t="shared" si="9"/>
        <v>86</v>
      </c>
      <c r="H82" s="8">
        <f t="shared" si="10"/>
        <v>11372080</v>
      </c>
      <c r="I82" s="9">
        <v>1</v>
      </c>
      <c r="J82" s="9">
        <v>1</v>
      </c>
      <c r="K82" s="9">
        <v>1</v>
      </c>
      <c r="L82" s="9">
        <v>1</v>
      </c>
      <c r="M82" s="9">
        <v>1</v>
      </c>
      <c r="N82" s="10">
        <f t="shared" si="8"/>
        <v>5</v>
      </c>
    </row>
    <row r="83" spans="1:14" x14ac:dyDescent="0.25">
      <c r="A83" s="3" t="str">
        <f t="shared" si="9"/>
        <v>Московский</v>
      </c>
      <c r="B83" s="11" t="str">
        <f t="shared" si="9"/>
        <v>ГБОУ СОШ №372</v>
      </c>
      <c r="C83" s="5">
        <f t="shared" si="9"/>
        <v>11372</v>
      </c>
      <c r="D83" s="5" t="str">
        <f t="shared" si="9"/>
        <v>СОШ</v>
      </c>
      <c r="E83" s="12" t="str">
        <f t="shared" si="9"/>
        <v>1в</v>
      </c>
      <c r="F83" s="7">
        <f t="shared" si="9"/>
        <v>94</v>
      </c>
      <c r="G83" s="7">
        <f t="shared" si="9"/>
        <v>86</v>
      </c>
      <c r="H83" s="8">
        <f t="shared" si="10"/>
        <v>11372081</v>
      </c>
      <c r="I83" s="9">
        <v>1</v>
      </c>
      <c r="J83" s="9">
        <v>1</v>
      </c>
      <c r="K83" s="9">
        <v>1</v>
      </c>
      <c r="L83" s="9">
        <v>1</v>
      </c>
      <c r="M83" s="9">
        <v>1</v>
      </c>
      <c r="N83" s="10">
        <f t="shared" si="8"/>
        <v>5</v>
      </c>
    </row>
    <row r="84" spans="1:14" x14ac:dyDescent="0.25">
      <c r="A84" s="3" t="str">
        <f t="shared" si="9"/>
        <v>Московский</v>
      </c>
      <c r="B84" s="11" t="str">
        <f t="shared" si="9"/>
        <v>ГБОУ СОШ №372</v>
      </c>
      <c r="C84" s="5">
        <f t="shared" si="9"/>
        <v>11372</v>
      </c>
      <c r="D84" s="5" t="str">
        <f t="shared" si="9"/>
        <v>СОШ</v>
      </c>
      <c r="E84" s="12" t="str">
        <f t="shared" si="9"/>
        <v>1в</v>
      </c>
      <c r="F84" s="7">
        <f t="shared" si="9"/>
        <v>94</v>
      </c>
      <c r="G84" s="7">
        <f t="shared" si="9"/>
        <v>86</v>
      </c>
      <c r="H84" s="8">
        <f t="shared" si="10"/>
        <v>11372082</v>
      </c>
      <c r="I84" s="9">
        <v>1</v>
      </c>
      <c r="J84" s="9">
        <v>1</v>
      </c>
      <c r="K84" s="9">
        <v>0</v>
      </c>
      <c r="L84" s="9">
        <v>1</v>
      </c>
      <c r="M84" s="9">
        <v>0</v>
      </c>
      <c r="N84" s="10">
        <f t="shared" si="8"/>
        <v>3</v>
      </c>
    </row>
    <row r="85" spans="1:14" x14ac:dyDescent="0.25">
      <c r="A85" s="3" t="str">
        <f t="shared" ref="A85:G89" si="11">A84</f>
        <v>Московский</v>
      </c>
      <c r="B85" s="11" t="str">
        <f t="shared" si="11"/>
        <v>ГБОУ СОШ №372</v>
      </c>
      <c r="C85" s="5">
        <f t="shared" si="11"/>
        <v>11372</v>
      </c>
      <c r="D85" s="5" t="str">
        <f t="shared" si="11"/>
        <v>СОШ</v>
      </c>
      <c r="E85" s="12" t="str">
        <f t="shared" si="11"/>
        <v>1в</v>
      </c>
      <c r="F85" s="7">
        <f t="shared" si="11"/>
        <v>94</v>
      </c>
      <c r="G85" s="7">
        <f t="shared" si="11"/>
        <v>86</v>
      </c>
      <c r="H85" s="8">
        <f t="shared" si="10"/>
        <v>11372083</v>
      </c>
      <c r="I85" s="9">
        <v>1</v>
      </c>
      <c r="J85" s="9">
        <v>1</v>
      </c>
      <c r="K85" s="9">
        <v>1</v>
      </c>
      <c r="L85" s="9">
        <v>1</v>
      </c>
      <c r="M85" s="9">
        <v>1</v>
      </c>
      <c r="N85" s="10">
        <f t="shared" si="8"/>
        <v>5</v>
      </c>
    </row>
    <row r="86" spans="1:14" x14ac:dyDescent="0.25">
      <c r="A86" s="3" t="str">
        <f t="shared" si="11"/>
        <v>Московский</v>
      </c>
      <c r="B86" s="11" t="str">
        <f t="shared" si="11"/>
        <v>ГБОУ СОШ №372</v>
      </c>
      <c r="C86" s="5">
        <f t="shared" si="11"/>
        <v>11372</v>
      </c>
      <c r="D86" s="5" t="str">
        <f t="shared" si="11"/>
        <v>СОШ</v>
      </c>
      <c r="E86" s="12" t="str">
        <f t="shared" si="11"/>
        <v>1в</v>
      </c>
      <c r="F86" s="7">
        <f t="shared" si="11"/>
        <v>94</v>
      </c>
      <c r="G86" s="7">
        <f t="shared" si="11"/>
        <v>86</v>
      </c>
      <c r="H86" s="8">
        <f t="shared" si="10"/>
        <v>11372084</v>
      </c>
      <c r="I86" s="9">
        <v>1</v>
      </c>
      <c r="J86" s="9">
        <v>1</v>
      </c>
      <c r="K86" s="9">
        <v>0</v>
      </c>
      <c r="L86" s="9">
        <v>0</v>
      </c>
      <c r="M86" s="9">
        <v>1</v>
      </c>
      <c r="N86" s="10">
        <f t="shared" si="8"/>
        <v>3</v>
      </c>
    </row>
    <row r="87" spans="1:14" x14ac:dyDescent="0.25">
      <c r="A87" s="3" t="str">
        <f t="shared" si="11"/>
        <v>Московский</v>
      </c>
      <c r="B87" s="11" t="str">
        <f t="shared" si="11"/>
        <v>ГБОУ СОШ №372</v>
      </c>
      <c r="C87" s="5">
        <f t="shared" si="11"/>
        <v>11372</v>
      </c>
      <c r="D87" s="5" t="str">
        <f t="shared" si="11"/>
        <v>СОШ</v>
      </c>
      <c r="E87" s="12" t="str">
        <f t="shared" si="11"/>
        <v>1в</v>
      </c>
      <c r="F87" s="7">
        <f t="shared" si="11"/>
        <v>94</v>
      </c>
      <c r="G87" s="7">
        <f t="shared" si="11"/>
        <v>86</v>
      </c>
      <c r="H87" s="8">
        <f t="shared" si="10"/>
        <v>11372085</v>
      </c>
      <c r="I87" s="9">
        <v>1</v>
      </c>
      <c r="J87" s="9">
        <v>1</v>
      </c>
      <c r="K87" s="9">
        <v>0</v>
      </c>
      <c r="L87" s="9">
        <v>1</v>
      </c>
      <c r="M87" s="9">
        <v>1</v>
      </c>
      <c r="N87" s="10">
        <f t="shared" si="8"/>
        <v>4</v>
      </c>
    </row>
    <row r="88" spans="1:14" x14ac:dyDescent="0.25">
      <c r="A88" s="3" t="str">
        <f t="shared" si="11"/>
        <v>Московский</v>
      </c>
      <c r="B88" s="11" t="str">
        <f t="shared" si="11"/>
        <v>ГБОУ СОШ №372</v>
      </c>
      <c r="C88" s="5">
        <f t="shared" si="11"/>
        <v>11372</v>
      </c>
      <c r="D88" s="5" t="str">
        <f t="shared" si="11"/>
        <v>СОШ</v>
      </c>
      <c r="E88" s="12" t="str">
        <f t="shared" si="11"/>
        <v>1в</v>
      </c>
      <c r="F88" s="7">
        <f t="shared" si="11"/>
        <v>94</v>
      </c>
      <c r="G88" s="7">
        <f t="shared" si="11"/>
        <v>86</v>
      </c>
      <c r="H88" s="8">
        <f t="shared" si="10"/>
        <v>11372086</v>
      </c>
      <c r="I88" s="9">
        <v>1</v>
      </c>
      <c r="J88" s="9">
        <v>1</v>
      </c>
      <c r="K88" s="9"/>
      <c r="L88" s="9">
        <v>1</v>
      </c>
      <c r="M88" s="9">
        <v>0</v>
      </c>
      <c r="N88" s="10">
        <f t="shared" si="8"/>
        <v>3</v>
      </c>
    </row>
    <row r="89" spans="1:14" x14ac:dyDescent="0.25">
      <c r="A89" s="3" t="str">
        <f t="shared" si="11"/>
        <v>Московский</v>
      </c>
      <c r="B89" s="11" t="str">
        <f t="shared" si="11"/>
        <v>ГБОУ СОШ №372</v>
      </c>
      <c r="C89" s="5">
        <f t="shared" si="11"/>
        <v>11372</v>
      </c>
      <c r="D89" s="5" t="str">
        <f t="shared" si="11"/>
        <v>СОШ</v>
      </c>
      <c r="E89" s="12" t="str">
        <f t="shared" si="11"/>
        <v>1в</v>
      </c>
      <c r="F89" s="7">
        <f t="shared" si="11"/>
        <v>94</v>
      </c>
      <c r="G89" s="7">
        <f t="shared" si="11"/>
        <v>86</v>
      </c>
      <c r="I89" s="49">
        <f>SUM(I3:I88)/(86*1)</f>
        <v>0.94186046511627908</v>
      </c>
      <c r="J89" s="49">
        <f t="shared" ref="J89:M89" si="12">SUM(J3:J88)/(86*1)</f>
        <v>0.81395348837209303</v>
      </c>
      <c r="K89" s="49">
        <f t="shared" si="12"/>
        <v>0.73255813953488369</v>
      </c>
      <c r="L89" s="49">
        <f t="shared" si="12"/>
        <v>0.89534883720930236</v>
      </c>
      <c r="M89" s="49">
        <f t="shared" si="12"/>
        <v>0.84883720930232553</v>
      </c>
      <c r="N89" s="49">
        <f>SUM(N3:N88)/(86*5)</f>
        <v>0.84651162790697676</v>
      </c>
    </row>
    <row r="91" spans="1:14" x14ac:dyDescent="0.25">
      <c r="A91" s="54" t="s">
        <v>74</v>
      </c>
      <c r="B91" s="54" t="s">
        <v>75</v>
      </c>
      <c r="C91" s="54" t="s">
        <v>76</v>
      </c>
    </row>
    <row r="92" spans="1:14" x14ac:dyDescent="0.25">
      <c r="A92" s="54" t="s">
        <v>82</v>
      </c>
      <c r="B92" s="54">
        <v>1</v>
      </c>
      <c r="C92" s="55">
        <f>B92/86</f>
        <v>1.1627906976744186E-2</v>
      </c>
    </row>
    <row r="93" spans="1:14" x14ac:dyDescent="0.25">
      <c r="A93" s="54" t="s">
        <v>77</v>
      </c>
      <c r="B93" s="54">
        <v>1</v>
      </c>
      <c r="C93" s="55">
        <f t="shared" ref="C93:C97" si="13">B93/86</f>
        <v>1.1627906976744186E-2</v>
      </c>
    </row>
    <row r="94" spans="1:14" x14ac:dyDescent="0.25">
      <c r="A94" s="54" t="s">
        <v>78</v>
      </c>
      <c r="B94" s="54">
        <v>8</v>
      </c>
      <c r="C94" s="55">
        <f t="shared" si="13"/>
        <v>9.3023255813953487E-2</v>
      </c>
    </row>
    <row r="95" spans="1:14" x14ac:dyDescent="0.25">
      <c r="A95" s="54" t="s">
        <v>79</v>
      </c>
      <c r="B95" s="54">
        <v>8</v>
      </c>
      <c r="C95" s="55">
        <f t="shared" si="13"/>
        <v>9.3023255813953487E-2</v>
      </c>
    </row>
    <row r="96" spans="1:14" x14ac:dyDescent="0.25">
      <c r="A96" s="54" t="s">
        <v>80</v>
      </c>
      <c r="B96" s="54">
        <v>17</v>
      </c>
      <c r="C96" s="55">
        <f t="shared" si="13"/>
        <v>0.19767441860465115</v>
      </c>
    </row>
    <row r="97" spans="1:3" x14ac:dyDescent="0.25">
      <c r="A97" s="54" t="s">
        <v>81</v>
      </c>
      <c r="B97" s="54">
        <v>51</v>
      </c>
      <c r="C97" s="55">
        <f t="shared" si="13"/>
        <v>0.59302325581395354</v>
      </c>
    </row>
    <row r="98" spans="1:3" x14ac:dyDescent="0.25">
      <c r="B98">
        <f>SUBTOTAL(9,B92:B97)</f>
        <v>86</v>
      </c>
    </row>
  </sheetData>
  <autoFilter ref="A1:N89"/>
  <mergeCells count="9">
    <mergeCell ref="G1:G2"/>
    <mergeCell ref="H1:H2"/>
    <mergeCell ref="N1:N2"/>
    <mergeCell ref="A1:A2"/>
    <mergeCell ref="B1:B2"/>
    <mergeCell ref="C1:C2"/>
    <mergeCell ref="D1:D2"/>
    <mergeCell ref="E1:E2"/>
    <mergeCell ref="F1:F2"/>
  </mergeCells>
  <dataValidations count="3">
    <dataValidation allowBlank="1" showErrorMessage="1" sqref="E3:G89"/>
    <dataValidation type="list" allowBlank="1" showInputMessage="1" showErrorMessage="1" sqref="I3:M88">
      <formula1>балл1</formula1>
    </dataValidation>
    <dataValidation type="list" allowBlank="1" showInputMessage="1" showErrorMessage="1" sqref="B3">
      <formula1>Название</formula1>
    </dataValidation>
  </dataValidations>
  <pageMargins left="0.7" right="0.7" top="0.75" bottom="0.75" header="0.3" footer="0.3"/>
  <pageSetup paperSize="9" scale="88" fitToHeight="0"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N90"/>
  <sheetViews>
    <sheetView topLeftCell="A55" workbookViewId="0">
      <selection activeCell="B84" sqref="B84:B89"/>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6.85546875" bestFit="1"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34</v>
      </c>
      <c r="B3" s="11" t="s">
        <v>35</v>
      </c>
      <c r="C3" s="5">
        <f>VLOOKUP(B3,[43]Списки!$C$1:$E$40,2,FALSE)</f>
        <v>11373</v>
      </c>
      <c r="D3" s="5" t="str">
        <f>VLOOKUP(B3,[43]Списки!$C$1:$E$40,3,FALSE)</f>
        <v>Лицей</v>
      </c>
      <c r="E3" s="6" t="s">
        <v>15</v>
      </c>
      <c r="F3" s="7">
        <v>86</v>
      </c>
      <c r="G3" s="7">
        <v>78</v>
      </c>
      <c r="H3" s="8">
        <f>C3*1000+1</f>
        <v>11373001</v>
      </c>
      <c r="I3" s="9">
        <v>1</v>
      </c>
      <c r="J3" s="9">
        <v>1</v>
      </c>
      <c r="K3" s="9">
        <v>1</v>
      </c>
      <c r="L3" s="9">
        <v>1</v>
      </c>
      <c r="M3" s="9">
        <v>1</v>
      </c>
      <c r="N3" s="10">
        <f>IF(COUNTBLANK(I3:M3)&lt;5,SUM(I3:M3),"Не писал")</f>
        <v>5</v>
      </c>
    </row>
    <row r="4" spans="1:14" x14ac:dyDescent="0.25">
      <c r="A4" s="3" t="s">
        <v>34</v>
      </c>
      <c r="B4" s="11" t="s">
        <v>35</v>
      </c>
      <c r="C4" s="5">
        <f>VLOOKUP(B4,[43]Списки!$C$1:$E$40,2,FALSE)</f>
        <v>11373</v>
      </c>
      <c r="D4" s="5" t="str">
        <f>VLOOKUP(B4,[43]Списки!$C$1:$E$40,3,FALSE)</f>
        <v>Лицей</v>
      </c>
      <c r="E4" s="6" t="s">
        <v>15</v>
      </c>
      <c r="F4" s="7">
        <v>86</v>
      </c>
      <c r="G4" s="7">
        <v>78</v>
      </c>
      <c r="H4" s="8">
        <f>H3+1</f>
        <v>11373002</v>
      </c>
      <c r="I4" s="9">
        <v>1</v>
      </c>
      <c r="J4" s="9">
        <v>1</v>
      </c>
      <c r="K4" s="9">
        <v>1</v>
      </c>
      <c r="L4" s="9">
        <v>1</v>
      </c>
      <c r="M4" s="9">
        <v>1</v>
      </c>
      <c r="N4" s="10">
        <f t="shared" ref="N4:N27" si="0">IF(COUNTBLANK(I4:M4)&lt;5,SUM(I4:M4),"Не писал")</f>
        <v>5</v>
      </c>
    </row>
    <row r="5" spans="1:14" x14ac:dyDescent="0.25">
      <c r="A5" s="3" t="s">
        <v>34</v>
      </c>
      <c r="B5" s="11" t="str">
        <f t="shared" ref="B5:G20" si="1">B4</f>
        <v>ГБОУ лицей №373</v>
      </c>
      <c r="C5" s="5">
        <f t="shared" si="1"/>
        <v>11373</v>
      </c>
      <c r="D5" s="5" t="str">
        <f t="shared" si="1"/>
        <v>Лицей</v>
      </c>
      <c r="E5" s="6" t="s">
        <v>15</v>
      </c>
      <c r="F5" s="7">
        <f t="shared" si="1"/>
        <v>86</v>
      </c>
      <c r="G5" s="7">
        <f t="shared" si="1"/>
        <v>78</v>
      </c>
      <c r="H5" s="8">
        <f t="shared" ref="H5:H21" si="2">H4+1</f>
        <v>11373003</v>
      </c>
      <c r="I5" s="9">
        <v>0</v>
      </c>
      <c r="J5" s="9">
        <v>1</v>
      </c>
      <c r="K5" s="9">
        <v>0</v>
      </c>
      <c r="L5" s="9">
        <v>0</v>
      </c>
      <c r="M5" s="9">
        <v>1</v>
      </c>
      <c r="N5" s="10">
        <f t="shared" si="0"/>
        <v>2</v>
      </c>
    </row>
    <row r="6" spans="1:14" x14ac:dyDescent="0.25">
      <c r="A6" s="3" t="s">
        <v>34</v>
      </c>
      <c r="B6" s="11" t="str">
        <f t="shared" si="1"/>
        <v>ГБОУ лицей №373</v>
      </c>
      <c r="C6" s="5">
        <f t="shared" si="1"/>
        <v>11373</v>
      </c>
      <c r="D6" s="5" t="str">
        <f t="shared" si="1"/>
        <v>Лицей</v>
      </c>
      <c r="E6" s="6" t="s">
        <v>15</v>
      </c>
      <c r="F6" s="7">
        <f t="shared" si="1"/>
        <v>86</v>
      </c>
      <c r="G6" s="7">
        <f t="shared" si="1"/>
        <v>78</v>
      </c>
      <c r="H6" s="8">
        <f t="shared" si="2"/>
        <v>11373004</v>
      </c>
      <c r="I6" s="9">
        <v>1</v>
      </c>
      <c r="J6" s="9">
        <v>1</v>
      </c>
      <c r="K6" s="9">
        <v>1</v>
      </c>
      <c r="L6" s="9">
        <v>1</v>
      </c>
      <c r="M6" s="9">
        <v>1</v>
      </c>
      <c r="N6" s="10">
        <f t="shared" si="0"/>
        <v>5</v>
      </c>
    </row>
    <row r="7" spans="1:14" x14ac:dyDescent="0.25">
      <c r="A7" s="3" t="s">
        <v>34</v>
      </c>
      <c r="B7" s="11" t="str">
        <f t="shared" si="1"/>
        <v>ГБОУ лицей №373</v>
      </c>
      <c r="C7" s="5">
        <f t="shared" si="1"/>
        <v>11373</v>
      </c>
      <c r="D7" s="5" t="str">
        <f t="shared" si="1"/>
        <v>Лицей</v>
      </c>
      <c r="E7" s="6" t="s">
        <v>15</v>
      </c>
      <c r="F7" s="7">
        <f t="shared" si="1"/>
        <v>86</v>
      </c>
      <c r="G7" s="7">
        <f t="shared" si="1"/>
        <v>78</v>
      </c>
      <c r="H7" s="8">
        <f t="shared" si="2"/>
        <v>11373005</v>
      </c>
      <c r="I7" s="9">
        <v>1</v>
      </c>
      <c r="J7" s="9">
        <v>1</v>
      </c>
      <c r="K7" s="9">
        <v>1</v>
      </c>
      <c r="L7" s="9">
        <v>1</v>
      </c>
      <c r="M7" s="9">
        <v>1</v>
      </c>
      <c r="N7" s="10">
        <f t="shared" si="0"/>
        <v>5</v>
      </c>
    </row>
    <row r="8" spans="1:14" x14ac:dyDescent="0.25">
      <c r="A8" s="3" t="s">
        <v>34</v>
      </c>
      <c r="B8" s="11" t="str">
        <f t="shared" si="1"/>
        <v>ГБОУ лицей №373</v>
      </c>
      <c r="C8" s="5">
        <f t="shared" si="1"/>
        <v>11373</v>
      </c>
      <c r="D8" s="5" t="str">
        <f t="shared" si="1"/>
        <v>Лицей</v>
      </c>
      <c r="E8" s="6" t="s">
        <v>15</v>
      </c>
      <c r="F8" s="7">
        <f t="shared" si="1"/>
        <v>86</v>
      </c>
      <c r="G8" s="7">
        <f t="shared" si="1"/>
        <v>78</v>
      </c>
      <c r="H8" s="8">
        <f t="shared" si="2"/>
        <v>11373006</v>
      </c>
      <c r="I8" s="9">
        <v>1</v>
      </c>
      <c r="J8" s="9">
        <v>1</v>
      </c>
      <c r="K8" s="9">
        <v>1</v>
      </c>
      <c r="L8" s="9">
        <v>1</v>
      </c>
      <c r="M8" s="9">
        <v>1</v>
      </c>
      <c r="N8" s="10">
        <f t="shared" si="0"/>
        <v>5</v>
      </c>
    </row>
    <row r="9" spans="1:14" x14ac:dyDescent="0.25">
      <c r="A9" s="3" t="s">
        <v>34</v>
      </c>
      <c r="B9" s="11" t="str">
        <f t="shared" si="1"/>
        <v>ГБОУ лицей №373</v>
      </c>
      <c r="C9" s="5">
        <f t="shared" si="1"/>
        <v>11373</v>
      </c>
      <c r="D9" s="5" t="str">
        <f t="shared" si="1"/>
        <v>Лицей</v>
      </c>
      <c r="E9" s="6" t="s">
        <v>15</v>
      </c>
      <c r="F9" s="7">
        <f t="shared" si="1"/>
        <v>86</v>
      </c>
      <c r="G9" s="7">
        <f t="shared" si="1"/>
        <v>78</v>
      </c>
      <c r="H9" s="8">
        <f t="shared" si="2"/>
        <v>11373007</v>
      </c>
      <c r="I9" s="9">
        <v>0</v>
      </c>
      <c r="J9" s="9">
        <v>1</v>
      </c>
      <c r="K9" s="9">
        <v>1</v>
      </c>
      <c r="L9" s="9">
        <v>1</v>
      </c>
      <c r="M9" s="9">
        <v>1</v>
      </c>
      <c r="N9" s="10">
        <f t="shared" si="0"/>
        <v>4</v>
      </c>
    </row>
    <row r="10" spans="1:14" x14ac:dyDescent="0.25">
      <c r="A10" s="3" t="s">
        <v>34</v>
      </c>
      <c r="B10" s="11" t="str">
        <f t="shared" si="1"/>
        <v>ГБОУ лицей №373</v>
      </c>
      <c r="C10" s="5">
        <f t="shared" si="1"/>
        <v>11373</v>
      </c>
      <c r="D10" s="5" t="str">
        <f t="shared" si="1"/>
        <v>Лицей</v>
      </c>
      <c r="E10" s="6" t="s">
        <v>15</v>
      </c>
      <c r="F10" s="7">
        <f t="shared" si="1"/>
        <v>86</v>
      </c>
      <c r="G10" s="7">
        <f t="shared" si="1"/>
        <v>78</v>
      </c>
      <c r="H10" s="8">
        <f t="shared" si="2"/>
        <v>11373008</v>
      </c>
      <c r="I10" s="9">
        <v>1</v>
      </c>
      <c r="J10" s="9">
        <v>1</v>
      </c>
      <c r="K10" s="9">
        <v>1</v>
      </c>
      <c r="L10" s="9">
        <v>1</v>
      </c>
      <c r="M10" s="9">
        <v>1</v>
      </c>
      <c r="N10" s="10">
        <f t="shared" si="0"/>
        <v>5</v>
      </c>
    </row>
    <row r="11" spans="1:14" x14ac:dyDescent="0.25">
      <c r="A11" s="3" t="s">
        <v>34</v>
      </c>
      <c r="B11" s="11" t="str">
        <f t="shared" si="1"/>
        <v>ГБОУ лицей №373</v>
      </c>
      <c r="C11" s="5">
        <f t="shared" si="1"/>
        <v>11373</v>
      </c>
      <c r="D11" s="5" t="str">
        <f t="shared" si="1"/>
        <v>Лицей</v>
      </c>
      <c r="E11" s="6" t="s">
        <v>15</v>
      </c>
      <c r="F11" s="7">
        <f t="shared" si="1"/>
        <v>86</v>
      </c>
      <c r="G11" s="7">
        <f t="shared" si="1"/>
        <v>78</v>
      </c>
      <c r="H11" s="8">
        <f t="shared" si="2"/>
        <v>11373009</v>
      </c>
      <c r="I11" s="9">
        <v>1</v>
      </c>
      <c r="J11" s="9">
        <v>1</v>
      </c>
      <c r="K11" s="9">
        <v>1</v>
      </c>
      <c r="L11" s="9">
        <v>1</v>
      </c>
      <c r="M11" s="9">
        <v>1</v>
      </c>
      <c r="N11" s="10">
        <f t="shared" si="0"/>
        <v>5</v>
      </c>
    </row>
    <row r="12" spans="1:14" x14ac:dyDescent="0.25">
      <c r="A12" s="3" t="s">
        <v>34</v>
      </c>
      <c r="B12" s="11" t="str">
        <f t="shared" si="1"/>
        <v>ГБОУ лицей №373</v>
      </c>
      <c r="C12" s="5">
        <f t="shared" si="1"/>
        <v>11373</v>
      </c>
      <c r="D12" s="5" t="str">
        <f t="shared" si="1"/>
        <v>Лицей</v>
      </c>
      <c r="E12" s="6" t="s">
        <v>15</v>
      </c>
      <c r="F12" s="7">
        <f t="shared" si="1"/>
        <v>86</v>
      </c>
      <c r="G12" s="7">
        <f t="shared" si="1"/>
        <v>78</v>
      </c>
      <c r="H12" s="8">
        <f t="shared" si="2"/>
        <v>11373010</v>
      </c>
      <c r="I12" s="9">
        <v>1</v>
      </c>
      <c r="J12" s="9">
        <v>1</v>
      </c>
      <c r="K12" s="9">
        <v>1</v>
      </c>
      <c r="L12" s="9">
        <v>1</v>
      </c>
      <c r="M12" s="9">
        <v>1</v>
      </c>
      <c r="N12" s="10">
        <f t="shared" si="0"/>
        <v>5</v>
      </c>
    </row>
    <row r="13" spans="1:14" x14ac:dyDescent="0.25">
      <c r="A13" s="3" t="s">
        <v>34</v>
      </c>
      <c r="B13" s="11" t="str">
        <f t="shared" si="1"/>
        <v>ГБОУ лицей №373</v>
      </c>
      <c r="C13" s="5">
        <f t="shared" si="1"/>
        <v>11373</v>
      </c>
      <c r="D13" s="5" t="str">
        <f t="shared" si="1"/>
        <v>Лицей</v>
      </c>
      <c r="E13" s="6" t="s">
        <v>15</v>
      </c>
      <c r="F13" s="7">
        <f t="shared" si="1"/>
        <v>86</v>
      </c>
      <c r="G13" s="7">
        <f t="shared" si="1"/>
        <v>78</v>
      </c>
      <c r="H13" s="8">
        <f t="shared" si="2"/>
        <v>11373011</v>
      </c>
      <c r="I13" s="9">
        <v>1</v>
      </c>
      <c r="J13" s="9">
        <v>1</v>
      </c>
      <c r="K13" s="9">
        <v>1</v>
      </c>
      <c r="L13" s="9">
        <v>1</v>
      </c>
      <c r="M13" s="9">
        <v>1</v>
      </c>
      <c r="N13" s="10">
        <f t="shared" si="0"/>
        <v>5</v>
      </c>
    </row>
    <row r="14" spans="1:14" x14ac:dyDescent="0.25">
      <c r="A14" s="3" t="s">
        <v>34</v>
      </c>
      <c r="B14" s="11" t="str">
        <f t="shared" si="1"/>
        <v>ГБОУ лицей №373</v>
      </c>
      <c r="C14" s="5">
        <f t="shared" si="1"/>
        <v>11373</v>
      </c>
      <c r="D14" s="5" t="str">
        <f t="shared" si="1"/>
        <v>Лицей</v>
      </c>
      <c r="E14" s="6" t="s">
        <v>15</v>
      </c>
      <c r="F14" s="7">
        <f t="shared" si="1"/>
        <v>86</v>
      </c>
      <c r="G14" s="7">
        <f t="shared" si="1"/>
        <v>78</v>
      </c>
      <c r="H14" s="8">
        <f t="shared" si="2"/>
        <v>11373012</v>
      </c>
      <c r="I14" s="9">
        <v>1</v>
      </c>
      <c r="J14" s="9">
        <v>1</v>
      </c>
      <c r="K14" s="9">
        <v>1</v>
      </c>
      <c r="L14" s="9">
        <v>1</v>
      </c>
      <c r="M14" s="9">
        <v>1</v>
      </c>
      <c r="N14" s="10">
        <f t="shared" si="0"/>
        <v>5</v>
      </c>
    </row>
    <row r="15" spans="1:14" x14ac:dyDescent="0.25">
      <c r="A15" s="3" t="s">
        <v>34</v>
      </c>
      <c r="B15" s="11" t="str">
        <f t="shared" si="1"/>
        <v>ГБОУ лицей №373</v>
      </c>
      <c r="C15" s="5">
        <f t="shared" si="1"/>
        <v>11373</v>
      </c>
      <c r="D15" s="5" t="str">
        <f t="shared" si="1"/>
        <v>Лицей</v>
      </c>
      <c r="E15" s="6" t="s">
        <v>15</v>
      </c>
      <c r="F15" s="7">
        <f t="shared" si="1"/>
        <v>86</v>
      </c>
      <c r="G15" s="7">
        <f t="shared" si="1"/>
        <v>78</v>
      </c>
      <c r="H15" s="8">
        <f t="shared" si="2"/>
        <v>11373013</v>
      </c>
      <c r="I15" s="9">
        <v>1</v>
      </c>
      <c r="J15" s="9">
        <v>1</v>
      </c>
      <c r="K15" s="9">
        <v>1</v>
      </c>
      <c r="L15" s="9">
        <v>1</v>
      </c>
      <c r="M15" s="9">
        <v>1</v>
      </c>
      <c r="N15" s="10">
        <f t="shared" si="0"/>
        <v>5</v>
      </c>
    </row>
    <row r="16" spans="1:14" x14ac:dyDescent="0.25">
      <c r="A16" s="3" t="s">
        <v>34</v>
      </c>
      <c r="B16" s="11" t="str">
        <f t="shared" si="1"/>
        <v>ГБОУ лицей №373</v>
      </c>
      <c r="C16" s="5">
        <f t="shared" si="1"/>
        <v>11373</v>
      </c>
      <c r="D16" s="5" t="str">
        <f t="shared" si="1"/>
        <v>Лицей</v>
      </c>
      <c r="E16" s="6" t="s">
        <v>15</v>
      </c>
      <c r="F16" s="7">
        <f t="shared" si="1"/>
        <v>86</v>
      </c>
      <c r="G16" s="7">
        <f t="shared" si="1"/>
        <v>78</v>
      </c>
      <c r="H16" s="8">
        <f t="shared" si="2"/>
        <v>11373014</v>
      </c>
      <c r="I16" s="9">
        <v>1</v>
      </c>
      <c r="J16" s="9">
        <v>1</v>
      </c>
      <c r="K16" s="9">
        <v>1</v>
      </c>
      <c r="L16" s="9">
        <v>1</v>
      </c>
      <c r="M16" s="9">
        <v>1</v>
      </c>
      <c r="N16" s="10">
        <f t="shared" si="0"/>
        <v>5</v>
      </c>
    </row>
    <row r="17" spans="1:14" x14ac:dyDescent="0.25">
      <c r="A17" s="3" t="s">
        <v>34</v>
      </c>
      <c r="B17" s="11" t="str">
        <f t="shared" si="1"/>
        <v>ГБОУ лицей №373</v>
      </c>
      <c r="C17" s="5">
        <f t="shared" si="1"/>
        <v>11373</v>
      </c>
      <c r="D17" s="5" t="str">
        <f t="shared" si="1"/>
        <v>Лицей</v>
      </c>
      <c r="E17" s="6" t="s">
        <v>15</v>
      </c>
      <c r="F17" s="7">
        <f t="shared" si="1"/>
        <v>86</v>
      </c>
      <c r="G17" s="7">
        <f t="shared" si="1"/>
        <v>78</v>
      </c>
      <c r="H17" s="8">
        <f t="shared" si="2"/>
        <v>11373015</v>
      </c>
      <c r="I17" s="9">
        <v>1</v>
      </c>
      <c r="J17" s="9">
        <v>1</v>
      </c>
      <c r="K17" s="9">
        <v>1</v>
      </c>
      <c r="L17" s="9">
        <v>1</v>
      </c>
      <c r="M17" s="9">
        <v>1</v>
      </c>
      <c r="N17" s="10">
        <f t="shared" si="0"/>
        <v>5</v>
      </c>
    </row>
    <row r="18" spans="1:14" x14ac:dyDescent="0.25">
      <c r="A18" s="3" t="s">
        <v>34</v>
      </c>
      <c r="B18" s="11" t="str">
        <f t="shared" si="1"/>
        <v>ГБОУ лицей №373</v>
      </c>
      <c r="C18" s="5">
        <f t="shared" si="1"/>
        <v>11373</v>
      </c>
      <c r="D18" s="5" t="str">
        <f t="shared" si="1"/>
        <v>Лицей</v>
      </c>
      <c r="E18" s="6" t="s">
        <v>15</v>
      </c>
      <c r="F18" s="7">
        <f t="shared" si="1"/>
        <v>86</v>
      </c>
      <c r="G18" s="7">
        <f t="shared" si="1"/>
        <v>78</v>
      </c>
      <c r="H18" s="8">
        <f t="shared" si="2"/>
        <v>11373016</v>
      </c>
      <c r="I18" s="9">
        <v>1</v>
      </c>
      <c r="J18" s="9">
        <v>1</v>
      </c>
      <c r="K18" s="9">
        <v>1</v>
      </c>
      <c r="L18" s="9">
        <v>1</v>
      </c>
      <c r="M18" s="9">
        <v>1</v>
      </c>
      <c r="N18" s="10">
        <f t="shared" si="0"/>
        <v>5</v>
      </c>
    </row>
    <row r="19" spans="1:14" x14ac:dyDescent="0.25">
      <c r="A19" s="3" t="s">
        <v>34</v>
      </c>
      <c r="B19" s="11" t="str">
        <f t="shared" si="1"/>
        <v>ГБОУ лицей №373</v>
      </c>
      <c r="C19" s="5">
        <f t="shared" si="1"/>
        <v>11373</v>
      </c>
      <c r="D19" s="5" t="str">
        <f t="shared" si="1"/>
        <v>Лицей</v>
      </c>
      <c r="E19" s="6" t="s">
        <v>15</v>
      </c>
      <c r="F19" s="7">
        <f t="shared" si="1"/>
        <v>86</v>
      </c>
      <c r="G19" s="7">
        <f t="shared" si="1"/>
        <v>78</v>
      </c>
      <c r="H19" s="8">
        <f t="shared" si="2"/>
        <v>11373017</v>
      </c>
      <c r="I19" s="9">
        <v>1</v>
      </c>
      <c r="J19" s="9">
        <v>1</v>
      </c>
      <c r="K19" s="9">
        <v>0</v>
      </c>
      <c r="L19" s="9">
        <v>1</v>
      </c>
      <c r="M19" s="9">
        <v>1</v>
      </c>
      <c r="N19" s="10">
        <f t="shared" si="0"/>
        <v>4</v>
      </c>
    </row>
    <row r="20" spans="1:14" x14ac:dyDescent="0.25">
      <c r="A20" s="3" t="s">
        <v>34</v>
      </c>
      <c r="B20" s="11" t="str">
        <f t="shared" si="1"/>
        <v>ГБОУ лицей №373</v>
      </c>
      <c r="C20" s="5">
        <f t="shared" si="1"/>
        <v>11373</v>
      </c>
      <c r="D20" s="5" t="str">
        <f t="shared" si="1"/>
        <v>Лицей</v>
      </c>
      <c r="E20" s="6" t="s">
        <v>15</v>
      </c>
      <c r="F20" s="7">
        <f t="shared" si="1"/>
        <v>86</v>
      </c>
      <c r="G20" s="7">
        <f t="shared" si="1"/>
        <v>78</v>
      </c>
      <c r="H20" s="8">
        <f t="shared" si="2"/>
        <v>11373018</v>
      </c>
      <c r="I20" s="9">
        <v>1</v>
      </c>
      <c r="J20" s="9">
        <v>0</v>
      </c>
      <c r="K20" s="9">
        <v>1</v>
      </c>
      <c r="L20" s="9">
        <v>1</v>
      </c>
      <c r="M20" s="9">
        <v>1</v>
      </c>
      <c r="N20" s="10">
        <f t="shared" si="0"/>
        <v>4</v>
      </c>
    </row>
    <row r="21" spans="1:14" x14ac:dyDescent="0.25">
      <c r="A21" s="3" t="s">
        <v>34</v>
      </c>
      <c r="B21" s="11" t="str">
        <f t="shared" ref="B21:D27" si="3">B20</f>
        <v>ГБОУ лицей №373</v>
      </c>
      <c r="C21" s="5">
        <f t="shared" si="3"/>
        <v>11373</v>
      </c>
      <c r="D21" s="5" t="str">
        <f t="shared" si="3"/>
        <v>Лицей</v>
      </c>
      <c r="E21" s="6" t="s">
        <v>15</v>
      </c>
      <c r="F21" s="7">
        <f t="shared" ref="E21:G27" si="4">F20</f>
        <v>86</v>
      </c>
      <c r="G21" s="7">
        <f t="shared" si="4"/>
        <v>78</v>
      </c>
      <c r="H21" s="8">
        <f t="shared" si="2"/>
        <v>11373019</v>
      </c>
      <c r="I21" s="9">
        <v>1</v>
      </c>
      <c r="J21" s="9">
        <v>1</v>
      </c>
      <c r="K21" s="9">
        <v>1</v>
      </c>
      <c r="L21" s="9">
        <v>1</v>
      </c>
      <c r="M21" s="9">
        <v>1</v>
      </c>
      <c r="N21" s="10">
        <f t="shared" si="0"/>
        <v>5</v>
      </c>
    </row>
    <row r="22" spans="1:14" x14ac:dyDescent="0.25">
      <c r="A22" s="3" t="s">
        <v>34</v>
      </c>
      <c r="B22" s="11" t="str">
        <f t="shared" si="3"/>
        <v>ГБОУ лицей №373</v>
      </c>
      <c r="C22" s="5">
        <f t="shared" si="3"/>
        <v>11373</v>
      </c>
      <c r="D22" s="5" t="str">
        <f t="shared" si="3"/>
        <v>Лицей</v>
      </c>
      <c r="E22" s="6" t="s">
        <v>15</v>
      </c>
      <c r="F22" s="16">
        <f t="shared" si="4"/>
        <v>86</v>
      </c>
      <c r="G22" s="7">
        <f t="shared" si="4"/>
        <v>78</v>
      </c>
      <c r="H22" s="8">
        <f>H21+1</f>
        <v>11373020</v>
      </c>
      <c r="I22" s="9">
        <v>1</v>
      </c>
      <c r="J22" s="9">
        <v>1</v>
      </c>
      <c r="K22" s="9">
        <v>0</v>
      </c>
      <c r="L22" s="9">
        <v>1</v>
      </c>
      <c r="M22" s="9">
        <v>1</v>
      </c>
      <c r="N22" s="10">
        <f t="shared" si="0"/>
        <v>4</v>
      </c>
    </row>
    <row r="23" spans="1:14" x14ac:dyDescent="0.25">
      <c r="A23" s="3" t="s">
        <v>34</v>
      </c>
      <c r="B23" s="11" t="str">
        <f t="shared" si="3"/>
        <v>ГБОУ лицей №373</v>
      </c>
      <c r="C23" s="5">
        <f t="shared" si="3"/>
        <v>11373</v>
      </c>
      <c r="D23" s="5" t="str">
        <f t="shared" si="3"/>
        <v>Лицей</v>
      </c>
      <c r="E23" s="6" t="s">
        <v>15</v>
      </c>
      <c r="F23" s="7">
        <f t="shared" si="4"/>
        <v>86</v>
      </c>
      <c r="G23" s="7">
        <f t="shared" si="4"/>
        <v>78</v>
      </c>
      <c r="H23" s="8">
        <f t="shared" ref="H23:H28" si="5">H22+1</f>
        <v>11373021</v>
      </c>
      <c r="I23" s="9">
        <v>1</v>
      </c>
      <c r="J23" s="9">
        <v>1</v>
      </c>
      <c r="K23" s="9">
        <v>1</v>
      </c>
      <c r="L23" s="9">
        <v>1</v>
      </c>
      <c r="M23" s="9">
        <v>1</v>
      </c>
      <c r="N23" s="10">
        <f t="shared" si="0"/>
        <v>5</v>
      </c>
    </row>
    <row r="24" spans="1:14" x14ac:dyDescent="0.25">
      <c r="A24" s="3" t="s">
        <v>34</v>
      </c>
      <c r="B24" s="11" t="str">
        <f t="shared" si="3"/>
        <v>ГБОУ лицей №373</v>
      </c>
      <c r="C24" s="5">
        <f t="shared" si="3"/>
        <v>11373</v>
      </c>
      <c r="D24" s="5" t="str">
        <f t="shared" si="3"/>
        <v>Лицей</v>
      </c>
      <c r="E24" s="6" t="s">
        <v>15</v>
      </c>
      <c r="F24" s="7">
        <f t="shared" si="4"/>
        <v>86</v>
      </c>
      <c r="G24" s="7">
        <f t="shared" si="4"/>
        <v>78</v>
      </c>
      <c r="H24" s="8">
        <f t="shared" si="5"/>
        <v>11373022</v>
      </c>
      <c r="I24" s="9">
        <v>1</v>
      </c>
      <c r="J24" s="9">
        <v>1</v>
      </c>
      <c r="K24" s="9">
        <v>1</v>
      </c>
      <c r="L24" s="9">
        <v>1</v>
      </c>
      <c r="M24" s="9">
        <v>1</v>
      </c>
      <c r="N24" s="10">
        <f t="shared" si="0"/>
        <v>5</v>
      </c>
    </row>
    <row r="25" spans="1:14" x14ac:dyDescent="0.25">
      <c r="A25" s="3" t="s">
        <v>34</v>
      </c>
      <c r="B25" s="11" t="str">
        <f t="shared" si="3"/>
        <v>ГБОУ лицей №373</v>
      </c>
      <c r="C25" s="5">
        <f t="shared" si="3"/>
        <v>11373</v>
      </c>
      <c r="D25" s="5" t="str">
        <f t="shared" si="3"/>
        <v>Лицей</v>
      </c>
      <c r="E25" s="6" t="s">
        <v>15</v>
      </c>
      <c r="F25" s="7">
        <f t="shared" si="4"/>
        <v>86</v>
      </c>
      <c r="G25" s="7">
        <f t="shared" si="4"/>
        <v>78</v>
      </c>
      <c r="H25" s="8">
        <f t="shared" si="5"/>
        <v>11373023</v>
      </c>
      <c r="I25" s="9">
        <v>1</v>
      </c>
      <c r="J25" s="9">
        <v>1</v>
      </c>
      <c r="K25" s="9">
        <v>1</v>
      </c>
      <c r="L25" s="9">
        <v>1</v>
      </c>
      <c r="M25" s="9">
        <v>1</v>
      </c>
      <c r="N25" s="10">
        <f t="shared" si="0"/>
        <v>5</v>
      </c>
    </row>
    <row r="26" spans="1:14" x14ac:dyDescent="0.25">
      <c r="A26" s="3" t="s">
        <v>34</v>
      </c>
      <c r="B26" s="11" t="str">
        <f t="shared" si="3"/>
        <v>ГБОУ лицей №373</v>
      </c>
      <c r="C26" s="5">
        <f t="shared" si="3"/>
        <v>11373</v>
      </c>
      <c r="D26" s="5" t="str">
        <f t="shared" si="3"/>
        <v>Лицей</v>
      </c>
      <c r="E26" s="12" t="str">
        <f t="shared" si="4"/>
        <v>1а</v>
      </c>
      <c r="F26" s="7">
        <f t="shared" si="4"/>
        <v>86</v>
      </c>
      <c r="G26" s="7">
        <f t="shared" si="4"/>
        <v>78</v>
      </c>
      <c r="H26" s="8">
        <f t="shared" si="5"/>
        <v>11373024</v>
      </c>
      <c r="I26" s="9">
        <v>1</v>
      </c>
      <c r="J26" s="9">
        <v>1</v>
      </c>
      <c r="K26" s="9">
        <v>0</v>
      </c>
      <c r="L26" s="9">
        <v>1</v>
      </c>
      <c r="M26" s="9">
        <v>1</v>
      </c>
      <c r="N26" s="10">
        <f t="shared" si="0"/>
        <v>4</v>
      </c>
    </row>
    <row r="27" spans="1:14" x14ac:dyDescent="0.25">
      <c r="A27" s="3" t="s">
        <v>34</v>
      </c>
      <c r="B27" s="11" t="str">
        <f t="shared" si="3"/>
        <v>ГБОУ лицей №373</v>
      </c>
      <c r="C27" s="5">
        <f t="shared" si="3"/>
        <v>11373</v>
      </c>
      <c r="D27" s="5" t="str">
        <f t="shared" si="3"/>
        <v>Лицей</v>
      </c>
      <c r="E27" s="12" t="str">
        <f t="shared" si="4"/>
        <v>1а</v>
      </c>
      <c r="F27" s="7">
        <f t="shared" si="4"/>
        <v>86</v>
      </c>
      <c r="G27" s="7">
        <f t="shared" si="4"/>
        <v>78</v>
      </c>
      <c r="H27" s="8">
        <f t="shared" si="5"/>
        <v>11373025</v>
      </c>
      <c r="I27" s="9">
        <v>1</v>
      </c>
      <c r="J27" s="9">
        <v>1</v>
      </c>
      <c r="K27" s="9">
        <v>1</v>
      </c>
      <c r="L27" s="9">
        <v>1</v>
      </c>
      <c r="M27" s="9">
        <v>1</v>
      </c>
      <c r="N27" s="10">
        <f t="shared" si="0"/>
        <v>5</v>
      </c>
    </row>
    <row r="28" spans="1:14" x14ac:dyDescent="0.25">
      <c r="A28" s="3" t="s">
        <v>34</v>
      </c>
      <c r="B28" s="11" t="s">
        <v>35</v>
      </c>
      <c r="C28" s="5">
        <f>VLOOKUP(B28,[44]Списки!$C$1:$E$40,2,FALSE)</f>
        <v>11373</v>
      </c>
      <c r="D28" s="5" t="str">
        <f>VLOOKUP(B28,[44]Списки!$C$1:$E$40,3,FALSE)</f>
        <v>Лицей</v>
      </c>
      <c r="E28" s="6" t="s">
        <v>36</v>
      </c>
      <c r="F28" s="7">
        <v>86</v>
      </c>
      <c r="G28" s="7">
        <v>78</v>
      </c>
      <c r="H28" s="8">
        <f t="shared" si="5"/>
        <v>11373026</v>
      </c>
      <c r="I28" s="9">
        <v>1</v>
      </c>
      <c r="J28" s="9">
        <v>1</v>
      </c>
      <c r="K28" s="9">
        <v>1</v>
      </c>
      <c r="L28" s="9">
        <v>1</v>
      </c>
      <c r="M28" s="9">
        <v>1</v>
      </c>
      <c r="N28" s="10">
        <f>IF(COUNTBLANK(I28:M28)&lt;5,SUM(I28:M28),"Не писал")</f>
        <v>5</v>
      </c>
    </row>
    <row r="29" spans="1:14" x14ac:dyDescent="0.25">
      <c r="A29" s="3" t="s">
        <v>34</v>
      </c>
      <c r="B29" s="11" t="str">
        <f t="shared" ref="B29:G44" si="6">B28</f>
        <v>ГБОУ лицей №373</v>
      </c>
      <c r="C29" s="5">
        <f t="shared" si="6"/>
        <v>11373</v>
      </c>
      <c r="D29" s="5" t="str">
        <f t="shared" si="6"/>
        <v>Лицей</v>
      </c>
      <c r="E29" s="12" t="str">
        <f t="shared" si="6"/>
        <v>1 Б</v>
      </c>
      <c r="F29" s="7">
        <f t="shared" si="6"/>
        <v>86</v>
      </c>
      <c r="G29" s="7">
        <f t="shared" si="6"/>
        <v>78</v>
      </c>
      <c r="H29" s="8">
        <f>H28+1</f>
        <v>11373027</v>
      </c>
      <c r="I29" s="9">
        <v>1</v>
      </c>
      <c r="J29" s="9">
        <v>1</v>
      </c>
      <c r="K29" s="9">
        <v>1</v>
      </c>
      <c r="L29" s="9">
        <v>1</v>
      </c>
      <c r="M29" s="9">
        <v>1</v>
      </c>
      <c r="N29" s="10">
        <f t="shared" ref="N29:N55" si="7">IF(COUNTBLANK(I29:M29)&lt;5,SUM(I29:M29),"Не писал")</f>
        <v>5</v>
      </c>
    </row>
    <row r="30" spans="1:14" x14ac:dyDescent="0.25">
      <c r="A30" s="3" t="s">
        <v>34</v>
      </c>
      <c r="B30" s="11" t="str">
        <f t="shared" si="6"/>
        <v>ГБОУ лицей №373</v>
      </c>
      <c r="C30" s="5">
        <f t="shared" si="6"/>
        <v>11373</v>
      </c>
      <c r="D30" s="5" t="str">
        <f t="shared" si="6"/>
        <v>Лицей</v>
      </c>
      <c r="E30" s="12" t="str">
        <f t="shared" si="6"/>
        <v>1 Б</v>
      </c>
      <c r="F30" s="7">
        <f t="shared" si="6"/>
        <v>86</v>
      </c>
      <c r="G30" s="7">
        <f t="shared" si="6"/>
        <v>78</v>
      </c>
      <c r="H30" s="8">
        <f t="shared" ref="H30:H56" si="8">H29+1</f>
        <v>11373028</v>
      </c>
      <c r="I30" s="9">
        <v>1</v>
      </c>
      <c r="J30" s="9">
        <v>1</v>
      </c>
      <c r="K30" s="9">
        <v>1</v>
      </c>
      <c r="L30" s="9">
        <v>1</v>
      </c>
      <c r="M30" s="9">
        <v>1</v>
      </c>
      <c r="N30" s="10">
        <f t="shared" si="7"/>
        <v>5</v>
      </c>
    </row>
    <row r="31" spans="1:14" x14ac:dyDescent="0.25">
      <c r="A31" s="3" t="s">
        <v>34</v>
      </c>
      <c r="B31" s="11" t="str">
        <f t="shared" si="6"/>
        <v>ГБОУ лицей №373</v>
      </c>
      <c r="C31" s="5">
        <f t="shared" si="6"/>
        <v>11373</v>
      </c>
      <c r="D31" s="5" t="str">
        <f t="shared" si="6"/>
        <v>Лицей</v>
      </c>
      <c r="E31" s="12" t="str">
        <f t="shared" si="6"/>
        <v>1 Б</v>
      </c>
      <c r="F31" s="7">
        <f t="shared" si="6"/>
        <v>86</v>
      </c>
      <c r="G31" s="7">
        <f t="shared" si="6"/>
        <v>78</v>
      </c>
      <c r="H31" s="8">
        <f t="shared" si="8"/>
        <v>11373029</v>
      </c>
      <c r="I31" s="9">
        <v>1</v>
      </c>
      <c r="J31" s="9">
        <v>1</v>
      </c>
      <c r="K31" s="9">
        <v>0</v>
      </c>
      <c r="L31" s="9">
        <v>1</v>
      </c>
      <c r="M31" s="9">
        <v>0</v>
      </c>
      <c r="N31" s="10">
        <f t="shared" si="7"/>
        <v>3</v>
      </c>
    </row>
    <row r="32" spans="1:14" x14ac:dyDescent="0.25">
      <c r="A32" s="3" t="s">
        <v>34</v>
      </c>
      <c r="B32" s="11" t="str">
        <f t="shared" si="6"/>
        <v>ГБОУ лицей №373</v>
      </c>
      <c r="C32" s="5">
        <f t="shared" si="6"/>
        <v>11373</v>
      </c>
      <c r="D32" s="5" t="str">
        <f t="shared" si="6"/>
        <v>Лицей</v>
      </c>
      <c r="E32" s="12" t="str">
        <f t="shared" si="6"/>
        <v>1 Б</v>
      </c>
      <c r="F32" s="7">
        <f t="shared" si="6"/>
        <v>86</v>
      </c>
      <c r="G32" s="7">
        <f t="shared" si="6"/>
        <v>78</v>
      </c>
      <c r="H32" s="8">
        <f t="shared" si="8"/>
        <v>11373030</v>
      </c>
      <c r="I32" s="9">
        <v>1</v>
      </c>
      <c r="J32" s="9">
        <v>1</v>
      </c>
      <c r="K32" s="9">
        <v>1</v>
      </c>
      <c r="L32" s="9">
        <v>1</v>
      </c>
      <c r="M32" s="9">
        <v>1</v>
      </c>
      <c r="N32" s="10">
        <f t="shared" si="7"/>
        <v>5</v>
      </c>
    </row>
    <row r="33" spans="1:14" x14ac:dyDescent="0.25">
      <c r="A33" s="3" t="s">
        <v>34</v>
      </c>
      <c r="B33" s="11" t="str">
        <f t="shared" si="6"/>
        <v>ГБОУ лицей №373</v>
      </c>
      <c r="C33" s="5">
        <f t="shared" si="6"/>
        <v>11373</v>
      </c>
      <c r="D33" s="5" t="str">
        <f t="shared" si="6"/>
        <v>Лицей</v>
      </c>
      <c r="E33" s="12" t="str">
        <f t="shared" si="6"/>
        <v>1 Б</v>
      </c>
      <c r="F33" s="7">
        <f t="shared" si="6"/>
        <v>86</v>
      </c>
      <c r="G33" s="7">
        <f t="shared" si="6"/>
        <v>78</v>
      </c>
      <c r="H33" s="8">
        <f t="shared" si="8"/>
        <v>11373031</v>
      </c>
      <c r="I33" s="9">
        <v>0</v>
      </c>
      <c r="J33" s="9">
        <v>0</v>
      </c>
      <c r="K33" s="9">
        <v>0</v>
      </c>
      <c r="L33" s="9">
        <v>1</v>
      </c>
      <c r="M33" s="9">
        <v>1</v>
      </c>
      <c r="N33" s="10">
        <f t="shared" si="7"/>
        <v>2</v>
      </c>
    </row>
    <row r="34" spans="1:14" x14ac:dyDescent="0.25">
      <c r="A34" s="3" t="s">
        <v>34</v>
      </c>
      <c r="B34" s="11" t="str">
        <f t="shared" si="6"/>
        <v>ГБОУ лицей №373</v>
      </c>
      <c r="C34" s="5">
        <f t="shared" si="6"/>
        <v>11373</v>
      </c>
      <c r="D34" s="5" t="str">
        <f t="shared" si="6"/>
        <v>Лицей</v>
      </c>
      <c r="E34" s="12" t="str">
        <f t="shared" si="6"/>
        <v>1 Б</v>
      </c>
      <c r="F34" s="7">
        <f t="shared" si="6"/>
        <v>86</v>
      </c>
      <c r="G34" s="7">
        <f t="shared" si="6"/>
        <v>78</v>
      </c>
      <c r="H34" s="8">
        <f t="shared" si="8"/>
        <v>11373032</v>
      </c>
      <c r="I34" s="9">
        <v>1</v>
      </c>
      <c r="J34" s="9">
        <v>1</v>
      </c>
      <c r="K34" s="9">
        <v>0</v>
      </c>
      <c r="L34" s="9">
        <v>1</v>
      </c>
      <c r="M34" s="9">
        <v>1</v>
      </c>
      <c r="N34" s="10">
        <f t="shared" si="7"/>
        <v>4</v>
      </c>
    </row>
    <row r="35" spans="1:14" x14ac:dyDescent="0.25">
      <c r="A35" s="3" t="s">
        <v>34</v>
      </c>
      <c r="B35" s="11" t="str">
        <f t="shared" si="6"/>
        <v>ГБОУ лицей №373</v>
      </c>
      <c r="C35" s="5">
        <f t="shared" si="6"/>
        <v>11373</v>
      </c>
      <c r="D35" s="5" t="str">
        <f t="shared" si="6"/>
        <v>Лицей</v>
      </c>
      <c r="E35" s="12" t="str">
        <f t="shared" si="6"/>
        <v>1 Б</v>
      </c>
      <c r="F35" s="7">
        <f t="shared" si="6"/>
        <v>86</v>
      </c>
      <c r="G35" s="7">
        <f t="shared" si="6"/>
        <v>78</v>
      </c>
      <c r="H35" s="8">
        <f t="shared" si="8"/>
        <v>11373033</v>
      </c>
      <c r="I35" s="9">
        <v>1</v>
      </c>
      <c r="J35" s="9">
        <v>1</v>
      </c>
      <c r="K35" s="9">
        <v>1</v>
      </c>
      <c r="L35" s="9">
        <v>1</v>
      </c>
      <c r="M35" s="9">
        <v>1</v>
      </c>
      <c r="N35" s="10">
        <f t="shared" si="7"/>
        <v>5</v>
      </c>
    </row>
    <row r="36" spans="1:14" x14ac:dyDescent="0.25">
      <c r="A36" s="3" t="s">
        <v>34</v>
      </c>
      <c r="B36" s="11" t="str">
        <f t="shared" si="6"/>
        <v>ГБОУ лицей №373</v>
      </c>
      <c r="C36" s="5">
        <f t="shared" si="6"/>
        <v>11373</v>
      </c>
      <c r="D36" s="5" t="str">
        <f t="shared" si="6"/>
        <v>Лицей</v>
      </c>
      <c r="E36" s="12" t="str">
        <f t="shared" si="6"/>
        <v>1 Б</v>
      </c>
      <c r="F36" s="7">
        <f t="shared" si="6"/>
        <v>86</v>
      </c>
      <c r="G36" s="7">
        <f t="shared" si="6"/>
        <v>78</v>
      </c>
      <c r="H36" s="8">
        <f t="shared" si="8"/>
        <v>11373034</v>
      </c>
      <c r="I36" s="9">
        <v>1</v>
      </c>
      <c r="J36" s="9">
        <v>1</v>
      </c>
      <c r="K36" s="9">
        <v>0</v>
      </c>
      <c r="L36" s="9">
        <v>1</v>
      </c>
      <c r="M36" s="9">
        <v>1</v>
      </c>
      <c r="N36" s="10">
        <f t="shared" si="7"/>
        <v>4</v>
      </c>
    </row>
    <row r="37" spans="1:14" x14ac:dyDescent="0.25">
      <c r="A37" s="3" t="s">
        <v>34</v>
      </c>
      <c r="B37" s="11" t="str">
        <f t="shared" si="6"/>
        <v>ГБОУ лицей №373</v>
      </c>
      <c r="C37" s="5">
        <f t="shared" si="6"/>
        <v>11373</v>
      </c>
      <c r="D37" s="5" t="str">
        <f t="shared" si="6"/>
        <v>Лицей</v>
      </c>
      <c r="E37" s="12" t="str">
        <f t="shared" si="6"/>
        <v>1 Б</v>
      </c>
      <c r="F37" s="7">
        <f t="shared" si="6"/>
        <v>86</v>
      </c>
      <c r="G37" s="7">
        <f t="shared" si="6"/>
        <v>78</v>
      </c>
      <c r="H37" s="8">
        <f t="shared" si="8"/>
        <v>11373035</v>
      </c>
      <c r="I37" s="9">
        <v>1</v>
      </c>
      <c r="J37" s="9">
        <v>1</v>
      </c>
      <c r="K37" s="9">
        <v>1</v>
      </c>
      <c r="L37" s="9">
        <v>0</v>
      </c>
      <c r="M37" s="9">
        <v>1</v>
      </c>
      <c r="N37" s="10">
        <f t="shared" si="7"/>
        <v>4</v>
      </c>
    </row>
    <row r="38" spans="1:14" x14ac:dyDescent="0.25">
      <c r="A38" s="3" t="s">
        <v>34</v>
      </c>
      <c r="B38" s="11" t="str">
        <f t="shared" si="6"/>
        <v>ГБОУ лицей №373</v>
      </c>
      <c r="C38" s="5">
        <f t="shared" si="6"/>
        <v>11373</v>
      </c>
      <c r="D38" s="5" t="str">
        <f t="shared" si="6"/>
        <v>Лицей</v>
      </c>
      <c r="E38" s="12" t="str">
        <f t="shared" si="6"/>
        <v>1 Б</v>
      </c>
      <c r="F38" s="7">
        <f t="shared" si="6"/>
        <v>86</v>
      </c>
      <c r="G38" s="7">
        <f t="shared" si="6"/>
        <v>78</v>
      </c>
      <c r="H38" s="8">
        <f t="shared" si="8"/>
        <v>11373036</v>
      </c>
      <c r="I38" s="9">
        <v>1</v>
      </c>
      <c r="J38" s="9">
        <v>1</v>
      </c>
      <c r="K38" s="9">
        <v>1</v>
      </c>
      <c r="L38" s="9">
        <v>1</v>
      </c>
      <c r="M38" s="9">
        <v>1</v>
      </c>
      <c r="N38" s="10">
        <f t="shared" si="7"/>
        <v>5</v>
      </c>
    </row>
    <row r="39" spans="1:14" x14ac:dyDescent="0.25">
      <c r="A39" s="3" t="s">
        <v>34</v>
      </c>
      <c r="B39" s="11" t="str">
        <f t="shared" si="6"/>
        <v>ГБОУ лицей №373</v>
      </c>
      <c r="C39" s="5">
        <f t="shared" si="6"/>
        <v>11373</v>
      </c>
      <c r="D39" s="5" t="str">
        <f t="shared" si="6"/>
        <v>Лицей</v>
      </c>
      <c r="E39" s="12" t="str">
        <f t="shared" si="6"/>
        <v>1 Б</v>
      </c>
      <c r="F39" s="7">
        <f t="shared" si="6"/>
        <v>86</v>
      </c>
      <c r="G39" s="7">
        <f t="shared" si="6"/>
        <v>78</v>
      </c>
      <c r="H39" s="8">
        <f t="shared" si="8"/>
        <v>11373037</v>
      </c>
      <c r="I39" s="9">
        <v>1</v>
      </c>
      <c r="J39" s="9">
        <v>1</v>
      </c>
      <c r="K39" s="9">
        <v>1</v>
      </c>
      <c r="L39" s="9">
        <v>1</v>
      </c>
      <c r="M39" s="9">
        <v>1</v>
      </c>
      <c r="N39" s="10">
        <f t="shared" si="7"/>
        <v>5</v>
      </c>
    </row>
    <row r="40" spans="1:14" x14ac:dyDescent="0.25">
      <c r="A40" s="3" t="s">
        <v>34</v>
      </c>
      <c r="B40" s="11" t="str">
        <f t="shared" si="6"/>
        <v>ГБОУ лицей №373</v>
      </c>
      <c r="C40" s="5">
        <f t="shared" si="6"/>
        <v>11373</v>
      </c>
      <c r="D40" s="5" t="str">
        <f t="shared" si="6"/>
        <v>Лицей</v>
      </c>
      <c r="E40" s="12" t="str">
        <f t="shared" si="6"/>
        <v>1 Б</v>
      </c>
      <c r="F40" s="7">
        <f t="shared" si="6"/>
        <v>86</v>
      </c>
      <c r="G40" s="7">
        <f t="shared" si="6"/>
        <v>78</v>
      </c>
      <c r="H40" s="8">
        <f t="shared" si="8"/>
        <v>11373038</v>
      </c>
      <c r="I40" s="9">
        <v>1</v>
      </c>
      <c r="J40" s="9">
        <v>1</v>
      </c>
      <c r="K40" s="9">
        <v>1</v>
      </c>
      <c r="L40" s="9">
        <v>1</v>
      </c>
      <c r="M40" s="9">
        <v>1</v>
      </c>
      <c r="N40" s="10">
        <f t="shared" si="7"/>
        <v>5</v>
      </c>
    </row>
    <row r="41" spans="1:14" x14ac:dyDescent="0.25">
      <c r="A41" s="3" t="s">
        <v>34</v>
      </c>
      <c r="B41" s="11" t="str">
        <f t="shared" si="6"/>
        <v>ГБОУ лицей №373</v>
      </c>
      <c r="C41" s="5">
        <f t="shared" si="6"/>
        <v>11373</v>
      </c>
      <c r="D41" s="5" t="str">
        <f t="shared" si="6"/>
        <v>Лицей</v>
      </c>
      <c r="E41" s="12" t="str">
        <f t="shared" si="6"/>
        <v>1 Б</v>
      </c>
      <c r="F41" s="7">
        <f t="shared" si="6"/>
        <v>86</v>
      </c>
      <c r="G41" s="7">
        <f t="shared" si="6"/>
        <v>78</v>
      </c>
      <c r="H41" s="8">
        <f t="shared" si="8"/>
        <v>11373039</v>
      </c>
      <c r="I41" s="9">
        <v>1</v>
      </c>
      <c r="J41" s="9">
        <v>1</v>
      </c>
      <c r="K41" s="9">
        <v>0</v>
      </c>
      <c r="L41" s="9">
        <v>1</v>
      </c>
      <c r="M41" s="9">
        <v>1</v>
      </c>
      <c r="N41" s="10">
        <f t="shared" si="7"/>
        <v>4</v>
      </c>
    </row>
    <row r="42" spans="1:14" x14ac:dyDescent="0.25">
      <c r="A42" s="3" t="s">
        <v>34</v>
      </c>
      <c r="B42" s="11" t="str">
        <f t="shared" si="6"/>
        <v>ГБОУ лицей №373</v>
      </c>
      <c r="C42" s="5">
        <f t="shared" si="6"/>
        <v>11373</v>
      </c>
      <c r="D42" s="5" t="str">
        <f t="shared" si="6"/>
        <v>Лицей</v>
      </c>
      <c r="E42" s="12" t="str">
        <f t="shared" si="6"/>
        <v>1 Б</v>
      </c>
      <c r="F42" s="7">
        <f t="shared" si="6"/>
        <v>86</v>
      </c>
      <c r="G42" s="7">
        <f t="shared" si="6"/>
        <v>78</v>
      </c>
      <c r="H42" s="8">
        <f t="shared" si="8"/>
        <v>11373040</v>
      </c>
      <c r="I42" s="9">
        <v>1</v>
      </c>
      <c r="J42" s="9">
        <v>1</v>
      </c>
      <c r="K42" s="9">
        <v>0</v>
      </c>
      <c r="L42" s="9">
        <v>1</v>
      </c>
      <c r="M42" s="9">
        <v>1</v>
      </c>
      <c r="N42" s="10">
        <f t="shared" si="7"/>
        <v>4</v>
      </c>
    </row>
    <row r="43" spans="1:14" x14ac:dyDescent="0.25">
      <c r="A43" s="3" t="s">
        <v>34</v>
      </c>
      <c r="B43" s="11" t="str">
        <f t="shared" si="6"/>
        <v>ГБОУ лицей №373</v>
      </c>
      <c r="C43" s="5">
        <f t="shared" si="6"/>
        <v>11373</v>
      </c>
      <c r="D43" s="5" t="str">
        <f t="shared" si="6"/>
        <v>Лицей</v>
      </c>
      <c r="E43" s="12" t="str">
        <f t="shared" si="6"/>
        <v>1 Б</v>
      </c>
      <c r="F43" s="7">
        <f t="shared" si="6"/>
        <v>86</v>
      </c>
      <c r="G43" s="7">
        <f t="shared" si="6"/>
        <v>78</v>
      </c>
      <c r="H43" s="8">
        <f t="shared" si="8"/>
        <v>11373041</v>
      </c>
      <c r="I43" s="9">
        <v>1</v>
      </c>
      <c r="J43" s="9">
        <v>0</v>
      </c>
      <c r="K43" s="9">
        <v>0</v>
      </c>
      <c r="L43" s="9">
        <v>1</v>
      </c>
      <c r="M43" s="9">
        <v>1</v>
      </c>
      <c r="N43" s="10">
        <f t="shared" si="7"/>
        <v>3</v>
      </c>
    </row>
    <row r="44" spans="1:14" x14ac:dyDescent="0.25">
      <c r="A44" s="3" t="s">
        <v>34</v>
      </c>
      <c r="B44" s="11" t="str">
        <f t="shared" si="6"/>
        <v>ГБОУ лицей №373</v>
      </c>
      <c r="C44" s="5">
        <f t="shared" si="6"/>
        <v>11373</v>
      </c>
      <c r="D44" s="5" t="str">
        <f t="shared" si="6"/>
        <v>Лицей</v>
      </c>
      <c r="E44" s="12" t="str">
        <f t="shared" si="6"/>
        <v>1 Б</v>
      </c>
      <c r="F44" s="7">
        <f t="shared" si="6"/>
        <v>86</v>
      </c>
      <c r="G44" s="7">
        <f t="shared" si="6"/>
        <v>78</v>
      </c>
      <c r="H44" s="8">
        <f t="shared" si="8"/>
        <v>11373042</v>
      </c>
      <c r="I44" s="9">
        <v>0</v>
      </c>
      <c r="J44" s="9">
        <v>0</v>
      </c>
      <c r="K44" s="9">
        <v>0</v>
      </c>
      <c r="L44" s="9">
        <v>1</v>
      </c>
      <c r="M44" s="9">
        <v>1</v>
      </c>
      <c r="N44" s="10">
        <f t="shared" si="7"/>
        <v>2</v>
      </c>
    </row>
    <row r="45" spans="1:14" x14ac:dyDescent="0.25">
      <c r="A45" s="3" t="s">
        <v>34</v>
      </c>
      <c r="B45" s="11" t="str">
        <f t="shared" ref="B45:G55" si="9">B44</f>
        <v>ГБОУ лицей №373</v>
      </c>
      <c r="C45" s="5">
        <f t="shared" si="9"/>
        <v>11373</v>
      </c>
      <c r="D45" s="5" t="str">
        <f t="shared" si="9"/>
        <v>Лицей</v>
      </c>
      <c r="E45" s="12" t="str">
        <f t="shared" si="9"/>
        <v>1 Б</v>
      </c>
      <c r="F45" s="7">
        <f t="shared" si="9"/>
        <v>86</v>
      </c>
      <c r="G45" s="7">
        <f t="shared" si="9"/>
        <v>78</v>
      </c>
      <c r="H45" s="8">
        <f t="shared" si="8"/>
        <v>11373043</v>
      </c>
      <c r="I45" s="9">
        <v>1</v>
      </c>
      <c r="J45" s="9">
        <v>1</v>
      </c>
      <c r="K45" s="9">
        <v>0</v>
      </c>
      <c r="L45" s="9">
        <v>1</v>
      </c>
      <c r="M45" s="9">
        <v>0</v>
      </c>
      <c r="N45" s="10">
        <f t="shared" si="7"/>
        <v>3</v>
      </c>
    </row>
    <row r="46" spans="1:14" x14ac:dyDescent="0.25">
      <c r="A46" s="3" t="s">
        <v>34</v>
      </c>
      <c r="B46" s="11" t="str">
        <f t="shared" si="9"/>
        <v>ГБОУ лицей №373</v>
      </c>
      <c r="C46" s="5">
        <f t="shared" si="9"/>
        <v>11373</v>
      </c>
      <c r="D46" s="5" t="str">
        <f t="shared" si="9"/>
        <v>Лицей</v>
      </c>
      <c r="E46" s="12" t="str">
        <f t="shared" si="9"/>
        <v>1 Б</v>
      </c>
      <c r="F46" s="7">
        <f t="shared" si="9"/>
        <v>86</v>
      </c>
      <c r="G46" s="7">
        <f t="shared" si="9"/>
        <v>78</v>
      </c>
      <c r="H46" s="8">
        <f t="shared" si="8"/>
        <v>11373044</v>
      </c>
      <c r="I46" s="9">
        <v>1</v>
      </c>
      <c r="J46" s="9">
        <v>1</v>
      </c>
      <c r="K46" s="9">
        <v>1</v>
      </c>
      <c r="L46" s="9">
        <v>1</v>
      </c>
      <c r="M46" s="9">
        <v>1</v>
      </c>
      <c r="N46" s="10">
        <f t="shared" si="7"/>
        <v>5</v>
      </c>
    </row>
    <row r="47" spans="1:14" x14ac:dyDescent="0.25">
      <c r="A47" s="3" t="s">
        <v>34</v>
      </c>
      <c r="B47" s="11" t="str">
        <f t="shared" si="9"/>
        <v>ГБОУ лицей №373</v>
      </c>
      <c r="C47" s="5">
        <f t="shared" si="9"/>
        <v>11373</v>
      </c>
      <c r="D47" s="5" t="str">
        <f t="shared" si="9"/>
        <v>Лицей</v>
      </c>
      <c r="E47" s="12" t="str">
        <f t="shared" si="9"/>
        <v>1 Б</v>
      </c>
      <c r="F47" s="7">
        <f t="shared" si="9"/>
        <v>86</v>
      </c>
      <c r="G47" s="7">
        <f t="shared" si="9"/>
        <v>78</v>
      </c>
      <c r="H47" s="8">
        <f t="shared" si="8"/>
        <v>11373045</v>
      </c>
      <c r="I47" s="9">
        <v>1</v>
      </c>
      <c r="J47" s="9">
        <v>1</v>
      </c>
      <c r="K47" s="9">
        <v>1</v>
      </c>
      <c r="L47" s="9">
        <v>1</v>
      </c>
      <c r="M47" s="9">
        <v>1</v>
      </c>
      <c r="N47" s="10">
        <f t="shared" si="7"/>
        <v>5</v>
      </c>
    </row>
    <row r="48" spans="1:14" x14ac:dyDescent="0.25">
      <c r="A48" s="3" t="s">
        <v>34</v>
      </c>
      <c r="B48" s="11" t="str">
        <f t="shared" si="9"/>
        <v>ГБОУ лицей №373</v>
      </c>
      <c r="C48" s="5">
        <f t="shared" si="9"/>
        <v>11373</v>
      </c>
      <c r="D48" s="5" t="str">
        <f t="shared" si="9"/>
        <v>Лицей</v>
      </c>
      <c r="E48" s="12" t="str">
        <f t="shared" si="9"/>
        <v>1 Б</v>
      </c>
      <c r="F48" s="7">
        <f t="shared" si="9"/>
        <v>86</v>
      </c>
      <c r="G48" s="7">
        <f t="shared" si="9"/>
        <v>78</v>
      </c>
      <c r="H48" s="8">
        <f t="shared" si="8"/>
        <v>11373046</v>
      </c>
      <c r="I48" s="9">
        <v>1</v>
      </c>
      <c r="J48" s="9">
        <v>0</v>
      </c>
      <c r="K48" s="9">
        <v>0</v>
      </c>
      <c r="L48" s="9">
        <v>1</v>
      </c>
      <c r="M48" s="9">
        <v>1</v>
      </c>
      <c r="N48" s="10">
        <f t="shared" si="7"/>
        <v>3</v>
      </c>
    </row>
    <row r="49" spans="1:14" x14ac:dyDescent="0.25">
      <c r="A49" s="3" t="s">
        <v>34</v>
      </c>
      <c r="B49" s="11" t="str">
        <f t="shared" si="9"/>
        <v>ГБОУ лицей №373</v>
      </c>
      <c r="C49" s="5">
        <f t="shared" si="9"/>
        <v>11373</v>
      </c>
      <c r="D49" s="5" t="str">
        <f t="shared" si="9"/>
        <v>Лицей</v>
      </c>
      <c r="E49" s="12" t="str">
        <f t="shared" si="9"/>
        <v>1 Б</v>
      </c>
      <c r="F49" s="7">
        <f t="shared" si="9"/>
        <v>86</v>
      </c>
      <c r="G49" s="7">
        <f t="shared" si="9"/>
        <v>78</v>
      </c>
      <c r="H49" s="8">
        <f t="shared" si="8"/>
        <v>11373047</v>
      </c>
      <c r="I49" s="9">
        <v>1</v>
      </c>
      <c r="J49" s="9">
        <v>0</v>
      </c>
      <c r="K49" s="9">
        <v>0</v>
      </c>
      <c r="L49" s="9">
        <v>1</v>
      </c>
      <c r="M49" s="9">
        <v>1</v>
      </c>
      <c r="N49" s="10">
        <f t="shared" si="7"/>
        <v>3</v>
      </c>
    </row>
    <row r="50" spans="1:14" x14ac:dyDescent="0.25">
      <c r="A50" s="3" t="s">
        <v>34</v>
      </c>
      <c r="B50" s="11" t="str">
        <f t="shared" si="9"/>
        <v>ГБОУ лицей №373</v>
      </c>
      <c r="C50" s="5">
        <f t="shared" si="9"/>
        <v>11373</v>
      </c>
      <c r="D50" s="5" t="str">
        <f t="shared" si="9"/>
        <v>Лицей</v>
      </c>
      <c r="E50" s="12" t="str">
        <f t="shared" si="9"/>
        <v>1 Б</v>
      </c>
      <c r="F50" s="7">
        <f t="shared" si="9"/>
        <v>86</v>
      </c>
      <c r="G50" s="7">
        <f t="shared" si="9"/>
        <v>78</v>
      </c>
      <c r="H50" s="8">
        <f t="shared" si="8"/>
        <v>11373048</v>
      </c>
      <c r="I50" s="9">
        <v>1</v>
      </c>
      <c r="J50" s="9">
        <v>1</v>
      </c>
      <c r="K50" s="9">
        <v>0</v>
      </c>
      <c r="L50" s="9">
        <v>1</v>
      </c>
      <c r="M50" s="9">
        <v>1</v>
      </c>
      <c r="N50" s="10">
        <f t="shared" si="7"/>
        <v>4</v>
      </c>
    </row>
    <row r="51" spans="1:14" x14ac:dyDescent="0.25">
      <c r="A51" s="3" t="s">
        <v>34</v>
      </c>
      <c r="B51" s="11" t="str">
        <f t="shared" si="9"/>
        <v>ГБОУ лицей №373</v>
      </c>
      <c r="C51" s="5">
        <f t="shared" si="9"/>
        <v>11373</v>
      </c>
      <c r="D51" s="5" t="str">
        <f t="shared" si="9"/>
        <v>Лицей</v>
      </c>
      <c r="E51" s="12" t="str">
        <f t="shared" si="9"/>
        <v>1 Б</v>
      </c>
      <c r="F51" s="7">
        <f t="shared" si="9"/>
        <v>86</v>
      </c>
      <c r="G51" s="7">
        <f t="shared" si="9"/>
        <v>78</v>
      </c>
      <c r="H51" s="8">
        <f t="shared" si="8"/>
        <v>11373049</v>
      </c>
      <c r="I51" s="9">
        <v>0</v>
      </c>
      <c r="J51" s="9">
        <v>1</v>
      </c>
      <c r="K51" s="9">
        <v>0</v>
      </c>
      <c r="L51" s="9">
        <v>1</v>
      </c>
      <c r="M51" s="9">
        <v>1</v>
      </c>
      <c r="N51" s="10">
        <f t="shared" si="7"/>
        <v>3</v>
      </c>
    </row>
    <row r="52" spans="1:14" x14ac:dyDescent="0.25">
      <c r="A52" s="3" t="s">
        <v>34</v>
      </c>
      <c r="B52" s="11" t="str">
        <f t="shared" si="9"/>
        <v>ГБОУ лицей №373</v>
      </c>
      <c r="C52" s="5">
        <f t="shared" si="9"/>
        <v>11373</v>
      </c>
      <c r="D52" s="5" t="str">
        <f t="shared" si="9"/>
        <v>Лицей</v>
      </c>
      <c r="E52" s="12" t="str">
        <f t="shared" si="9"/>
        <v>1 Б</v>
      </c>
      <c r="F52" s="7">
        <f t="shared" si="9"/>
        <v>86</v>
      </c>
      <c r="G52" s="7">
        <f t="shared" si="9"/>
        <v>78</v>
      </c>
      <c r="H52" s="8">
        <f t="shared" si="8"/>
        <v>11373050</v>
      </c>
      <c r="I52" s="9">
        <v>1</v>
      </c>
      <c r="J52" s="9">
        <v>1</v>
      </c>
      <c r="K52" s="9">
        <v>0</v>
      </c>
      <c r="L52" s="9">
        <v>1</v>
      </c>
      <c r="M52" s="9">
        <v>1</v>
      </c>
      <c r="N52" s="10">
        <f t="shared" si="7"/>
        <v>4</v>
      </c>
    </row>
    <row r="53" spans="1:14" x14ac:dyDescent="0.25">
      <c r="A53" s="3" t="s">
        <v>34</v>
      </c>
      <c r="B53" s="11" t="str">
        <f t="shared" si="9"/>
        <v>ГБОУ лицей №373</v>
      </c>
      <c r="C53" s="5">
        <f t="shared" si="9"/>
        <v>11373</v>
      </c>
      <c r="D53" s="5" t="str">
        <f t="shared" si="9"/>
        <v>Лицей</v>
      </c>
      <c r="E53" s="12" t="str">
        <f t="shared" si="9"/>
        <v>1 Б</v>
      </c>
      <c r="F53" s="7">
        <f t="shared" si="9"/>
        <v>86</v>
      </c>
      <c r="G53" s="7">
        <f t="shared" si="9"/>
        <v>78</v>
      </c>
      <c r="H53" s="8">
        <f t="shared" si="8"/>
        <v>11373051</v>
      </c>
      <c r="I53" s="9">
        <v>0</v>
      </c>
      <c r="J53" s="9">
        <v>1</v>
      </c>
      <c r="K53" s="9">
        <v>0</v>
      </c>
      <c r="L53" s="9">
        <v>1</v>
      </c>
      <c r="M53" s="9">
        <v>0</v>
      </c>
      <c r="N53" s="10">
        <f t="shared" si="7"/>
        <v>2</v>
      </c>
    </row>
    <row r="54" spans="1:14" x14ac:dyDescent="0.25">
      <c r="A54" s="3" t="s">
        <v>34</v>
      </c>
      <c r="B54" s="11" t="str">
        <f t="shared" si="9"/>
        <v>ГБОУ лицей №373</v>
      </c>
      <c r="C54" s="5">
        <f t="shared" si="9"/>
        <v>11373</v>
      </c>
      <c r="D54" s="5" t="str">
        <f t="shared" si="9"/>
        <v>Лицей</v>
      </c>
      <c r="E54" s="12" t="str">
        <f t="shared" si="9"/>
        <v>1 Б</v>
      </c>
      <c r="F54" s="7">
        <f t="shared" si="9"/>
        <v>86</v>
      </c>
      <c r="G54" s="7">
        <f t="shared" si="9"/>
        <v>78</v>
      </c>
      <c r="H54" s="8">
        <f t="shared" si="8"/>
        <v>11373052</v>
      </c>
      <c r="I54" s="9">
        <v>0</v>
      </c>
      <c r="J54" s="9">
        <v>0</v>
      </c>
      <c r="K54" s="9">
        <v>0</v>
      </c>
      <c r="L54" s="9">
        <v>1</v>
      </c>
      <c r="M54" s="9">
        <v>1</v>
      </c>
      <c r="N54" s="10">
        <f t="shared" si="7"/>
        <v>2</v>
      </c>
    </row>
    <row r="55" spans="1:14" x14ac:dyDescent="0.25">
      <c r="A55" s="3" t="s">
        <v>10</v>
      </c>
      <c r="B55" s="11" t="str">
        <f t="shared" si="9"/>
        <v>ГБОУ лицей №373</v>
      </c>
      <c r="C55" s="5">
        <f t="shared" si="9"/>
        <v>11373</v>
      </c>
      <c r="D55" s="5" t="str">
        <f t="shared" si="9"/>
        <v>Лицей</v>
      </c>
      <c r="E55" s="12" t="str">
        <f t="shared" si="9"/>
        <v>1 Б</v>
      </c>
      <c r="F55" s="7">
        <f t="shared" si="9"/>
        <v>86</v>
      </c>
      <c r="G55" s="7">
        <f t="shared" si="9"/>
        <v>78</v>
      </c>
      <c r="H55" s="8">
        <f t="shared" si="8"/>
        <v>11373053</v>
      </c>
      <c r="I55" s="9">
        <v>1</v>
      </c>
      <c r="J55" s="9">
        <v>1</v>
      </c>
      <c r="K55" s="9">
        <v>1</v>
      </c>
      <c r="L55" s="9">
        <v>1</v>
      </c>
      <c r="M55" s="9">
        <v>1</v>
      </c>
      <c r="N55" s="10">
        <f t="shared" si="7"/>
        <v>5</v>
      </c>
    </row>
    <row r="56" spans="1:14" x14ac:dyDescent="0.25">
      <c r="A56" s="3" t="s">
        <v>34</v>
      </c>
      <c r="B56" s="11" t="s">
        <v>35</v>
      </c>
      <c r="C56" s="5">
        <f>VLOOKUP(B56,[45]Списки!$C$1:$E$40,2,FALSE)</f>
        <v>11373</v>
      </c>
      <c r="D56" s="5" t="str">
        <f>VLOOKUP(B56,[45]Списки!$C$1:$E$40,3,FALSE)</f>
        <v>Лицей</v>
      </c>
      <c r="E56" s="6" t="s">
        <v>37</v>
      </c>
      <c r="F56" s="7">
        <v>86</v>
      </c>
      <c r="G56" s="7">
        <v>78</v>
      </c>
      <c r="H56" s="8">
        <f t="shared" si="8"/>
        <v>11373054</v>
      </c>
      <c r="I56" s="9">
        <v>1</v>
      </c>
      <c r="J56" s="9">
        <v>1</v>
      </c>
      <c r="K56" s="9">
        <v>1</v>
      </c>
      <c r="L56" s="9">
        <v>1</v>
      </c>
      <c r="M56" s="9">
        <v>1</v>
      </c>
      <c r="N56" s="10">
        <f>IF(COUNTBLANK(I56:M56)&lt;5,SUM(I56:M56),"Не писал")</f>
        <v>5</v>
      </c>
    </row>
    <row r="57" spans="1:14" x14ac:dyDescent="0.25">
      <c r="A57" s="3" t="s">
        <v>34</v>
      </c>
      <c r="B57" s="11" t="str">
        <f t="shared" ref="B57:G72" si="10">B56</f>
        <v>ГБОУ лицей №373</v>
      </c>
      <c r="C57" s="5">
        <f t="shared" si="10"/>
        <v>11373</v>
      </c>
      <c r="D57" s="5" t="str">
        <f t="shared" si="10"/>
        <v>Лицей</v>
      </c>
      <c r="E57" s="12" t="str">
        <f t="shared" si="10"/>
        <v>1В</v>
      </c>
      <c r="F57" s="7">
        <f t="shared" si="10"/>
        <v>86</v>
      </c>
      <c r="G57" s="7">
        <f t="shared" si="10"/>
        <v>78</v>
      </c>
      <c r="H57" s="8">
        <f>H56+1</f>
        <v>11373055</v>
      </c>
      <c r="I57" s="9">
        <v>1</v>
      </c>
      <c r="J57" s="9">
        <v>1</v>
      </c>
      <c r="K57" s="9">
        <v>1</v>
      </c>
      <c r="L57" s="9">
        <v>1</v>
      </c>
      <c r="M57" s="9">
        <v>1</v>
      </c>
      <c r="N57" s="10">
        <f t="shared" ref="N57:N80" si="11">IF(COUNTBLANK(I57:M57)&lt;5,SUM(I57:M57),"Не писал")</f>
        <v>5</v>
      </c>
    </row>
    <row r="58" spans="1:14" x14ac:dyDescent="0.25">
      <c r="A58" s="3" t="s">
        <v>34</v>
      </c>
      <c r="B58" s="11" t="str">
        <f t="shared" si="10"/>
        <v>ГБОУ лицей №373</v>
      </c>
      <c r="C58" s="5">
        <f t="shared" si="10"/>
        <v>11373</v>
      </c>
      <c r="D58" s="5" t="str">
        <f t="shared" si="10"/>
        <v>Лицей</v>
      </c>
      <c r="E58" s="12" t="str">
        <f t="shared" si="10"/>
        <v>1В</v>
      </c>
      <c r="F58" s="7">
        <f t="shared" si="10"/>
        <v>86</v>
      </c>
      <c r="G58" s="7">
        <f t="shared" si="10"/>
        <v>78</v>
      </c>
      <c r="H58" s="8">
        <f t="shared" ref="H58:H77" si="12">H57+1</f>
        <v>11373056</v>
      </c>
      <c r="I58" s="9">
        <v>1</v>
      </c>
      <c r="J58" s="9">
        <v>1</v>
      </c>
      <c r="K58" s="9">
        <v>1</v>
      </c>
      <c r="L58" s="9">
        <v>1</v>
      </c>
      <c r="M58" s="9">
        <v>1</v>
      </c>
      <c r="N58" s="10">
        <f t="shared" si="11"/>
        <v>5</v>
      </c>
    </row>
    <row r="59" spans="1:14" x14ac:dyDescent="0.25">
      <c r="A59" s="3" t="s">
        <v>34</v>
      </c>
      <c r="B59" s="11" t="str">
        <f t="shared" si="10"/>
        <v>ГБОУ лицей №373</v>
      </c>
      <c r="C59" s="5">
        <f t="shared" si="10"/>
        <v>11373</v>
      </c>
      <c r="D59" s="5" t="str">
        <f t="shared" si="10"/>
        <v>Лицей</v>
      </c>
      <c r="E59" s="12" t="str">
        <f t="shared" si="10"/>
        <v>1В</v>
      </c>
      <c r="F59" s="7">
        <f t="shared" si="10"/>
        <v>86</v>
      </c>
      <c r="G59" s="7">
        <f t="shared" si="10"/>
        <v>78</v>
      </c>
      <c r="H59" s="8">
        <f t="shared" si="12"/>
        <v>11373057</v>
      </c>
      <c r="I59" s="9">
        <v>1</v>
      </c>
      <c r="J59" s="9">
        <v>1</v>
      </c>
      <c r="K59" s="9">
        <v>1</v>
      </c>
      <c r="L59" s="9">
        <v>1</v>
      </c>
      <c r="M59" s="9">
        <v>1</v>
      </c>
      <c r="N59" s="10">
        <f t="shared" si="11"/>
        <v>5</v>
      </c>
    </row>
    <row r="60" spans="1:14" x14ac:dyDescent="0.25">
      <c r="A60" s="3" t="s">
        <v>34</v>
      </c>
      <c r="B60" s="11" t="str">
        <f t="shared" si="10"/>
        <v>ГБОУ лицей №373</v>
      </c>
      <c r="C60" s="5">
        <f t="shared" si="10"/>
        <v>11373</v>
      </c>
      <c r="D60" s="5" t="str">
        <f t="shared" si="10"/>
        <v>Лицей</v>
      </c>
      <c r="E60" s="12" t="str">
        <f t="shared" si="10"/>
        <v>1В</v>
      </c>
      <c r="F60" s="7">
        <f t="shared" si="10"/>
        <v>86</v>
      </c>
      <c r="G60" s="7">
        <f t="shared" si="10"/>
        <v>78</v>
      </c>
      <c r="H60" s="8">
        <f t="shared" si="12"/>
        <v>11373058</v>
      </c>
      <c r="I60" s="9">
        <v>1</v>
      </c>
      <c r="J60" s="9">
        <v>1</v>
      </c>
      <c r="K60" s="9">
        <v>1</v>
      </c>
      <c r="L60" s="9">
        <v>1</v>
      </c>
      <c r="M60" s="9">
        <v>0</v>
      </c>
      <c r="N60" s="10">
        <f t="shared" si="11"/>
        <v>4</v>
      </c>
    </row>
    <row r="61" spans="1:14" x14ac:dyDescent="0.25">
      <c r="A61" s="3" t="s">
        <v>34</v>
      </c>
      <c r="B61" s="11" t="str">
        <f t="shared" si="10"/>
        <v>ГБОУ лицей №373</v>
      </c>
      <c r="C61" s="5">
        <f t="shared" si="10"/>
        <v>11373</v>
      </c>
      <c r="D61" s="5" t="str">
        <f t="shared" si="10"/>
        <v>Лицей</v>
      </c>
      <c r="E61" s="12" t="str">
        <f t="shared" si="10"/>
        <v>1В</v>
      </c>
      <c r="F61" s="7">
        <f t="shared" si="10"/>
        <v>86</v>
      </c>
      <c r="G61" s="7">
        <f t="shared" si="10"/>
        <v>78</v>
      </c>
      <c r="H61" s="8">
        <f t="shared" si="12"/>
        <v>11373059</v>
      </c>
      <c r="I61" s="9">
        <v>1</v>
      </c>
      <c r="J61" s="9">
        <v>0</v>
      </c>
      <c r="K61" s="9">
        <v>1</v>
      </c>
      <c r="L61" s="9">
        <v>1</v>
      </c>
      <c r="M61" s="9">
        <v>1</v>
      </c>
      <c r="N61" s="10">
        <f t="shared" si="11"/>
        <v>4</v>
      </c>
    </row>
    <row r="62" spans="1:14" x14ac:dyDescent="0.25">
      <c r="A62" s="3" t="s">
        <v>34</v>
      </c>
      <c r="B62" s="11" t="str">
        <f t="shared" si="10"/>
        <v>ГБОУ лицей №373</v>
      </c>
      <c r="C62" s="5">
        <f t="shared" si="10"/>
        <v>11373</v>
      </c>
      <c r="D62" s="5" t="str">
        <f t="shared" si="10"/>
        <v>Лицей</v>
      </c>
      <c r="E62" s="12" t="str">
        <f t="shared" si="10"/>
        <v>1В</v>
      </c>
      <c r="F62" s="7">
        <f t="shared" si="10"/>
        <v>86</v>
      </c>
      <c r="G62" s="7">
        <f t="shared" si="10"/>
        <v>78</v>
      </c>
      <c r="H62" s="8">
        <f t="shared" si="12"/>
        <v>11373060</v>
      </c>
      <c r="I62" s="9">
        <v>1</v>
      </c>
      <c r="J62" s="9">
        <v>1</v>
      </c>
      <c r="K62" s="9">
        <v>1</v>
      </c>
      <c r="L62" s="9">
        <v>1</v>
      </c>
      <c r="M62" s="9">
        <v>1</v>
      </c>
      <c r="N62" s="10">
        <f t="shared" si="11"/>
        <v>5</v>
      </c>
    </row>
    <row r="63" spans="1:14" x14ac:dyDescent="0.25">
      <c r="A63" s="3" t="s">
        <v>34</v>
      </c>
      <c r="B63" s="11" t="str">
        <f t="shared" si="10"/>
        <v>ГБОУ лицей №373</v>
      </c>
      <c r="C63" s="5">
        <f t="shared" si="10"/>
        <v>11373</v>
      </c>
      <c r="D63" s="5" t="str">
        <f t="shared" si="10"/>
        <v>Лицей</v>
      </c>
      <c r="E63" s="12" t="str">
        <f t="shared" si="10"/>
        <v>1В</v>
      </c>
      <c r="F63" s="7">
        <f t="shared" si="10"/>
        <v>86</v>
      </c>
      <c r="G63" s="7">
        <f t="shared" si="10"/>
        <v>78</v>
      </c>
      <c r="H63" s="8">
        <f t="shared" si="12"/>
        <v>11373061</v>
      </c>
      <c r="I63" s="9">
        <v>1</v>
      </c>
      <c r="J63" s="9">
        <v>1</v>
      </c>
      <c r="K63" s="9">
        <v>1</v>
      </c>
      <c r="L63" s="9">
        <v>1</v>
      </c>
      <c r="M63" s="9">
        <v>0</v>
      </c>
      <c r="N63" s="10">
        <f t="shared" si="11"/>
        <v>4</v>
      </c>
    </row>
    <row r="64" spans="1:14" x14ac:dyDescent="0.25">
      <c r="A64" s="3" t="s">
        <v>34</v>
      </c>
      <c r="B64" s="11" t="str">
        <f t="shared" si="10"/>
        <v>ГБОУ лицей №373</v>
      </c>
      <c r="C64" s="5">
        <f t="shared" si="10"/>
        <v>11373</v>
      </c>
      <c r="D64" s="5" t="str">
        <f t="shared" si="10"/>
        <v>Лицей</v>
      </c>
      <c r="E64" s="12" t="str">
        <f t="shared" si="10"/>
        <v>1В</v>
      </c>
      <c r="F64" s="7">
        <f t="shared" si="10"/>
        <v>86</v>
      </c>
      <c r="G64" s="7">
        <f t="shared" si="10"/>
        <v>78</v>
      </c>
      <c r="H64" s="8">
        <f t="shared" si="12"/>
        <v>11373062</v>
      </c>
      <c r="I64" s="9">
        <v>1</v>
      </c>
      <c r="J64" s="9">
        <v>1</v>
      </c>
      <c r="K64" s="9">
        <v>1</v>
      </c>
      <c r="L64" s="9">
        <v>1</v>
      </c>
      <c r="M64" s="9">
        <v>1</v>
      </c>
      <c r="N64" s="10">
        <f t="shared" si="11"/>
        <v>5</v>
      </c>
    </row>
    <row r="65" spans="1:14" x14ac:dyDescent="0.25">
      <c r="A65" s="3" t="s">
        <v>34</v>
      </c>
      <c r="B65" s="11" t="str">
        <f t="shared" si="10"/>
        <v>ГБОУ лицей №373</v>
      </c>
      <c r="C65" s="5">
        <f t="shared" si="10"/>
        <v>11373</v>
      </c>
      <c r="D65" s="5" t="str">
        <f t="shared" si="10"/>
        <v>Лицей</v>
      </c>
      <c r="E65" s="12" t="str">
        <f t="shared" si="10"/>
        <v>1В</v>
      </c>
      <c r="F65" s="7">
        <f t="shared" si="10"/>
        <v>86</v>
      </c>
      <c r="G65" s="7">
        <f t="shared" si="10"/>
        <v>78</v>
      </c>
      <c r="H65" s="8">
        <f t="shared" si="12"/>
        <v>11373063</v>
      </c>
      <c r="I65" s="9">
        <v>1</v>
      </c>
      <c r="J65" s="9">
        <v>1</v>
      </c>
      <c r="K65" s="9">
        <v>1</v>
      </c>
      <c r="L65" s="9">
        <v>1</v>
      </c>
      <c r="M65" s="9">
        <v>1</v>
      </c>
      <c r="N65" s="10">
        <f t="shared" si="11"/>
        <v>5</v>
      </c>
    </row>
    <row r="66" spans="1:14" x14ac:dyDescent="0.25">
      <c r="A66" s="3" t="s">
        <v>34</v>
      </c>
      <c r="B66" s="11" t="str">
        <f t="shared" si="10"/>
        <v>ГБОУ лицей №373</v>
      </c>
      <c r="C66" s="5">
        <f t="shared" si="10"/>
        <v>11373</v>
      </c>
      <c r="D66" s="5" t="str">
        <f t="shared" si="10"/>
        <v>Лицей</v>
      </c>
      <c r="E66" s="12" t="str">
        <f t="shared" si="10"/>
        <v>1В</v>
      </c>
      <c r="F66" s="7">
        <f t="shared" si="10"/>
        <v>86</v>
      </c>
      <c r="G66" s="7">
        <f t="shared" si="10"/>
        <v>78</v>
      </c>
      <c r="H66" s="8">
        <f t="shared" si="12"/>
        <v>11373064</v>
      </c>
      <c r="I66" s="9">
        <v>1</v>
      </c>
      <c r="J66" s="9">
        <v>1</v>
      </c>
      <c r="K66" s="9">
        <v>1</v>
      </c>
      <c r="L66" s="9">
        <v>1</v>
      </c>
      <c r="M66" s="9">
        <v>1</v>
      </c>
      <c r="N66" s="10">
        <f t="shared" si="11"/>
        <v>5</v>
      </c>
    </row>
    <row r="67" spans="1:14" x14ac:dyDescent="0.25">
      <c r="A67" s="3" t="s">
        <v>34</v>
      </c>
      <c r="B67" s="11" t="str">
        <f t="shared" si="10"/>
        <v>ГБОУ лицей №373</v>
      </c>
      <c r="C67" s="5">
        <f t="shared" si="10"/>
        <v>11373</v>
      </c>
      <c r="D67" s="5" t="str">
        <f t="shared" si="10"/>
        <v>Лицей</v>
      </c>
      <c r="E67" s="12" t="str">
        <f t="shared" si="10"/>
        <v>1В</v>
      </c>
      <c r="F67" s="7">
        <f t="shared" si="10"/>
        <v>86</v>
      </c>
      <c r="G67" s="7">
        <f t="shared" si="10"/>
        <v>78</v>
      </c>
      <c r="H67" s="8">
        <f t="shared" si="12"/>
        <v>11373065</v>
      </c>
      <c r="I67" s="9">
        <v>1</v>
      </c>
      <c r="J67" s="9">
        <v>1</v>
      </c>
      <c r="K67" s="9">
        <v>1</v>
      </c>
      <c r="L67" s="9">
        <v>1</v>
      </c>
      <c r="M67" s="9">
        <v>1</v>
      </c>
      <c r="N67" s="10">
        <f t="shared" si="11"/>
        <v>5</v>
      </c>
    </row>
    <row r="68" spans="1:14" x14ac:dyDescent="0.25">
      <c r="A68" s="3" t="s">
        <v>34</v>
      </c>
      <c r="B68" s="11" t="str">
        <f t="shared" si="10"/>
        <v>ГБОУ лицей №373</v>
      </c>
      <c r="C68" s="5">
        <f t="shared" si="10"/>
        <v>11373</v>
      </c>
      <c r="D68" s="5" t="str">
        <f t="shared" si="10"/>
        <v>Лицей</v>
      </c>
      <c r="E68" s="12" t="str">
        <f t="shared" si="10"/>
        <v>1В</v>
      </c>
      <c r="F68" s="7">
        <f t="shared" si="10"/>
        <v>86</v>
      </c>
      <c r="G68" s="7">
        <f t="shared" si="10"/>
        <v>78</v>
      </c>
      <c r="H68" s="8">
        <f t="shared" si="12"/>
        <v>11373066</v>
      </c>
      <c r="I68" s="9">
        <v>1</v>
      </c>
      <c r="J68" s="9">
        <v>1</v>
      </c>
      <c r="K68" s="9">
        <v>1</v>
      </c>
      <c r="L68" s="9">
        <v>1</v>
      </c>
      <c r="M68" s="9">
        <v>1</v>
      </c>
      <c r="N68" s="10">
        <f t="shared" si="11"/>
        <v>5</v>
      </c>
    </row>
    <row r="69" spans="1:14" x14ac:dyDescent="0.25">
      <c r="A69" s="3" t="s">
        <v>34</v>
      </c>
      <c r="B69" s="11" t="str">
        <f t="shared" si="10"/>
        <v>ГБОУ лицей №373</v>
      </c>
      <c r="C69" s="5">
        <f t="shared" si="10"/>
        <v>11373</v>
      </c>
      <c r="D69" s="5" t="str">
        <f t="shared" si="10"/>
        <v>Лицей</v>
      </c>
      <c r="E69" s="12" t="str">
        <f t="shared" si="10"/>
        <v>1В</v>
      </c>
      <c r="F69" s="7">
        <f t="shared" si="10"/>
        <v>86</v>
      </c>
      <c r="G69" s="7">
        <f t="shared" si="10"/>
        <v>78</v>
      </c>
      <c r="H69" s="8">
        <f t="shared" si="12"/>
        <v>11373067</v>
      </c>
      <c r="I69" s="9">
        <v>1</v>
      </c>
      <c r="J69" s="9">
        <v>1</v>
      </c>
      <c r="K69" s="9">
        <v>1</v>
      </c>
      <c r="L69" s="9">
        <v>1</v>
      </c>
      <c r="M69" s="9">
        <v>1</v>
      </c>
      <c r="N69" s="10">
        <f t="shared" si="11"/>
        <v>5</v>
      </c>
    </row>
    <row r="70" spans="1:14" x14ac:dyDescent="0.25">
      <c r="A70" s="3" t="s">
        <v>34</v>
      </c>
      <c r="B70" s="11" t="str">
        <f t="shared" si="10"/>
        <v>ГБОУ лицей №373</v>
      </c>
      <c r="C70" s="5">
        <f t="shared" si="10"/>
        <v>11373</v>
      </c>
      <c r="D70" s="5" t="str">
        <f t="shared" si="10"/>
        <v>Лицей</v>
      </c>
      <c r="E70" s="12" t="str">
        <f t="shared" si="10"/>
        <v>1В</v>
      </c>
      <c r="F70" s="7">
        <f t="shared" si="10"/>
        <v>86</v>
      </c>
      <c r="G70" s="7">
        <f t="shared" si="10"/>
        <v>78</v>
      </c>
      <c r="H70" s="8">
        <f t="shared" si="12"/>
        <v>11373068</v>
      </c>
      <c r="I70" s="9">
        <v>1</v>
      </c>
      <c r="J70" s="9">
        <v>1</v>
      </c>
      <c r="K70" s="9">
        <v>1</v>
      </c>
      <c r="L70" s="9">
        <v>1</v>
      </c>
      <c r="M70" s="9">
        <v>1</v>
      </c>
      <c r="N70" s="10">
        <f t="shared" si="11"/>
        <v>5</v>
      </c>
    </row>
    <row r="71" spans="1:14" x14ac:dyDescent="0.25">
      <c r="A71" s="3" t="s">
        <v>34</v>
      </c>
      <c r="B71" s="11" t="str">
        <f t="shared" si="10"/>
        <v>ГБОУ лицей №373</v>
      </c>
      <c r="C71" s="5">
        <f t="shared" si="10"/>
        <v>11373</v>
      </c>
      <c r="D71" s="5" t="str">
        <f t="shared" si="10"/>
        <v>Лицей</v>
      </c>
      <c r="E71" s="12" t="str">
        <f t="shared" si="10"/>
        <v>1В</v>
      </c>
      <c r="F71" s="7">
        <f t="shared" si="10"/>
        <v>86</v>
      </c>
      <c r="G71" s="7">
        <f t="shared" si="10"/>
        <v>78</v>
      </c>
      <c r="H71" s="8">
        <f t="shared" si="12"/>
        <v>11373069</v>
      </c>
      <c r="I71" s="9">
        <v>1</v>
      </c>
      <c r="J71" s="9">
        <v>1</v>
      </c>
      <c r="K71" s="9">
        <v>1</v>
      </c>
      <c r="L71" s="9">
        <v>1</v>
      </c>
      <c r="M71" s="9">
        <v>1</v>
      </c>
      <c r="N71" s="10">
        <f t="shared" si="11"/>
        <v>5</v>
      </c>
    </row>
    <row r="72" spans="1:14" x14ac:dyDescent="0.25">
      <c r="A72" s="3" t="s">
        <v>34</v>
      </c>
      <c r="B72" s="11" t="str">
        <f t="shared" si="10"/>
        <v>ГБОУ лицей №373</v>
      </c>
      <c r="C72" s="5">
        <f t="shared" si="10"/>
        <v>11373</v>
      </c>
      <c r="D72" s="5" t="str">
        <f t="shared" si="10"/>
        <v>Лицей</v>
      </c>
      <c r="E72" s="12" t="str">
        <f t="shared" si="10"/>
        <v>1В</v>
      </c>
      <c r="F72" s="7">
        <f t="shared" si="10"/>
        <v>86</v>
      </c>
      <c r="G72" s="7">
        <f t="shared" si="10"/>
        <v>78</v>
      </c>
      <c r="H72" s="8">
        <f t="shared" si="12"/>
        <v>11373070</v>
      </c>
      <c r="I72" s="9">
        <v>1</v>
      </c>
      <c r="J72" s="9">
        <v>1</v>
      </c>
      <c r="K72" s="9">
        <v>1</v>
      </c>
      <c r="L72" s="9">
        <v>1</v>
      </c>
      <c r="M72" s="9">
        <v>1</v>
      </c>
      <c r="N72" s="10">
        <f t="shared" si="11"/>
        <v>5</v>
      </c>
    </row>
    <row r="73" spans="1:14" x14ac:dyDescent="0.25">
      <c r="A73" s="3" t="s">
        <v>34</v>
      </c>
      <c r="B73" s="11" t="str">
        <f t="shared" ref="B73:G81" si="13">B72</f>
        <v>ГБОУ лицей №373</v>
      </c>
      <c r="C73" s="5">
        <f t="shared" si="13"/>
        <v>11373</v>
      </c>
      <c r="D73" s="5" t="str">
        <f t="shared" si="13"/>
        <v>Лицей</v>
      </c>
      <c r="E73" s="12" t="str">
        <f t="shared" si="13"/>
        <v>1В</v>
      </c>
      <c r="F73" s="7">
        <f t="shared" si="13"/>
        <v>86</v>
      </c>
      <c r="G73" s="7">
        <f t="shared" si="13"/>
        <v>78</v>
      </c>
      <c r="H73" s="8">
        <f t="shared" si="12"/>
        <v>11373071</v>
      </c>
      <c r="I73" s="9">
        <v>1</v>
      </c>
      <c r="J73" s="9">
        <v>1</v>
      </c>
      <c r="K73" s="9">
        <v>1</v>
      </c>
      <c r="L73" s="9">
        <v>1</v>
      </c>
      <c r="M73" s="9">
        <v>1</v>
      </c>
      <c r="N73" s="10">
        <f t="shared" si="11"/>
        <v>5</v>
      </c>
    </row>
    <row r="74" spans="1:14" x14ac:dyDescent="0.25">
      <c r="A74" s="3" t="s">
        <v>34</v>
      </c>
      <c r="B74" s="11" t="str">
        <f t="shared" si="13"/>
        <v>ГБОУ лицей №373</v>
      </c>
      <c r="C74" s="5">
        <f t="shared" si="13"/>
        <v>11373</v>
      </c>
      <c r="D74" s="5" t="str">
        <f t="shared" si="13"/>
        <v>Лицей</v>
      </c>
      <c r="E74" s="12" t="str">
        <f t="shared" si="13"/>
        <v>1В</v>
      </c>
      <c r="F74" s="7">
        <f t="shared" si="13"/>
        <v>86</v>
      </c>
      <c r="G74" s="7">
        <f t="shared" si="13"/>
        <v>78</v>
      </c>
      <c r="H74" s="8">
        <f t="shared" si="12"/>
        <v>11373072</v>
      </c>
      <c r="I74" s="9">
        <v>1</v>
      </c>
      <c r="J74" s="9">
        <v>0</v>
      </c>
      <c r="K74" s="9">
        <v>1</v>
      </c>
      <c r="L74" s="9">
        <v>1</v>
      </c>
      <c r="M74" s="9">
        <v>1</v>
      </c>
      <c r="N74" s="10">
        <f t="shared" si="11"/>
        <v>4</v>
      </c>
    </row>
    <row r="75" spans="1:14" x14ac:dyDescent="0.25">
      <c r="A75" s="3" t="s">
        <v>34</v>
      </c>
      <c r="B75" s="11" t="str">
        <f t="shared" si="13"/>
        <v>ГБОУ лицей №373</v>
      </c>
      <c r="C75" s="5">
        <f t="shared" si="13"/>
        <v>11373</v>
      </c>
      <c r="D75" s="5" t="str">
        <f t="shared" si="13"/>
        <v>Лицей</v>
      </c>
      <c r="E75" s="12" t="str">
        <f t="shared" si="13"/>
        <v>1В</v>
      </c>
      <c r="F75" s="7">
        <f t="shared" si="13"/>
        <v>86</v>
      </c>
      <c r="G75" s="7">
        <f t="shared" si="13"/>
        <v>78</v>
      </c>
      <c r="H75" s="8">
        <f t="shared" si="12"/>
        <v>11373073</v>
      </c>
      <c r="I75" s="9">
        <v>1</v>
      </c>
      <c r="J75" s="9">
        <v>1</v>
      </c>
      <c r="K75" s="9">
        <v>1</v>
      </c>
      <c r="L75" s="9">
        <v>1</v>
      </c>
      <c r="M75" s="9">
        <v>1</v>
      </c>
      <c r="N75" s="10">
        <f t="shared" si="11"/>
        <v>5</v>
      </c>
    </row>
    <row r="76" spans="1:14" x14ac:dyDescent="0.25">
      <c r="A76" s="3" t="s">
        <v>34</v>
      </c>
      <c r="B76" s="11" t="str">
        <f t="shared" si="13"/>
        <v>ГБОУ лицей №373</v>
      </c>
      <c r="C76" s="5">
        <f t="shared" si="13"/>
        <v>11373</v>
      </c>
      <c r="D76" s="5" t="str">
        <f t="shared" si="13"/>
        <v>Лицей</v>
      </c>
      <c r="E76" s="12" t="str">
        <f t="shared" si="13"/>
        <v>1В</v>
      </c>
      <c r="F76" s="7">
        <f t="shared" si="13"/>
        <v>86</v>
      </c>
      <c r="G76" s="7">
        <f t="shared" si="13"/>
        <v>78</v>
      </c>
      <c r="H76" s="8">
        <f t="shared" si="12"/>
        <v>11373074</v>
      </c>
      <c r="I76" s="9">
        <v>1</v>
      </c>
      <c r="J76" s="9">
        <v>0</v>
      </c>
      <c r="K76" s="9">
        <v>1</v>
      </c>
      <c r="L76" s="9">
        <v>0</v>
      </c>
      <c r="M76" s="9">
        <v>1</v>
      </c>
      <c r="N76" s="10">
        <f t="shared" si="11"/>
        <v>3</v>
      </c>
    </row>
    <row r="77" spans="1:14" x14ac:dyDescent="0.25">
      <c r="A77" s="3" t="s">
        <v>34</v>
      </c>
      <c r="B77" s="11" t="str">
        <f t="shared" si="13"/>
        <v>ГБОУ лицей №373</v>
      </c>
      <c r="C77" s="5">
        <f t="shared" si="13"/>
        <v>11373</v>
      </c>
      <c r="D77" s="5" t="str">
        <f t="shared" si="13"/>
        <v>Лицей</v>
      </c>
      <c r="E77" s="12" t="str">
        <f t="shared" si="13"/>
        <v>1В</v>
      </c>
      <c r="F77" s="7">
        <f t="shared" si="13"/>
        <v>86</v>
      </c>
      <c r="G77" s="7">
        <f t="shared" si="13"/>
        <v>78</v>
      </c>
      <c r="H77" s="8">
        <f t="shared" si="12"/>
        <v>11373075</v>
      </c>
      <c r="I77" s="9">
        <v>1</v>
      </c>
      <c r="J77" s="9">
        <v>1</v>
      </c>
      <c r="K77" s="9">
        <v>1</v>
      </c>
      <c r="L77" s="9">
        <v>1</v>
      </c>
      <c r="M77" s="9">
        <v>1</v>
      </c>
      <c r="N77" s="10">
        <f t="shared" si="11"/>
        <v>5</v>
      </c>
    </row>
    <row r="78" spans="1:14" x14ac:dyDescent="0.25">
      <c r="A78" s="3" t="s">
        <v>34</v>
      </c>
      <c r="B78" s="11" t="str">
        <f t="shared" si="13"/>
        <v>ГБОУ лицей №373</v>
      </c>
      <c r="C78" s="5">
        <f t="shared" si="13"/>
        <v>11373</v>
      </c>
      <c r="D78" s="5" t="str">
        <f t="shared" si="13"/>
        <v>Лицей</v>
      </c>
      <c r="E78" s="12" t="str">
        <f t="shared" si="13"/>
        <v>1В</v>
      </c>
      <c r="F78" s="16">
        <f t="shared" si="13"/>
        <v>86</v>
      </c>
      <c r="G78" s="7">
        <f t="shared" si="13"/>
        <v>78</v>
      </c>
      <c r="H78" s="8">
        <f>H77+1</f>
        <v>11373076</v>
      </c>
      <c r="I78" s="9">
        <v>1</v>
      </c>
      <c r="J78" s="9">
        <v>1</v>
      </c>
      <c r="K78" s="9">
        <v>1</v>
      </c>
      <c r="L78" s="9">
        <v>1</v>
      </c>
      <c r="M78" s="9">
        <v>1</v>
      </c>
      <c r="N78" s="10">
        <f t="shared" si="11"/>
        <v>5</v>
      </c>
    </row>
    <row r="79" spans="1:14" x14ac:dyDescent="0.25">
      <c r="A79" s="3" t="s">
        <v>34</v>
      </c>
      <c r="B79" s="11" t="str">
        <f t="shared" si="13"/>
        <v>ГБОУ лицей №373</v>
      </c>
      <c r="C79" s="5">
        <f t="shared" si="13"/>
        <v>11373</v>
      </c>
      <c r="D79" s="5" t="str">
        <f t="shared" si="13"/>
        <v>Лицей</v>
      </c>
      <c r="E79" s="12" t="str">
        <f t="shared" si="13"/>
        <v>1В</v>
      </c>
      <c r="F79" s="7">
        <f t="shared" si="13"/>
        <v>86</v>
      </c>
      <c r="G79" s="7">
        <f t="shared" si="13"/>
        <v>78</v>
      </c>
      <c r="H79" s="8">
        <f t="shared" ref="H79:H80" si="14">H78+1</f>
        <v>11373077</v>
      </c>
      <c r="I79" s="9">
        <v>1</v>
      </c>
      <c r="J79" s="9">
        <v>1</v>
      </c>
      <c r="K79" s="9">
        <v>1</v>
      </c>
      <c r="L79" s="9">
        <v>1</v>
      </c>
      <c r="M79" s="9">
        <v>1</v>
      </c>
      <c r="N79" s="10">
        <f t="shared" si="11"/>
        <v>5</v>
      </c>
    </row>
    <row r="80" spans="1:14" x14ac:dyDescent="0.25">
      <c r="A80" s="3" t="s">
        <v>34</v>
      </c>
      <c r="B80" s="11" t="str">
        <f t="shared" si="13"/>
        <v>ГБОУ лицей №373</v>
      </c>
      <c r="C80" s="5">
        <f t="shared" si="13"/>
        <v>11373</v>
      </c>
      <c r="D80" s="5" t="str">
        <f t="shared" si="13"/>
        <v>Лицей</v>
      </c>
      <c r="E80" s="12" t="str">
        <f t="shared" si="13"/>
        <v>1В</v>
      </c>
      <c r="F80" s="7">
        <f t="shared" si="13"/>
        <v>86</v>
      </c>
      <c r="G80" s="7">
        <f t="shared" si="13"/>
        <v>78</v>
      </c>
      <c r="H80" s="8">
        <f t="shared" si="14"/>
        <v>11373078</v>
      </c>
      <c r="I80" s="9">
        <v>1</v>
      </c>
      <c r="J80" s="9">
        <v>1</v>
      </c>
      <c r="K80" s="9">
        <v>1</v>
      </c>
      <c r="L80" s="9">
        <v>1</v>
      </c>
      <c r="M80" s="9">
        <v>1</v>
      </c>
      <c r="N80" s="10">
        <f t="shared" si="11"/>
        <v>5</v>
      </c>
    </row>
    <row r="81" spans="1:14" x14ac:dyDescent="0.25">
      <c r="A81" s="3" t="s">
        <v>34</v>
      </c>
      <c r="B81" s="11" t="str">
        <f t="shared" si="13"/>
        <v>ГБОУ лицей №373</v>
      </c>
      <c r="C81" s="5">
        <f t="shared" si="13"/>
        <v>11373</v>
      </c>
      <c r="D81" s="5" t="str">
        <f t="shared" si="13"/>
        <v>Лицей</v>
      </c>
      <c r="E81" s="12" t="str">
        <f t="shared" si="13"/>
        <v>1В</v>
      </c>
      <c r="F81" s="7">
        <f t="shared" si="13"/>
        <v>86</v>
      </c>
      <c r="G81" s="7">
        <f t="shared" si="13"/>
        <v>78</v>
      </c>
      <c r="I81" s="48">
        <f>SUM(I3:I80)/(78*1)</f>
        <v>0.91025641025641024</v>
      </c>
      <c r="J81" s="48">
        <f t="shared" ref="J81:M81" si="15">SUM(J3:J80)/(78*1)</f>
        <v>0.87179487179487181</v>
      </c>
      <c r="K81" s="48">
        <f t="shared" si="15"/>
        <v>0.74358974358974361</v>
      </c>
      <c r="L81" s="48">
        <f t="shared" si="15"/>
        <v>0.96153846153846156</v>
      </c>
      <c r="M81" s="48">
        <f t="shared" si="15"/>
        <v>0.9358974358974359</v>
      </c>
      <c r="N81" s="48">
        <f>SUM(N3:N80)/(78*5)</f>
        <v>0.88461538461538458</v>
      </c>
    </row>
    <row r="83" spans="1:14" x14ac:dyDescent="0.25">
      <c r="A83" s="54" t="s">
        <v>74</v>
      </c>
      <c r="B83" s="54" t="s">
        <v>75</v>
      </c>
      <c r="C83" s="54" t="s">
        <v>76</v>
      </c>
    </row>
    <row r="84" spans="1:14" x14ac:dyDescent="0.25">
      <c r="A84" s="54" t="s">
        <v>82</v>
      </c>
      <c r="B84" s="54">
        <v>0</v>
      </c>
      <c r="C84" s="55">
        <f>B84/78</f>
        <v>0</v>
      </c>
    </row>
    <row r="85" spans="1:14" x14ac:dyDescent="0.25">
      <c r="A85" s="54" t="s">
        <v>77</v>
      </c>
      <c r="B85" s="54">
        <v>0</v>
      </c>
      <c r="C85" s="55">
        <f t="shared" ref="C85:C89" si="16">B85/78</f>
        <v>0</v>
      </c>
    </row>
    <row r="86" spans="1:14" x14ac:dyDescent="0.25">
      <c r="A86" s="54" t="s">
        <v>78</v>
      </c>
      <c r="B86" s="54">
        <v>5</v>
      </c>
      <c r="C86" s="55">
        <f t="shared" si="16"/>
        <v>6.4102564102564097E-2</v>
      </c>
    </row>
    <row r="87" spans="1:14" x14ac:dyDescent="0.25">
      <c r="A87" s="54" t="s">
        <v>79</v>
      </c>
      <c r="B87" s="54">
        <v>7</v>
      </c>
      <c r="C87" s="55">
        <f t="shared" si="16"/>
        <v>8.9743589743589744E-2</v>
      </c>
    </row>
    <row r="88" spans="1:14" x14ac:dyDescent="0.25">
      <c r="A88" s="54" t="s">
        <v>80</v>
      </c>
      <c r="B88" s="54">
        <v>16</v>
      </c>
      <c r="C88" s="55">
        <f t="shared" si="16"/>
        <v>0.20512820512820512</v>
      </c>
    </row>
    <row r="89" spans="1:14" x14ac:dyDescent="0.25">
      <c r="A89" s="54" t="s">
        <v>81</v>
      </c>
      <c r="B89" s="54">
        <v>50</v>
      </c>
      <c r="C89" s="55">
        <f t="shared" si="16"/>
        <v>0.64102564102564108</v>
      </c>
    </row>
    <row r="90" spans="1:14" x14ac:dyDescent="0.25">
      <c r="B90">
        <f>SUBTOTAL(9,B84:B89)</f>
        <v>78</v>
      </c>
    </row>
  </sheetData>
  <autoFilter ref="A1:N81"/>
  <mergeCells count="9">
    <mergeCell ref="G1:G2"/>
    <mergeCell ref="H1:H2"/>
    <mergeCell ref="N1:N2"/>
    <mergeCell ref="A1:A2"/>
    <mergeCell ref="B1:B2"/>
    <mergeCell ref="C1:C2"/>
    <mergeCell ref="D1:D2"/>
    <mergeCell ref="E1:E2"/>
    <mergeCell ref="F1:F2"/>
  </mergeCells>
  <dataValidations count="3">
    <dataValidation allowBlank="1" showErrorMessage="1" sqref="E3:G81"/>
    <dataValidation type="list" allowBlank="1" showInputMessage="1" showErrorMessage="1" sqref="I3:M80">
      <formula1>балл1</formula1>
    </dataValidation>
    <dataValidation type="list" allowBlank="1" showInputMessage="1" showErrorMessage="1" sqref="B3:B4 B28 B56">
      <formula1>Название</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dimension ref="A1:N168"/>
  <sheetViews>
    <sheetView topLeftCell="A136" workbookViewId="0">
      <selection activeCell="B162" sqref="B162:B167"/>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6.85546875" bestFit="1"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38</v>
      </c>
      <c r="C3" s="5">
        <f>VLOOKUP(B3,[13]Списки!$C$1:$E$40,2,FALSE)</f>
        <v>11376</v>
      </c>
      <c r="D3" s="5" t="str">
        <f>VLOOKUP(B3,[13]Списки!$C$1:$E$40,3,FALSE)</f>
        <v>СОШ</v>
      </c>
      <c r="E3" s="6" t="s">
        <v>12</v>
      </c>
      <c r="F3" s="7">
        <v>167</v>
      </c>
      <c r="G3" s="7">
        <v>156</v>
      </c>
      <c r="H3" s="8">
        <f>C3*1000+1</f>
        <v>11376001</v>
      </c>
      <c r="I3" s="9">
        <v>1</v>
      </c>
      <c r="J3" s="9">
        <v>1</v>
      </c>
      <c r="K3" s="9">
        <v>1</v>
      </c>
      <c r="L3" s="9">
        <v>0</v>
      </c>
      <c r="M3" s="9">
        <v>0</v>
      </c>
      <c r="N3" s="10">
        <v>3</v>
      </c>
    </row>
    <row r="4" spans="1:14" x14ac:dyDescent="0.25">
      <c r="A4" s="3" t="str">
        <f>A3</f>
        <v>Московский</v>
      </c>
      <c r="B4" s="11" t="str">
        <f t="shared" ref="B4:G19" si="0">B3</f>
        <v>ГБОУ СОШ №376</v>
      </c>
      <c r="C4" s="5">
        <f t="shared" si="0"/>
        <v>11376</v>
      </c>
      <c r="D4" s="5" t="str">
        <f t="shared" si="0"/>
        <v>СОШ</v>
      </c>
      <c r="E4" s="12" t="str">
        <f t="shared" si="0"/>
        <v>1А</v>
      </c>
      <c r="F4" s="7">
        <f t="shared" si="0"/>
        <v>167</v>
      </c>
      <c r="G4" s="7">
        <f t="shared" si="0"/>
        <v>156</v>
      </c>
      <c r="H4" s="8">
        <f>H3+1</f>
        <v>11376002</v>
      </c>
      <c r="I4" s="9">
        <v>1</v>
      </c>
      <c r="J4" s="9">
        <v>1</v>
      </c>
      <c r="K4" s="9">
        <v>0</v>
      </c>
      <c r="L4" s="9">
        <v>1</v>
      </c>
      <c r="M4" s="9">
        <v>1</v>
      </c>
      <c r="N4" s="10">
        <v>4</v>
      </c>
    </row>
    <row r="5" spans="1:14" x14ac:dyDescent="0.25">
      <c r="A5" s="3" t="str">
        <f t="shared" ref="A5:G20" si="1">A4</f>
        <v>Московский</v>
      </c>
      <c r="B5" s="11" t="str">
        <f t="shared" si="0"/>
        <v>ГБОУ СОШ №376</v>
      </c>
      <c r="C5" s="5">
        <f t="shared" si="0"/>
        <v>11376</v>
      </c>
      <c r="D5" s="5" t="str">
        <f t="shared" si="0"/>
        <v>СОШ</v>
      </c>
      <c r="E5" s="12" t="str">
        <f t="shared" si="0"/>
        <v>1А</v>
      </c>
      <c r="F5" s="7">
        <f t="shared" si="0"/>
        <v>167</v>
      </c>
      <c r="G5" s="7">
        <f t="shared" si="0"/>
        <v>156</v>
      </c>
      <c r="H5" s="8">
        <f t="shared" ref="H5:H68" si="2">H4+1</f>
        <v>11376003</v>
      </c>
      <c r="I5" s="9">
        <v>1</v>
      </c>
      <c r="J5" s="9">
        <v>1</v>
      </c>
      <c r="K5" s="9">
        <v>1</v>
      </c>
      <c r="L5" s="9">
        <v>1</v>
      </c>
      <c r="M5" s="9">
        <v>1</v>
      </c>
      <c r="N5" s="10">
        <v>5</v>
      </c>
    </row>
    <row r="6" spans="1:14" x14ac:dyDescent="0.25">
      <c r="A6" s="3" t="str">
        <f t="shared" si="1"/>
        <v>Московский</v>
      </c>
      <c r="B6" s="11" t="str">
        <f t="shared" si="0"/>
        <v>ГБОУ СОШ №376</v>
      </c>
      <c r="C6" s="5">
        <f t="shared" si="0"/>
        <v>11376</v>
      </c>
      <c r="D6" s="5" t="str">
        <f t="shared" si="0"/>
        <v>СОШ</v>
      </c>
      <c r="E6" s="12" t="str">
        <f t="shared" si="0"/>
        <v>1А</v>
      </c>
      <c r="F6" s="7">
        <f t="shared" si="0"/>
        <v>167</v>
      </c>
      <c r="G6" s="7">
        <f t="shared" si="0"/>
        <v>156</v>
      </c>
      <c r="H6" s="8">
        <f t="shared" si="2"/>
        <v>11376004</v>
      </c>
      <c r="I6" s="9">
        <v>1</v>
      </c>
      <c r="J6" s="9">
        <v>1</v>
      </c>
      <c r="K6" s="9">
        <v>1</v>
      </c>
      <c r="L6" s="9">
        <v>1</v>
      </c>
      <c r="M6" s="9">
        <v>1</v>
      </c>
      <c r="N6" s="10">
        <v>5</v>
      </c>
    </row>
    <row r="7" spans="1:14" x14ac:dyDescent="0.25">
      <c r="A7" s="3" t="str">
        <f t="shared" si="1"/>
        <v>Московский</v>
      </c>
      <c r="B7" s="11" t="str">
        <f t="shared" si="0"/>
        <v>ГБОУ СОШ №376</v>
      </c>
      <c r="C7" s="5">
        <f t="shared" si="0"/>
        <v>11376</v>
      </c>
      <c r="D7" s="5" t="str">
        <f t="shared" si="0"/>
        <v>СОШ</v>
      </c>
      <c r="E7" s="12" t="str">
        <f t="shared" si="0"/>
        <v>1А</v>
      </c>
      <c r="F7" s="7">
        <f t="shared" si="0"/>
        <v>167</v>
      </c>
      <c r="G7" s="7">
        <f t="shared" si="0"/>
        <v>156</v>
      </c>
      <c r="H7" s="8">
        <f t="shared" si="2"/>
        <v>11376005</v>
      </c>
      <c r="I7" s="9">
        <v>1</v>
      </c>
      <c r="J7" s="9">
        <v>0</v>
      </c>
      <c r="K7" s="9">
        <v>0</v>
      </c>
      <c r="L7" s="9">
        <v>1</v>
      </c>
      <c r="M7" s="9">
        <v>1</v>
      </c>
      <c r="N7" s="10">
        <v>3</v>
      </c>
    </row>
    <row r="8" spans="1:14" x14ac:dyDescent="0.25">
      <c r="A8" s="3" t="str">
        <f t="shared" si="1"/>
        <v>Московский</v>
      </c>
      <c r="B8" s="11" t="str">
        <f t="shared" si="0"/>
        <v>ГБОУ СОШ №376</v>
      </c>
      <c r="C8" s="5">
        <f t="shared" si="0"/>
        <v>11376</v>
      </c>
      <c r="D8" s="5" t="str">
        <f t="shared" si="0"/>
        <v>СОШ</v>
      </c>
      <c r="E8" s="12" t="str">
        <f t="shared" si="0"/>
        <v>1А</v>
      </c>
      <c r="F8" s="7">
        <f t="shared" si="0"/>
        <v>167</v>
      </c>
      <c r="G8" s="7">
        <f t="shared" si="0"/>
        <v>156</v>
      </c>
      <c r="H8" s="8">
        <f t="shared" si="2"/>
        <v>11376006</v>
      </c>
      <c r="I8" s="9">
        <v>1</v>
      </c>
      <c r="J8" s="9">
        <v>1</v>
      </c>
      <c r="K8" s="9">
        <v>1</v>
      </c>
      <c r="L8" s="9">
        <v>1</v>
      </c>
      <c r="M8" s="9">
        <v>0</v>
      </c>
      <c r="N8" s="10">
        <v>4</v>
      </c>
    </row>
    <row r="9" spans="1:14" x14ac:dyDescent="0.25">
      <c r="A9" s="3" t="str">
        <f t="shared" si="1"/>
        <v>Московский</v>
      </c>
      <c r="B9" s="11" t="str">
        <f t="shared" si="0"/>
        <v>ГБОУ СОШ №376</v>
      </c>
      <c r="C9" s="5">
        <f t="shared" si="0"/>
        <v>11376</v>
      </c>
      <c r="D9" s="5" t="str">
        <f t="shared" si="0"/>
        <v>СОШ</v>
      </c>
      <c r="E9" s="12" t="str">
        <f t="shared" si="0"/>
        <v>1А</v>
      </c>
      <c r="F9" s="7">
        <f t="shared" si="0"/>
        <v>167</v>
      </c>
      <c r="G9" s="7">
        <f t="shared" si="0"/>
        <v>156</v>
      </c>
      <c r="H9" s="8">
        <f t="shared" si="2"/>
        <v>11376007</v>
      </c>
      <c r="I9" s="9">
        <v>1</v>
      </c>
      <c r="J9" s="9">
        <v>1</v>
      </c>
      <c r="K9" s="9">
        <v>1</v>
      </c>
      <c r="L9" s="9">
        <v>1</v>
      </c>
      <c r="M9" s="9">
        <v>0</v>
      </c>
      <c r="N9" s="10">
        <v>4</v>
      </c>
    </row>
    <row r="10" spans="1:14" x14ac:dyDescent="0.25">
      <c r="A10" s="3" t="str">
        <f t="shared" si="1"/>
        <v>Московский</v>
      </c>
      <c r="B10" s="11" t="str">
        <f t="shared" si="0"/>
        <v>ГБОУ СОШ №376</v>
      </c>
      <c r="C10" s="5">
        <f t="shared" si="0"/>
        <v>11376</v>
      </c>
      <c r="D10" s="5" t="str">
        <f t="shared" si="0"/>
        <v>СОШ</v>
      </c>
      <c r="E10" s="12" t="str">
        <f t="shared" si="0"/>
        <v>1А</v>
      </c>
      <c r="F10" s="7">
        <f t="shared" si="0"/>
        <v>167</v>
      </c>
      <c r="G10" s="7">
        <f t="shared" si="0"/>
        <v>156</v>
      </c>
      <c r="H10" s="8">
        <f t="shared" si="2"/>
        <v>11376008</v>
      </c>
      <c r="I10" s="9">
        <v>1</v>
      </c>
      <c r="J10" s="9">
        <v>1</v>
      </c>
      <c r="K10" s="9">
        <v>1</v>
      </c>
      <c r="L10" s="9">
        <v>1</v>
      </c>
      <c r="M10" s="9">
        <v>1</v>
      </c>
      <c r="N10" s="10">
        <v>5</v>
      </c>
    </row>
    <row r="11" spans="1:14" x14ac:dyDescent="0.25">
      <c r="A11" s="3" t="str">
        <f t="shared" si="1"/>
        <v>Московский</v>
      </c>
      <c r="B11" s="11" t="str">
        <f t="shared" si="0"/>
        <v>ГБОУ СОШ №376</v>
      </c>
      <c r="C11" s="5">
        <f t="shared" si="0"/>
        <v>11376</v>
      </c>
      <c r="D11" s="5" t="str">
        <f t="shared" si="0"/>
        <v>СОШ</v>
      </c>
      <c r="E11" s="12" t="str">
        <f t="shared" si="0"/>
        <v>1А</v>
      </c>
      <c r="F11" s="7">
        <f t="shared" si="0"/>
        <v>167</v>
      </c>
      <c r="G11" s="7">
        <f t="shared" si="0"/>
        <v>156</v>
      </c>
      <c r="H11" s="8">
        <f t="shared" si="2"/>
        <v>11376009</v>
      </c>
      <c r="I11" s="9">
        <v>1</v>
      </c>
      <c r="J11" s="9">
        <v>1</v>
      </c>
      <c r="K11" s="9">
        <v>1</v>
      </c>
      <c r="L11" s="9">
        <v>1</v>
      </c>
      <c r="M11" s="9">
        <v>1</v>
      </c>
      <c r="N11" s="10">
        <v>5</v>
      </c>
    </row>
    <row r="12" spans="1:14" x14ac:dyDescent="0.25">
      <c r="A12" s="3" t="str">
        <f t="shared" si="1"/>
        <v>Московский</v>
      </c>
      <c r="B12" s="11" t="str">
        <f t="shared" si="0"/>
        <v>ГБОУ СОШ №376</v>
      </c>
      <c r="C12" s="5">
        <f t="shared" si="0"/>
        <v>11376</v>
      </c>
      <c r="D12" s="5" t="str">
        <f t="shared" si="0"/>
        <v>СОШ</v>
      </c>
      <c r="E12" s="12" t="str">
        <f t="shared" si="0"/>
        <v>1А</v>
      </c>
      <c r="F12" s="7">
        <f t="shared" si="0"/>
        <v>167</v>
      </c>
      <c r="G12" s="7">
        <f t="shared" si="0"/>
        <v>156</v>
      </c>
      <c r="H12" s="8">
        <f t="shared" si="2"/>
        <v>11376010</v>
      </c>
      <c r="I12" s="9">
        <v>1</v>
      </c>
      <c r="J12" s="9">
        <v>1</v>
      </c>
      <c r="K12" s="9">
        <v>1</v>
      </c>
      <c r="L12" s="9">
        <v>1</v>
      </c>
      <c r="M12" s="9">
        <v>1</v>
      </c>
      <c r="N12" s="10">
        <v>5</v>
      </c>
    </row>
    <row r="13" spans="1:14" x14ac:dyDescent="0.25">
      <c r="A13" s="3" t="str">
        <f t="shared" si="1"/>
        <v>Московский</v>
      </c>
      <c r="B13" s="11" t="str">
        <f t="shared" si="0"/>
        <v>ГБОУ СОШ №376</v>
      </c>
      <c r="C13" s="5">
        <f t="shared" si="0"/>
        <v>11376</v>
      </c>
      <c r="D13" s="5" t="str">
        <f t="shared" si="0"/>
        <v>СОШ</v>
      </c>
      <c r="E13" s="12" t="str">
        <f t="shared" si="0"/>
        <v>1А</v>
      </c>
      <c r="F13" s="7">
        <f t="shared" si="0"/>
        <v>167</v>
      </c>
      <c r="G13" s="7">
        <f t="shared" si="0"/>
        <v>156</v>
      </c>
      <c r="H13" s="8">
        <f t="shared" si="2"/>
        <v>11376011</v>
      </c>
      <c r="I13" s="9">
        <v>1</v>
      </c>
      <c r="J13" s="9">
        <v>1</v>
      </c>
      <c r="K13" s="9">
        <v>1</v>
      </c>
      <c r="L13" s="9">
        <v>1</v>
      </c>
      <c r="M13" s="9">
        <v>1</v>
      </c>
      <c r="N13" s="10">
        <v>5</v>
      </c>
    </row>
    <row r="14" spans="1:14" x14ac:dyDescent="0.25">
      <c r="A14" s="3" t="str">
        <f t="shared" si="1"/>
        <v>Московский</v>
      </c>
      <c r="B14" s="11" t="str">
        <f t="shared" si="0"/>
        <v>ГБОУ СОШ №376</v>
      </c>
      <c r="C14" s="5">
        <f t="shared" si="0"/>
        <v>11376</v>
      </c>
      <c r="D14" s="5" t="str">
        <f t="shared" si="0"/>
        <v>СОШ</v>
      </c>
      <c r="E14" s="12" t="str">
        <f t="shared" si="0"/>
        <v>1А</v>
      </c>
      <c r="F14" s="7">
        <f t="shared" si="0"/>
        <v>167</v>
      </c>
      <c r="G14" s="7">
        <f t="shared" si="0"/>
        <v>156</v>
      </c>
      <c r="H14" s="8">
        <f t="shared" si="2"/>
        <v>11376012</v>
      </c>
      <c r="I14" s="9">
        <v>1</v>
      </c>
      <c r="J14" s="9">
        <v>0</v>
      </c>
      <c r="K14" s="9">
        <v>1</v>
      </c>
      <c r="L14" s="9">
        <v>1</v>
      </c>
      <c r="M14" s="9">
        <v>0</v>
      </c>
      <c r="N14" s="10">
        <v>3</v>
      </c>
    </row>
    <row r="15" spans="1:14" x14ac:dyDescent="0.25">
      <c r="A15" s="3" t="str">
        <f t="shared" si="1"/>
        <v>Московский</v>
      </c>
      <c r="B15" s="11" t="str">
        <f t="shared" si="0"/>
        <v>ГБОУ СОШ №376</v>
      </c>
      <c r="C15" s="5">
        <f t="shared" si="0"/>
        <v>11376</v>
      </c>
      <c r="D15" s="5" t="str">
        <f t="shared" si="0"/>
        <v>СОШ</v>
      </c>
      <c r="E15" s="12" t="str">
        <f t="shared" si="0"/>
        <v>1А</v>
      </c>
      <c r="F15" s="7">
        <f t="shared" si="0"/>
        <v>167</v>
      </c>
      <c r="G15" s="7">
        <f t="shared" si="0"/>
        <v>156</v>
      </c>
      <c r="H15" s="8">
        <f t="shared" si="2"/>
        <v>11376013</v>
      </c>
      <c r="I15" s="9">
        <v>1</v>
      </c>
      <c r="J15" s="9">
        <v>1</v>
      </c>
      <c r="K15" s="9">
        <v>0</v>
      </c>
      <c r="L15" s="9">
        <v>1</v>
      </c>
      <c r="M15" s="9">
        <v>0</v>
      </c>
      <c r="N15" s="10">
        <v>3</v>
      </c>
    </row>
    <row r="16" spans="1:14" x14ac:dyDescent="0.25">
      <c r="A16" s="3" t="str">
        <f t="shared" si="1"/>
        <v>Московский</v>
      </c>
      <c r="B16" s="11" t="str">
        <f t="shared" si="0"/>
        <v>ГБОУ СОШ №376</v>
      </c>
      <c r="C16" s="5">
        <f t="shared" si="0"/>
        <v>11376</v>
      </c>
      <c r="D16" s="5" t="str">
        <f t="shared" si="0"/>
        <v>СОШ</v>
      </c>
      <c r="E16" s="12" t="str">
        <f t="shared" si="0"/>
        <v>1А</v>
      </c>
      <c r="F16" s="7">
        <f t="shared" si="0"/>
        <v>167</v>
      </c>
      <c r="G16" s="7">
        <f t="shared" si="0"/>
        <v>156</v>
      </c>
      <c r="H16" s="8">
        <f t="shared" si="2"/>
        <v>11376014</v>
      </c>
      <c r="I16" s="9">
        <v>1</v>
      </c>
      <c r="J16" s="9">
        <v>1</v>
      </c>
      <c r="K16" s="9">
        <v>1</v>
      </c>
      <c r="L16" s="9">
        <v>1</v>
      </c>
      <c r="M16" s="9">
        <v>0</v>
      </c>
      <c r="N16" s="10">
        <v>4</v>
      </c>
    </row>
    <row r="17" spans="1:14" x14ac:dyDescent="0.25">
      <c r="A17" s="3" t="str">
        <f t="shared" si="1"/>
        <v>Московский</v>
      </c>
      <c r="B17" s="11" t="str">
        <f t="shared" si="0"/>
        <v>ГБОУ СОШ №376</v>
      </c>
      <c r="C17" s="5">
        <f t="shared" si="0"/>
        <v>11376</v>
      </c>
      <c r="D17" s="5" t="str">
        <f t="shared" si="0"/>
        <v>СОШ</v>
      </c>
      <c r="E17" s="12" t="str">
        <f t="shared" si="0"/>
        <v>1А</v>
      </c>
      <c r="F17" s="7">
        <f t="shared" si="0"/>
        <v>167</v>
      </c>
      <c r="G17" s="7">
        <f t="shared" si="0"/>
        <v>156</v>
      </c>
      <c r="H17" s="8">
        <f t="shared" si="2"/>
        <v>11376015</v>
      </c>
      <c r="I17" s="9">
        <v>1</v>
      </c>
      <c r="J17" s="9">
        <v>1</v>
      </c>
      <c r="K17" s="9">
        <v>1</v>
      </c>
      <c r="L17" s="9">
        <v>1</v>
      </c>
      <c r="M17" s="9">
        <v>1</v>
      </c>
      <c r="N17" s="10">
        <v>5</v>
      </c>
    </row>
    <row r="18" spans="1:14" x14ac:dyDescent="0.25">
      <c r="A18" s="3" t="str">
        <f t="shared" si="1"/>
        <v>Московский</v>
      </c>
      <c r="B18" s="11" t="str">
        <f t="shared" si="0"/>
        <v>ГБОУ СОШ №376</v>
      </c>
      <c r="C18" s="5">
        <f t="shared" si="0"/>
        <v>11376</v>
      </c>
      <c r="D18" s="5" t="str">
        <f t="shared" si="0"/>
        <v>СОШ</v>
      </c>
      <c r="E18" s="12" t="str">
        <f t="shared" si="0"/>
        <v>1А</v>
      </c>
      <c r="F18" s="7">
        <f t="shared" si="0"/>
        <v>167</v>
      </c>
      <c r="G18" s="7">
        <f t="shared" si="0"/>
        <v>156</v>
      </c>
      <c r="H18" s="8">
        <f t="shared" si="2"/>
        <v>11376016</v>
      </c>
      <c r="I18" s="9">
        <v>1</v>
      </c>
      <c r="J18" s="9">
        <v>1</v>
      </c>
      <c r="K18" s="9">
        <v>0</v>
      </c>
      <c r="L18" s="9">
        <v>1</v>
      </c>
      <c r="M18" s="9">
        <v>1</v>
      </c>
      <c r="N18" s="10">
        <v>4</v>
      </c>
    </row>
    <row r="19" spans="1:14" x14ac:dyDescent="0.25">
      <c r="A19" s="3" t="str">
        <f t="shared" si="1"/>
        <v>Московский</v>
      </c>
      <c r="B19" s="11" t="str">
        <f t="shared" si="0"/>
        <v>ГБОУ СОШ №376</v>
      </c>
      <c r="C19" s="5">
        <f t="shared" si="0"/>
        <v>11376</v>
      </c>
      <c r="D19" s="5" t="str">
        <f t="shared" si="0"/>
        <v>СОШ</v>
      </c>
      <c r="E19" s="12" t="str">
        <f t="shared" si="0"/>
        <v>1А</v>
      </c>
      <c r="F19" s="7">
        <f t="shared" si="0"/>
        <v>167</v>
      </c>
      <c r="G19" s="7">
        <f t="shared" si="0"/>
        <v>156</v>
      </c>
      <c r="H19" s="8">
        <f t="shared" si="2"/>
        <v>11376017</v>
      </c>
      <c r="I19" s="9">
        <v>1</v>
      </c>
      <c r="J19" s="9">
        <v>1</v>
      </c>
      <c r="K19" s="9">
        <v>1</v>
      </c>
      <c r="L19" s="9">
        <v>1</v>
      </c>
      <c r="M19" s="9">
        <v>1</v>
      </c>
      <c r="N19" s="10">
        <v>5</v>
      </c>
    </row>
    <row r="20" spans="1:14" x14ac:dyDescent="0.25">
      <c r="A20" s="3" t="str">
        <f t="shared" si="1"/>
        <v>Московский</v>
      </c>
      <c r="B20" s="11" t="str">
        <f t="shared" si="1"/>
        <v>ГБОУ СОШ №376</v>
      </c>
      <c r="C20" s="5">
        <f t="shared" si="1"/>
        <v>11376</v>
      </c>
      <c r="D20" s="5" t="str">
        <f t="shared" si="1"/>
        <v>СОШ</v>
      </c>
      <c r="E20" s="12" t="str">
        <f t="shared" si="1"/>
        <v>1А</v>
      </c>
      <c r="F20" s="7">
        <f t="shared" si="1"/>
        <v>167</v>
      </c>
      <c r="G20" s="7">
        <f t="shared" si="1"/>
        <v>156</v>
      </c>
      <c r="H20" s="8">
        <f t="shared" si="2"/>
        <v>11376018</v>
      </c>
      <c r="I20" s="9">
        <v>1</v>
      </c>
      <c r="J20" s="9">
        <v>1</v>
      </c>
      <c r="K20" s="9">
        <v>1</v>
      </c>
      <c r="L20" s="9">
        <v>1</v>
      </c>
      <c r="M20" s="9">
        <v>1</v>
      </c>
      <c r="N20" s="10">
        <v>5</v>
      </c>
    </row>
    <row r="21" spans="1:14" x14ac:dyDescent="0.25">
      <c r="A21" s="3" t="str">
        <f t="shared" ref="A21:G36" si="3">A20</f>
        <v>Московский</v>
      </c>
      <c r="B21" s="11" t="str">
        <f t="shared" si="3"/>
        <v>ГБОУ СОШ №376</v>
      </c>
      <c r="C21" s="5">
        <f t="shared" si="3"/>
        <v>11376</v>
      </c>
      <c r="D21" s="5" t="str">
        <f t="shared" si="3"/>
        <v>СОШ</v>
      </c>
      <c r="E21" s="12" t="str">
        <f t="shared" si="3"/>
        <v>1А</v>
      </c>
      <c r="F21" s="7">
        <f t="shared" si="3"/>
        <v>167</v>
      </c>
      <c r="G21" s="7">
        <f t="shared" si="3"/>
        <v>156</v>
      </c>
      <c r="H21" s="8">
        <f t="shared" si="2"/>
        <v>11376019</v>
      </c>
      <c r="I21" s="9">
        <v>1</v>
      </c>
      <c r="J21" s="9">
        <v>1</v>
      </c>
      <c r="K21" s="9">
        <v>1</v>
      </c>
      <c r="L21" s="9">
        <v>1</v>
      </c>
      <c r="M21" s="9">
        <v>1</v>
      </c>
      <c r="N21" s="10">
        <v>5</v>
      </c>
    </row>
    <row r="22" spans="1:14" x14ac:dyDescent="0.25">
      <c r="A22" s="3" t="str">
        <f t="shared" si="3"/>
        <v>Московский</v>
      </c>
      <c r="B22" s="11" t="str">
        <f t="shared" si="3"/>
        <v>ГБОУ СОШ №376</v>
      </c>
      <c r="C22" s="5">
        <f t="shared" si="3"/>
        <v>11376</v>
      </c>
      <c r="D22" s="5" t="str">
        <f t="shared" si="3"/>
        <v>СОШ</v>
      </c>
      <c r="E22" s="12" t="str">
        <f t="shared" si="3"/>
        <v>1А</v>
      </c>
      <c r="F22" s="7">
        <f t="shared" si="3"/>
        <v>167</v>
      </c>
      <c r="G22" s="7">
        <f t="shared" si="3"/>
        <v>156</v>
      </c>
      <c r="H22" s="8">
        <f t="shared" si="2"/>
        <v>11376020</v>
      </c>
      <c r="I22" s="9">
        <v>1</v>
      </c>
      <c r="J22" s="9">
        <v>1</v>
      </c>
      <c r="K22" s="9">
        <v>0</v>
      </c>
      <c r="L22" s="9">
        <v>1</v>
      </c>
      <c r="M22" s="9">
        <v>0</v>
      </c>
      <c r="N22" s="10">
        <v>3</v>
      </c>
    </row>
    <row r="23" spans="1:14" x14ac:dyDescent="0.25">
      <c r="A23" s="3" t="str">
        <f t="shared" si="3"/>
        <v>Московский</v>
      </c>
      <c r="B23" s="11" t="str">
        <f t="shared" si="3"/>
        <v>ГБОУ СОШ №376</v>
      </c>
      <c r="C23" s="5">
        <f t="shared" si="3"/>
        <v>11376</v>
      </c>
      <c r="D23" s="5" t="str">
        <f t="shared" si="3"/>
        <v>СОШ</v>
      </c>
      <c r="E23" s="12" t="str">
        <f t="shared" si="3"/>
        <v>1А</v>
      </c>
      <c r="F23" s="7">
        <f t="shared" si="3"/>
        <v>167</v>
      </c>
      <c r="G23" s="7">
        <f t="shared" si="3"/>
        <v>156</v>
      </c>
      <c r="H23" s="8">
        <f t="shared" si="2"/>
        <v>11376021</v>
      </c>
      <c r="I23" s="9">
        <v>1</v>
      </c>
      <c r="J23" s="9">
        <v>1</v>
      </c>
      <c r="K23" s="9">
        <v>0</v>
      </c>
      <c r="L23" s="9">
        <v>1</v>
      </c>
      <c r="M23" s="9">
        <v>0</v>
      </c>
      <c r="N23" s="10">
        <v>3</v>
      </c>
    </row>
    <row r="24" spans="1:14" x14ac:dyDescent="0.25">
      <c r="A24" s="3" t="str">
        <f t="shared" si="3"/>
        <v>Московский</v>
      </c>
      <c r="B24" s="11" t="str">
        <f t="shared" si="3"/>
        <v>ГБОУ СОШ №376</v>
      </c>
      <c r="C24" s="5">
        <f t="shared" si="3"/>
        <v>11376</v>
      </c>
      <c r="D24" s="5" t="str">
        <f t="shared" si="3"/>
        <v>СОШ</v>
      </c>
      <c r="E24" s="12" t="str">
        <f t="shared" si="3"/>
        <v>1А</v>
      </c>
      <c r="F24" s="7">
        <f t="shared" si="3"/>
        <v>167</v>
      </c>
      <c r="G24" s="7">
        <f t="shared" si="3"/>
        <v>156</v>
      </c>
      <c r="H24" s="8">
        <f>H23+1</f>
        <v>11376022</v>
      </c>
      <c r="I24" s="9">
        <v>1</v>
      </c>
      <c r="J24" s="9">
        <v>1</v>
      </c>
      <c r="K24" s="9">
        <v>1</v>
      </c>
      <c r="L24" s="9">
        <v>1</v>
      </c>
      <c r="M24" s="9">
        <v>1</v>
      </c>
      <c r="N24" s="10">
        <v>5</v>
      </c>
    </row>
    <row r="25" spans="1:14" x14ac:dyDescent="0.25">
      <c r="A25" s="3" t="str">
        <f t="shared" si="3"/>
        <v>Московский</v>
      </c>
      <c r="B25" s="11" t="str">
        <f t="shared" si="3"/>
        <v>ГБОУ СОШ №376</v>
      </c>
      <c r="C25" s="5">
        <f t="shared" si="3"/>
        <v>11376</v>
      </c>
      <c r="D25" s="5" t="str">
        <f t="shared" si="3"/>
        <v>СОШ</v>
      </c>
      <c r="E25" s="12" t="str">
        <f t="shared" si="3"/>
        <v>1А</v>
      </c>
      <c r="F25" s="7">
        <f t="shared" si="3"/>
        <v>167</v>
      </c>
      <c r="G25" s="7">
        <f t="shared" si="3"/>
        <v>156</v>
      </c>
      <c r="H25" s="8">
        <f t="shared" ref="H25:H42" si="4">H24+1</f>
        <v>11376023</v>
      </c>
      <c r="I25" s="9">
        <v>1</v>
      </c>
      <c r="J25" s="9">
        <v>1</v>
      </c>
      <c r="K25" s="9">
        <v>0</v>
      </c>
      <c r="L25" s="9">
        <v>1</v>
      </c>
      <c r="M25" s="9">
        <v>1</v>
      </c>
      <c r="N25" s="10">
        <v>4</v>
      </c>
    </row>
    <row r="26" spans="1:14" x14ac:dyDescent="0.25">
      <c r="A26" s="3" t="str">
        <f t="shared" si="3"/>
        <v>Московский</v>
      </c>
      <c r="B26" s="11" t="str">
        <f t="shared" si="3"/>
        <v>ГБОУ СОШ №376</v>
      </c>
      <c r="C26" s="5">
        <f t="shared" si="3"/>
        <v>11376</v>
      </c>
      <c r="D26" s="5" t="str">
        <f t="shared" si="3"/>
        <v>СОШ</v>
      </c>
      <c r="E26" s="12" t="str">
        <f t="shared" si="3"/>
        <v>1А</v>
      </c>
      <c r="F26" s="7">
        <f t="shared" si="3"/>
        <v>167</v>
      </c>
      <c r="G26" s="7">
        <f t="shared" si="3"/>
        <v>156</v>
      </c>
      <c r="H26" s="8">
        <f t="shared" si="4"/>
        <v>11376024</v>
      </c>
      <c r="I26" s="9">
        <v>1</v>
      </c>
      <c r="J26" s="9">
        <v>1</v>
      </c>
      <c r="K26" s="9">
        <v>0</v>
      </c>
      <c r="L26" s="9">
        <v>1</v>
      </c>
      <c r="M26" s="9">
        <v>1</v>
      </c>
      <c r="N26" s="10">
        <v>4</v>
      </c>
    </row>
    <row r="27" spans="1:14" x14ac:dyDescent="0.25">
      <c r="A27" s="3" t="str">
        <f t="shared" si="3"/>
        <v>Московский</v>
      </c>
      <c r="B27" s="11" t="str">
        <f t="shared" si="3"/>
        <v>ГБОУ СОШ №376</v>
      </c>
      <c r="C27" s="5">
        <f t="shared" si="3"/>
        <v>11376</v>
      </c>
      <c r="D27" s="5" t="str">
        <f t="shared" si="3"/>
        <v>СОШ</v>
      </c>
      <c r="E27" s="12" t="str">
        <f t="shared" si="3"/>
        <v>1А</v>
      </c>
      <c r="F27" s="7">
        <f t="shared" si="3"/>
        <v>167</v>
      </c>
      <c r="G27" s="7">
        <f t="shared" si="3"/>
        <v>156</v>
      </c>
      <c r="H27" s="8">
        <f t="shared" si="4"/>
        <v>11376025</v>
      </c>
      <c r="I27" s="9">
        <v>1</v>
      </c>
      <c r="J27" s="9">
        <v>1</v>
      </c>
      <c r="K27" s="9">
        <v>1</v>
      </c>
      <c r="L27" s="9">
        <v>0</v>
      </c>
      <c r="M27" s="9">
        <v>1</v>
      </c>
      <c r="N27" s="10">
        <v>4</v>
      </c>
    </row>
    <row r="28" spans="1:14" x14ac:dyDescent="0.25">
      <c r="A28" s="3" t="str">
        <f t="shared" si="3"/>
        <v>Московский</v>
      </c>
      <c r="B28" s="11" t="str">
        <f t="shared" si="3"/>
        <v>ГБОУ СОШ №376</v>
      </c>
      <c r="C28" s="5">
        <f t="shared" si="3"/>
        <v>11376</v>
      </c>
      <c r="D28" s="5" t="str">
        <f t="shared" si="3"/>
        <v>СОШ</v>
      </c>
      <c r="E28" s="12" t="str">
        <f t="shared" si="3"/>
        <v>1А</v>
      </c>
      <c r="F28" s="7">
        <f t="shared" si="3"/>
        <v>167</v>
      </c>
      <c r="G28" s="7">
        <f t="shared" si="3"/>
        <v>156</v>
      </c>
      <c r="H28" s="8">
        <f t="shared" si="4"/>
        <v>11376026</v>
      </c>
      <c r="I28" s="9">
        <v>1</v>
      </c>
      <c r="J28" s="9">
        <v>1</v>
      </c>
      <c r="K28" s="9">
        <v>0</v>
      </c>
      <c r="L28" s="9">
        <v>1</v>
      </c>
      <c r="M28" s="9">
        <v>1</v>
      </c>
      <c r="N28" s="10">
        <v>4</v>
      </c>
    </row>
    <row r="29" spans="1:14" x14ac:dyDescent="0.25">
      <c r="A29" s="3" t="str">
        <f t="shared" si="3"/>
        <v>Московский</v>
      </c>
      <c r="B29" s="11" t="str">
        <f t="shared" si="3"/>
        <v>ГБОУ СОШ №376</v>
      </c>
      <c r="C29" s="5">
        <f t="shared" si="3"/>
        <v>11376</v>
      </c>
      <c r="D29" s="5" t="str">
        <f t="shared" si="3"/>
        <v>СОШ</v>
      </c>
      <c r="E29" s="12" t="str">
        <f t="shared" si="3"/>
        <v>1А</v>
      </c>
      <c r="F29" s="7">
        <f t="shared" si="3"/>
        <v>167</v>
      </c>
      <c r="G29" s="7">
        <f t="shared" si="3"/>
        <v>156</v>
      </c>
      <c r="H29" s="8">
        <f t="shared" si="4"/>
        <v>11376027</v>
      </c>
      <c r="I29" s="9">
        <v>1</v>
      </c>
      <c r="J29" s="9">
        <v>1</v>
      </c>
      <c r="K29" s="9">
        <v>0</v>
      </c>
      <c r="L29" s="9">
        <v>1</v>
      </c>
      <c r="M29" s="9">
        <v>1</v>
      </c>
      <c r="N29" s="10">
        <v>4</v>
      </c>
    </row>
    <row r="30" spans="1:14" x14ac:dyDescent="0.25">
      <c r="A30" s="3" t="str">
        <f t="shared" si="3"/>
        <v>Московский</v>
      </c>
      <c r="B30" s="11" t="str">
        <f t="shared" si="3"/>
        <v>ГБОУ СОШ №376</v>
      </c>
      <c r="C30" s="5">
        <f t="shared" si="3"/>
        <v>11376</v>
      </c>
      <c r="D30" s="5" t="str">
        <f t="shared" si="3"/>
        <v>СОШ</v>
      </c>
      <c r="E30" s="12" t="str">
        <f t="shared" si="3"/>
        <v>1А</v>
      </c>
      <c r="F30" s="7">
        <f t="shared" si="3"/>
        <v>167</v>
      </c>
      <c r="G30" s="7">
        <f t="shared" si="3"/>
        <v>156</v>
      </c>
      <c r="H30" s="8">
        <f t="shared" si="4"/>
        <v>11376028</v>
      </c>
      <c r="I30" s="9">
        <v>1</v>
      </c>
      <c r="J30" s="9">
        <v>1</v>
      </c>
      <c r="K30" s="9">
        <v>1</v>
      </c>
      <c r="L30" s="9">
        <v>1</v>
      </c>
      <c r="M30" s="9">
        <v>1</v>
      </c>
      <c r="N30" s="10">
        <v>5</v>
      </c>
    </row>
    <row r="31" spans="1:14" x14ac:dyDescent="0.25">
      <c r="A31" s="3" t="str">
        <f t="shared" si="3"/>
        <v>Московский</v>
      </c>
      <c r="B31" s="11" t="str">
        <f t="shared" si="3"/>
        <v>ГБОУ СОШ №376</v>
      </c>
      <c r="C31" s="5">
        <f t="shared" si="3"/>
        <v>11376</v>
      </c>
      <c r="D31" s="5" t="str">
        <f t="shared" si="3"/>
        <v>СОШ</v>
      </c>
      <c r="E31" s="12" t="str">
        <f t="shared" si="3"/>
        <v>1А</v>
      </c>
      <c r="F31" s="7">
        <f t="shared" si="3"/>
        <v>167</v>
      </c>
      <c r="G31" s="7">
        <f t="shared" si="3"/>
        <v>156</v>
      </c>
      <c r="H31" s="8">
        <f t="shared" si="4"/>
        <v>11376029</v>
      </c>
      <c r="I31" s="9">
        <v>1</v>
      </c>
      <c r="J31" s="9">
        <v>1</v>
      </c>
      <c r="K31" s="9">
        <v>1</v>
      </c>
      <c r="L31" s="9">
        <v>1</v>
      </c>
      <c r="M31" s="9">
        <v>1</v>
      </c>
      <c r="N31" s="10">
        <v>5</v>
      </c>
    </row>
    <row r="32" spans="1:14" x14ac:dyDescent="0.25">
      <c r="A32" s="3" t="str">
        <f t="shared" si="3"/>
        <v>Московский</v>
      </c>
      <c r="B32" s="11" t="str">
        <f t="shared" si="3"/>
        <v>ГБОУ СОШ №376</v>
      </c>
      <c r="C32" s="5">
        <f t="shared" si="3"/>
        <v>11376</v>
      </c>
      <c r="D32" s="5" t="str">
        <f t="shared" si="3"/>
        <v>СОШ</v>
      </c>
      <c r="E32" s="12" t="str">
        <f t="shared" si="3"/>
        <v>1А</v>
      </c>
      <c r="F32" s="7">
        <f t="shared" si="3"/>
        <v>167</v>
      </c>
      <c r="G32" s="7">
        <f t="shared" si="3"/>
        <v>156</v>
      </c>
      <c r="H32" s="8">
        <f t="shared" si="4"/>
        <v>11376030</v>
      </c>
      <c r="I32" s="9">
        <v>1</v>
      </c>
      <c r="J32" s="9">
        <v>1</v>
      </c>
      <c r="K32" s="9">
        <v>0</v>
      </c>
      <c r="L32" s="9">
        <v>1</v>
      </c>
      <c r="M32" s="9">
        <v>0</v>
      </c>
      <c r="N32" s="10">
        <v>3</v>
      </c>
    </row>
    <row r="33" spans="1:14" x14ac:dyDescent="0.25">
      <c r="A33" s="3" t="str">
        <f t="shared" si="3"/>
        <v>Московский</v>
      </c>
      <c r="B33" s="11" t="str">
        <f t="shared" si="3"/>
        <v>ГБОУ СОШ №376</v>
      </c>
      <c r="C33" s="5">
        <f t="shared" si="3"/>
        <v>11376</v>
      </c>
      <c r="D33" s="5" t="str">
        <f t="shared" si="3"/>
        <v>СОШ</v>
      </c>
      <c r="E33" s="12" t="str">
        <f t="shared" si="3"/>
        <v>1А</v>
      </c>
      <c r="F33" s="7">
        <f t="shared" si="3"/>
        <v>167</v>
      </c>
      <c r="G33" s="7">
        <f t="shared" si="3"/>
        <v>156</v>
      </c>
      <c r="H33" s="8">
        <f t="shared" si="4"/>
        <v>11376031</v>
      </c>
      <c r="I33" s="9">
        <v>1</v>
      </c>
      <c r="J33" s="9">
        <v>1</v>
      </c>
      <c r="K33" s="9">
        <v>0</v>
      </c>
      <c r="L33" s="9">
        <v>1</v>
      </c>
      <c r="M33" s="9">
        <v>0</v>
      </c>
      <c r="N33" s="10">
        <v>3</v>
      </c>
    </row>
    <row r="34" spans="1:14" x14ac:dyDescent="0.25">
      <c r="A34" s="3" t="str">
        <f t="shared" si="3"/>
        <v>Московский</v>
      </c>
      <c r="B34" s="11" t="str">
        <f t="shared" si="3"/>
        <v>ГБОУ СОШ №376</v>
      </c>
      <c r="C34" s="5">
        <f t="shared" si="3"/>
        <v>11376</v>
      </c>
      <c r="D34" s="5" t="str">
        <f t="shared" si="3"/>
        <v>СОШ</v>
      </c>
      <c r="E34" s="12" t="str">
        <f t="shared" si="3"/>
        <v>1А</v>
      </c>
      <c r="F34" s="7">
        <f t="shared" si="3"/>
        <v>167</v>
      </c>
      <c r="G34" s="7">
        <f t="shared" si="3"/>
        <v>156</v>
      </c>
      <c r="H34" s="8">
        <f t="shared" si="4"/>
        <v>11376032</v>
      </c>
      <c r="I34" s="9">
        <v>1</v>
      </c>
      <c r="J34" s="9">
        <v>1</v>
      </c>
      <c r="K34" s="9">
        <v>0</v>
      </c>
      <c r="L34" s="9">
        <v>1</v>
      </c>
      <c r="M34" s="9">
        <v>1</v>
      </c>
      <c r="N34" s="10">
        <v>4</v>
      </c>
    </row>
    <row r="35" spans="1:14" x14ac:dyDescent="0.25">
      <c r="A35" s="3" t="str">
        <f t="shared" si="3"/>
        <v>Московский</v>
      </c>
      <c r="B35" s="11" t="str">
        <f t="shared" si="3"/>
        <v>ГБОУ СОШ №376</v>
      </c>
      <c r="C35" s="5">
        <f t="shared" si="3"/>
        <v>11376</v>
      </c>
      <c r="D35" s="5" t="str">
        <f t="shared" si="3"/>
        <v>СОШ</v>
      </c>
      <c r="E35" s="12" t="str">
        <f t="shared" si="3"/>
        <v>1А</v>
      </c>
      <c r="F35" s="7">
        <f t="shared" si="3"/>
        <v>167</v>
      </c>
      <c r="G35" s="7">
        <f t="shared" si="3"/>
        <v>156</v>
      </c>
      <c r="H35" s="8">
        <f t="shared" si="4"/>
        <v>11376033</v>
      </c>
      <c r="I35" s="9">
        <v>1</v>
      </c>
      <c r="J35" s="9">
        <v>1</v>
      </c>
      <c r="K35" s="9">
        <v>1</v>
      </c>
      <c r="L35" s="9">
        <v>1</v>
      </c>
      <c r="M35" s="9">
        <v>1</v>
      </c>
      <c r="N35" s="10">
        <v>5</v>
      </c>
    </row>
    <row r="36" spans="1:14" x14ac:dyDescent="0.25">
      <c r="A36" s="3" t="str">
        <f t="shared" si="3"/>
        <v>Московский</v>
      </c>
      <c r="B36" s="11" t="str">
        <f t="shared" si="3"/>
        <v>ГБОУ СОШ №376</v>
      </c>
      <c r="C36" s="5">
        <f t="shared" si="3"/>
        <v>11376</v>
      </c>
      <c r="D36" s="5" t="str">
        <f t="shared" si="3"/>
        <v>СОШ</v>
      </c>
      <c r="E36" s="13" t="s">
        <v>13</v>
      </c>
      <c r="F36" s="7">
        <f t="shared" si="3"/>
        <v>167</v>
      </c>
      <c r="G36" s="7">
        <f t="shared" si="3"/>
        <v>156</v>
      </c>
      <c r="H36" s="8">
        <f t="shared" si="4"/>
        <v>11376034</v>
      </c>
      <c r="I36" s="9">
        <v>0</v>
      </c>
      <c r="J36" s="9">
        <v>1</v>
      </c>
      <c r="K36" s="9">
        <v>1</v>
      </c>
      <c r="L36" s="9">
        <v>1</v>
      </c>
      <c r="M36" s="9">
        <v>1</v>
      </c>
      <c r="N36" s="10">
        <v>4</v>
      </c>
    </row>
    <row r="37" spans="1:14" x14ac:dyDescent="0.25">
      <c r="A37" s="3" t="str">
        <f t="shared" ref="A37:G52" si="5">A36</f>
        <v>Московский</v>
      </c>
      <c r="B37" s="11" t="str">
        <f t="shared" si="5"/>
        <v>ГБОУ СОШ №376</v>
      </c>
      <c r="C37" s="5">
        <f t="shared" si="5"/>
        <v>11376</v>
      </c>
      <c r="D37" s="5" t="str">
        <f t="shared" si="5"/>
        <v>СОШ</v>
      </c>
      <c r="E37" s="12" t="str">
        <f t="shared" si="5"/>
        <v>1Б</v>
      </c>
      <c r="F37" s="7">
        <f t="shared" si="5"/>
        <v>167</v>
      </c>
      <c r="G37" s="7">
        <f t="shared" si="5"/>
        <v>156</v>
      </c>
      <c r="H37" s="8">
        <f t="shared" si="4"/>
        <v>11376035</v>
      </c>
      <c r="I37" s="9">
        <v>1</v>
      </c>
      <c r="J37" s="9">
        <v>1</v>
      </c>
      <c r="K37" s="9">
        <v>0</v>
      </c>
      <c r="L37" s="9">
        <v>1</v>
      </c>
      <c r="M37" s="9">
        <v>1</v>
      </c>
      <c r="N37" s="10">
        <v>4</v>
      </c>
    </row>
    <row r="38" spans="1:14" x14ac:dyDescent="0.25">
      <c r="A38" s="3" t="str">
        <f t="shared" si="5"/>
        <v>Московский</v>
      </c>
      <c r="B38" s="11" t="str">
        <f t="shared" si="5"/>
        <v>ГБОУ СОШ №376</v>
      </c>
      <c r="C38" s="5">
        <f t="shared" si="5"/>
        <v>11376</v>
      </c>
      <c r="D38" s="5" t="str">
        <f t="shared" si="5"/>
        <v>СОШ</v>
      </c>
      <c r="E38" s="12" t="str">
        <f t="shared" si="5"/>
        <v>1Б</v>
      </c>
      <c r="F38" s="7">
        <f t="shared" si="5"/>
        <v>167</v>
      </c>
      <c r="G38" s="7">
        <f t="shared" si="5"/>
        <v>156</v>
      </c>
      <c r="H38" s="8">
        <f t="shared" si="4"/>
        <v>11376036</v>
      </c>
      <c r="I38" s="9">
        <v>1</v>
      </c>
      <c r="J38" s="9">
        <v>1</v>
      </c>
      <c r="K38" s="9">
        <v>1</v>
      </c>
      <c r="L38" s="9">
        <v>1</v>
      </c>
      <c r="M38" s="9">
        <v>1</v>
      </c>
      <c r="N38" s="10">
        <v>5</v>
      </c>
    </row>
    <row r="39" spans="1:14" x14ac:dyDescent="0.25">
      <c r="A39" s="3" t="str">
        <f t="shared" si="5"/>
        <v>Московский</v>
      </c>
      <c r="B39" s="11" t="str">
        <f t="shared" si="5"/>
        <v>ГБОУ СОШ №376</v>
      </c>
      <c r="C39" s="5">
        <f t="shared" si="5"/>
        <v>11376</v>
      </c>
      <c r="D39" s="5" t="str">
        <f t="shared" si="5"/>
        <v>СОШ</v>
      </c>
      <c r="E39" s="12" t="str">
        <f t="shared" si="5"/>
        <v>1Б</v>
      </c>
      <c r="F39" s="7">
        <f t="shared" si="5"/>
        <v>167</v>
      </c>
      <c r="G39" s="7">
        <f t="shared" si="5"/>
        <v>156</v>
      </c>
      <c r="H39" s="8">
        <f t="shared" si="4"/>
        <v>11376037</v>
      </c>
      <c r="I39" s="9">
        <v>1</v>
      </c>
      <c r="J39" s="9">
        <v>1</v>
      </c>
      <c r="K39" s="9">
        <v>1</v>
      </c>
      <c r="L39" s="9">
        <v>1</v>
      </c>
      <c r="M39" s="9">
        <v>1</v>
      </c>
      <c r="N39" s="10">
        <v>5</v>
      </c>
    </row>
    <row r="40" spans="1:14" x14ac:dyDescent="0.25">
      <c r="A40" s="3" t="str">
        <f t="shared" si="5"/>
        <v>Московский</v>
      </c>
      <c r="B40" s="11" t="str">
        <f t="shared" si="5"/>
        <v>ГБОУ СОШ №376</v>
      </c>
      <c r="C40" s="5">
        <f t="shared" si="5"/>
        <v>11376</v>
      </c>
      <c r="D40" s="5" t="str">
        <f t="shared" si="5"/>
        <v>СОШ</v>
      </c>
      <c r="E40" s="12" t="str">
        <f t="shared" si="5"/>
        <v>1Б</v>
      </c>
      <c r="F40" s="7">
        <f t="shared" si="5"/>
        <v>167</v>
      </c>
      <c r="G40" s="7">
        <f t="shared" si="5"/>
        <v>156</v>
      </c>
      <c r="H40" s="8">
        <f t="shared" si="4"/>
        <v>11376038</v>
      </c>
      <c r="I40" s="9">
        <v>1</v>
      </c>
      <c r="J40" s="9">
        <v>1</v>
      </c>
      <c r="K40" s="9">
        <v>0</v>
      </c>
      <c r="L40" s="9">
        <v>1</v>
      </c>
      <c r="M40" s="9">
        <v>1</v>
      </c>
      <c r="N40" s="10">
        <v>4</v>
      </c>
    </row>
    <row r="41" spans="1:14" x14ac:dyDescent="0.25">
      <c r="A41" s="3" t="str">
        <f t="shared" si="5"/>
        <v>Московский</v>
      </c>
      <c r="B41" s="11" t="str">
        <f t="shared" si="5"/>
        <v>ГБОУ СОШ №376</v>
      </c>
      <c r="C41" s="5">
        <f t="shared" si="5"/>
        <v>11376</v>
      </c>
      <c r="D41" s="5" t="str">
        <f t="shared" si="5"/>
        <v>СОШ</v>
      </c>
      <c r="E41" s="12" t="str">
        <f t="shared" si="5"/>
        <v>1Б</v>
      </c>
      <c r="F41" s="7">
        <f t="shared" si="5"/>
        <v>167</v>
      </c>
      <c r="G41" s="7">
        <f t="shared" si="5"/>
        <v>156</v>
      </c>
      <c r="H41" s="8">
        <f t="shared" si="4"/>
        <v>11376039</v>
      </c>
      <c r="I41" s="9">
        <v>1</v>
      </c>
      <c r="J41" s="9">
        <v>1</v>
      </c>
      <c r="K41" s="9">
        <v>1</v>
      </c>
      <c r="L41" s="9">
        <v>0</v>
      </c>
      <c r="M41" s="9">
        <v>1</v>
      </c>
      <c r="N41" s="10">
        <v>4</v>
      </c>
    </row>
    <row r="42" spans="1:14" x14ac:dyDescent="0.25">
      <c r="A42" s="3" t="str">
        <f t="shared" si="5"/>
        <v>Московский</v>
      </c>
      <c r="B42" s="11" t="str">
        <f t="shared" si="5"/>
        <v>ГБОУ СОШ №376</v>
      </c>
      <c r="C42" s="5">
        <f t="shared" si="5"/>
        <v>11376</v>
      </c>
      <c r="D42" s="5" t="str">
        <f t="shared" si="5"/>
        <v>СОШ</v>
      </c>
      <c r="E42" s="12" t="str">
        <f t="shared" si="5"/>
        <v>1Б</v>
      </c>
      <c r="F42" s="7">
        <f t="shared" si="5"/>
        <v>167</v>
      </c>
      <c r="G42" s="7">
        <f t="shared" si="5"/>
        <v>156</v>
      </c>
      <c r="H42" s="8">
        <f t="shared" si="4"/>
        <v>11376040</v>
      </c>
      <c r="I42" s="9">
        <v>1</v>
      </c>
      <c r="J42" s="9">
        <v>1</v>
      </c>
      <c r="K42" s="9">
        <v>0</v>
      </c>
      <c r="L42" s="9">
        <v>1</v>
      </c>
      <c r="M42" s="9">
        <v>1</v>
      </c>
      <c r="N42" s="10">
        <v>4</v>
      </c>
    </row>
    <row r="43" spans="1:14" x14ac:dyDescent="0.25">
      <c r="A43" s="3" t="str">
        <f t="shared" si="5"/>
        <v>Московский</v>
      </c>
      <c r="B43" s="11" t="str">
        <f t="shared" si="5"/>
        <v>ГБОУ СОШ №376</v>
      </c>
      <c r="C43" s="5">
        <f t="shared" si="5"/>
        <v>11376</v>
      </c>
      <c r="D43" s="5" t="str">
        <f t="shared" si="5"/>
        <v>СОШ</v>
      </c>
      <c r="E43" s="12" t="str">
        <f t="shared" si="5"/>
        <v>1Б</v>
      </c>
      <c r="F43" s="7">
        <f t="shared" si="5"/>
        <v>167</v>
      </c>
      <c r="G43" s="7">
        <f t="shared" si="5"/>
        <v>156</v>
      </c>
      <c r="H43" s="8">
        <f t="shared" si="2"/>
        <v>11376041</v>
      </c>
      <c r="I43" s="9">
        <v>1</v>
      </c>
      <c r="J43" s="9">
        <v>1</v>
      </c>
      <c r="K43" s="9">
        <v>1</v>
      </c>
      <c r="L43" s="9">
        <v>1</v>
      </c>
      <c r="M43" s="9">
        <v>1</v>
      </c>
      <c r="N43" s="10">
        <v>5</v>
      </c>
    </row>
    <row r="44" spans="1:14" x14ac:dyDescent="0.25">
      <c r="A44" s="3" t="str">
        <f t="shared" si="5"/>
        <v>Московский</v>
      </c>
      <c r="B44" s="11" t="str">
        <f t="shared" si="5"/>
        <v>ГБОУ СОШ №376</v>
      </c>
      <c r="C44" s="5">
        <f t="shared" si="5"/>
        <v>11376</v>
      </c>
      <c r="D44" s="5" t="str">
        <f t="shared" si="5"/>
        <v>СОШ</v>
      </c>
      <c r="E44" s="12" t="str">
        <f t="shared" si="5"/>
        <v>1Б</v>
      </c>
      <c r="F44" s="7">
        <f t="shared" si="5"/>
        <v>167</v>
      </c>
      <c r="G44" s="7">
        <f t="shared" si="5"/>
        <v>156</v>
      </c>
      <c r="H44" s="8">
        <f t="shared" si="2"/>
        <v>11376042</v>
      </c>
      <c r="I44" s="9">
        <v>1</v>
      </c>
      <c r="J44" s="9">
        <v>1</v>
      </c>
      <c r="K44" s="9">
        <v>1</v>
      </c>
      <c r="L44" s="9">
        <v>1</v>
      </c>
      <c r="M44" s="9">
        <v>1</v>
      </c>
      <c r="N44" s="10">
        <v>5</v>
      </c>
    </row>
    <row r="45" spans="1:14" x14ac:dyDescent="0.25">
      <c r="A45" s="3" t="str">
        <f t="shared" si="5"/>
        <v>Московский</v>
      </c>
      <c r="B45" s="11" t="str">
        <f t="shared" si="5"/>
        <v>ГБОУ СОШ №376</v>
      </c>
      <c r="C45" s="5">
        <f t="shared" si="5"/>
        <v>11376</v>
      </c>
      <c r="D45" s="5" t="str">
        <f t="shared" si="5"/>
        <v>СОШ</v>
      </c>
      <c r="E45" s="12" t="str">
        <f t="shared" si="5"/>
        <v>1Б</v>
      </c>
      <c r="F45" s="7">
        <f t="shared" si="5"/>
        <v>167</v>
      </c>
      <c r="G45" s="7">
        <f t="shared" si="5"/>
        <v>156</v>
      </c>
      <c r="H45" s="8">
        <f t="shared" si="2"/>
        <v>11376043</v>
      </c>
      <c r="I45" s="9">
        <v>1</v>
      </c>
      <c r="J45" s="9">
        <v>1</v>
      </c>
      <c r="K45" s="9">
        <v>0</v>
      </c>
      <c r="L45" s="9">
        <v>1</v>
      </c>
      <c r="M45" s="9">
        <v>1</v>
      </c>
      <c r="N45" s="10">
        <v>4</v>
      </c>
    </row>
    <row r="46" spans="1:14" x14ac:dyDescent="0.25">
      <c r="A46" s="3" t="str">
        <f t="shared" si="5"/>
        <v>Московский</v>
      </c>
      <c r="B46" s="11" t="str">
        <f t="shared" si="5"/>
        <v>ГБОУ СОШ №376</v>
      </c>
      <c r="C46" s="5">
        <f t="shared" si="5"/>
        <v>11376</v>
      </c>
      <c r="D46" s="5" t="str">
        <f t="shared" si="5"/>
        <v>СОШ</v>
      </c>
      <c r="E46" s="12" t="str">
        <f t="shared" si="5"/>
        <v>1Б</v>
      </c>
      <c r="F46" s="7">
        <f t="shared" si="5"/>
        <v>167</v>
      </c>
      <c r="G46" s="7">
        <f t="shared" si="5"/>
        <v>156</v>
      </c>
      <c r="H46" s="8">
        <f t="shared" si="2"/>
        <v>11376044</v>
      </c>
      <c r="I46" s="9">
        <v>1</v>
      </c>
      <c r="J46" s="9">
        <v>0</v>
      </c>
      <c r="K46" s="9">
        <v>1</v>
      </c>
      <c r="L46" s="9">
        <v>1</v>
      </c>
      <c r="M46" s="9">
        <v>1</v>
      </c>
      <c r="N46" s="10">
        <v>4</v>
      </c>
    </row>
    <row r="47" spans="1:14" x14ac:dyDescent="0.25">
      <c r="A47" s="3" t="str">
        <f t="shared" si="5"/>
        <v>Московский</v>
      </c>
      <c r="B47" s="11" t="str">
        <f t="shared" si="5"/>
        <v>ГБОУ СОШ №376</v>
      </c>
      <c r="C47" s="5">
        <f t="shared" si="5"/>
        <v>11376</v>
      </c>
      <c r="D47" s="5" t="str">
        <f t="shared" si="5"/>
        <v>СОШ</v>
      </c>
      <c r="E47" s="12" t="str">
        <f t="shared" si="5"/>
        <v>1Б</v>
      </c>
      <c r="F47" s="7">
        <f t="shared" si="5"/>
        <v>167</v>
      </c>
      <c r="G47" s="7">
        <f t="shared" si="5"/>
        <v>156</v>
      </c>
      <c r="H47" s="8">
        <f t="shared" si="2"/>
        <v>11376045</v>
      </c>
      <c r="I47" s="9">
        <v>1</v>
      </c>
      <c r="J47" s="9">
        <v>1</v>
      </c>
      <c r="K47" s="9">
        <v>1</v>
      </c>
      <c r="L47" s="9">
        <v>1</v>
      </c>
      <c r="M47" s="9">
        <v>1</v>
      </c>
      <c r="N47" s="10">
        <v>5</v>
      </c>
    </row>
    <row r="48" spans="1:14" x14ac:dyDescent="0.25">
      <c r="A48" s="3" t="str">
        <f t="shared" si="5"/>
        <v>Московский</v>
      </c>
      <c r="B48" s="11" t="str">
        <f t="shared" si="5"/>
        <v>ГБОУ СОШ №376</v>
      </c>
      <c r="C48" s="5">
        <f t="shared" si="5"/>
        <v>11376</v>
      </c>
      <c r="D48" s="5" t="str">
        <f t="shared" si="5"/>
        <v>СОШ</v>
      </c>
      <c r="E48" s="12" t="str">
        <f t="shared" si="5"/>
        <v>1Б</v>
      </c>
      <c r="F48" s="7">
        <f t="shared" si="5"/>
        <v>167</v>
      </c>
      <c r="G48" s="7">
        <f t="shared" si="5"/>
        <v>156</v>
      </c>
      <c r="H48" s="8">
        <f t="shared" si="2"/>
        <v>11376046</v>
      </c>
      <c r="I48" s="9">
        <v>0</v>
      </c>
      <c r="J48" s="9">
        <v>1</v>
      </c>
      <c r="K48" s="9">
        <v>1</v>
      </c>
      <c r="L48" s="9">
        <v>1</v>
      </c>
      <c r="M48" s="9">
        <v>1</v>
      </c>
      <c r="N48" s="10">
        <v>4</v>
      </c>
    </row>
    <row r="49" spans="1:14" x14ac:dyDescent="0.25">
      <c r="A49" s="3" t="str">
        <f t="shared" si="5"/>
        <v>Московский</v>
      </c>
      <c r="B49" s="11" t="str">
        <f t="shared" si="5"/>
        <v>ГБОУ СОШ №376</v>
      </c>
      <c r="C49" s="5">
        <f t="shared" si="5"/>
        <v>11376</v>
      </c>
      <c r="D49" s="5" t="str">
        <f t="shared" si="5"/>
        <v>СОШ</v>
      </c>
      <c r="E49" s="12" t="str">
        <f t="shared" si="5"/>
        <v>1Б</v>
      </c>
      <c r="F49" s="7">
        <f t="shared" si="5"/>
        <v>167</v>
      </c>
      <c r="G49" s="7">
        <f t="shared" si="5"/>
        <v>156</v>
      </c>
      <c r="H49" s="8">
        <f t="shared" si="2"/>
        <v>11376047</v>
      </c>
      <c r="I49" s="9">
        <v>1</v>
      </c>
      <c r="J49" s="9">
        <v>1</v>
      </c>
      <c r="K49" s="9">
        <v>1</v>
      </c>
      <c r="L49" s="9">
        <v>1</v>
      </c>
      <c r="M49" s="9">
        <v>1</v>
      </c>
      <c r="N49" s="10">
        <v>5</v>
      </c>
    </row>
    <row r="50" spans="1:14" x14ac:dyDescent="0.25">
      <c r="A50" s="3" t="str">
        <f t="shared" si="5"/>
        <v>Московский</v>
      </c>
      <c r="B50" s="11" t="str">
        <f t="shared" si="5"/>
        <v>ГБОУ СОШ №376</v>
      </c>
      <c r="C50" s="5">
        <f t="shared" si="5"/>
        <v>11376</v>
      </c>
      <c r="D50" s="5" t="str">
        <f t="shared" si="5"/>
        <v>СОШ</v>
      </c>
      <c r="E50" s="12" t="str">
        <f t="shared" si="5"/>
        <v>1Б</v>
      </c>
      <c r="F50" s="7">
        <f t="shared" si="5"/>
        <v>167</v>
      </c>
      <c r="G50" s="7">
        <f t="shared" si="5"/>
        <v>156</v>
      </c>
      <c r="H50" s="8">
        <f t="shared" si="2"/>
        <v>11376048</v>
      </c>
      <c r="I50" s="9">
        <v>1</v>
      </c>
      <c r="J50" s="9">
        <v>1</v>
      </c>
      <c r="K50" s="9">
        <v>1</v>
      </c>
      <c r="L50" s="9">
        <v>1</v>
      </c>
      <c r="M50" s="9">
        <v>1</v>
      </c>
      <c r="N50" s="10">
        <v>5</v>
      </c>
    </row>
    <row r="51" spans="1:14" x14ac:dyDescent="0.25">
      <c r="A51" s="3" t="str">
        <f t="shared" si="5"/>
        <v>Московский</v>
      </c>
      <c r="B51" s="11" t="str">
        <f t="shared" si="5"/>
        <v>ГБОУ СОШ №376</v>
      </c>
      <c r="C51" s="5">
        <f t="shared" si="5"/>
        <v>11376</v>
      </c>
      <c r="D51" s="5" t="str">
        <f t="shared" si="5"/>
        <v>СОШ</v>
      </c>
      <c r="E51" s="12" t="str">
        <f t="shared" si="5"/>
        <v>1Б</v>
      </c>
      <c r="F51" s="7">
        <f t="shared" si="5"/>
        <v>167</v>
      </c>
      <c r="G51" s="7">
        <f t="shared" si="5"/>
        <v>156</v>
      </c>
      <c r="H51" s="8">
        <f t="shared" si="2"/>
        <v>11376049</v>
      </c>
      <c r="I51" s="9">
        <v>1</v>
      </c>
      <c r="J51" s="9">
        <v>1</v>
      </c>
      <c r="K51" s="9">
        <v>1</v>
      </c>
      <c r="L51" s="9">
        <v>1</v>
      </c>
      <c r="M51" s="9">
        <v>1</v>
      </c>
      <c r="N51" s="10">
        <v>5</v>
      </c>
    </row>
    <row r="52" spans="1:14" x14ac:dyDescent="0.25">
      <c r="A52" s="3" t="str">
        <f t="shared" si="5"/>
        <v>Московский</v>
      </c>
      <c r="B52" s="11" t="str">
        <f t="shared" si="5"/>
        <v>ГБОУ СОШ №376</v>
      </c>
      <c r="C52" s="5">
        <f t="shared" si="5"/>
        <v>11376</v>
      </c>
      <c r="D52" s="5" t="str">
        <f t="shared" si="5"/>
        <v>СОШ</v>
      </c>
      <c r="E52" s="12" t="str">
        <f t="shared" si="5"/>
        <v>1Б</v>
      </c>
      <c r="F52" s="7">
        <f t="shared" si="5"/>
        <v>167</v>
      </c>
      <c r="G52" s="7">
        <f t="shared" si="5"/>
        <v>156</v>
      </c>
      <c r="H52" s="8">
        <f t="shared" si="2"/>
        <v>11376050</v>
      </c>
      <c r="I52" s="9">
        <v>1</v>
      </c>
      <c r="J52" s="9">
        <v>1</v>
      </c>
      <c r="K52" s="9">
        <v>0</v>
      </c>
      <c r="L52" s="9">
        <v>1</v>
      </c>
      <c r="M52" s="9">
        <v>1</v>
      </c>
      <c r="N52" s="10">
        <v>4</v>
      </c>
    </row>
    <row r="53" spans="1:14" x14ac:dyDescent="0.25">
      <c r="A53" s="3" t="str">
        <f t="shared" ref="A53:G68" si="6">A52</f>
        <v>Московский</v>
      </c>
      <c r="B53" s="11" t="str">
        <f t="shared" si="6"/>
        <v>ГБОУ СОШ №376</v>
      </c>
      <c r="C53" s="5">
        <f t="shared" si="6"/>
        <v>11376</v>
      </c>
      <c r="D53" s="5" t="str">
        <f t="shared" si="6"/>
        <v>СОШ</v>
      </c>
      <c r="E53" s="12" t="str">
        <f t="shared" si="6"/>
        <v>1Б</v>
      </c>
      <c r="F53" s="7">
        <f t="shared" si="6"/>
        <v>167</v>
      </c>
      <c r="G53" s="7">
        <f t="shared" si="6"/>
        <v>156</v>
      </c>
      <c r="H53" s="8">
        <f t="shared" si="2"/>
        <v>11376051</v>
      </c>
      <c r="I53" s="9">
        <v>1</v>
      </c>
      <c r="J53" s="9">
        <v>1</v>
      </c>
      <c r="K53" s="9">
        <v>0</v>
      </c>
      <c r="L53" s="9">
        <v>0</v>
      </c>
      <c r="M53" s="9">
        <v>0</v>
      </c>
      <c r="N53" s="10">
        <f t="shared" ref="N53" si="7">IF(COUNTBLANK(I53:M53)&lt;5,SUM(I53:M53),"Не писал")</f>
        <v>2</v>
      </c>
    </row>
    <row r="54" spans="1:14" x14ac:dyDescent="0.25">
      <c r="A54" s="3" t="str">
        <f t="shared" si="6"/>
        <v>Московский</v>
      </c>
      <c r="B54" s="11" t="str">
        <f t="shared" si="6"/>
        <v>ГБОУ СОШ №376</v>
      </c>
      <c r="C54" s="5">
        <f t="shared" si="6"/>
        <v>11376</v>
      </c>
      <c r="D54" s="5" t="str">
        <f t="shared" si="6"/>
        <v>СОШ</v>
      </c>
      <c r="E54" s="12" t="str">
        <f t="shared" si="6"/>
        <v>1Б</v>
      </c>
      <c r="F54" s="7">
        <f t="shared" si="6"/>
        <v>167</v>
      </c>
      <c r="G54" s="7">
        <f t="shared" si="6"/>
        <v>156</v>
      </c>
      <c r="H54" s="8">
        <f t="shared" si="2"/>
        <v>11376052</v>
      </c>
      <c r="I54" s="9">
        <v>1</v>
      </c>
      <c r="J54" s="9">
        <v>1</v>
      </c>
      <c r="K54" s="9">
        <v>1</v>
      </c>
      <c r="L54" s="9">
        <v>1</v>
      </c>
      <c r="M54" s="9">
        <v>0</v>
      </c>
      <c r="N54" s="10">
        <v>4</v>
      </c>
    </row>
    <row r="55" spans="1:14" x14ac:dyDescent="0.25">
      <c r="A55" s="3" t="str">
        <f t="shared" si="6"/>
        <v>Московский</v>
      </c>
      <c r="B55" s="11" t="str">
        <f t="shared" si="6"/>
        <v>ГБОУ СОШ №376</v>
      </c>
      <c r="C55" s="5">
        <f t="shared" si="6"/>
        <v>11376</v>
      </c>
      <c r="D55" s="5" t="str">
        <f t="shared" si="6"/>
        <v>СОШ</v>
      </c>
      <c r="E55" s="12" t="str">
        <f t="shared" si="6"/>
        <v>1Б</v>
      </c>
      <c r="F55" s="7">
        <f t="shared" si="6"/>
        <v>167</v>
      </c>
      <c r="G55" s="7">
        <f t="shared" si="6"/>
        <v>156</v>
      </c>
      <c r="H55" s="8">
        <f t="shared" si="2"/>
        <v>11376053</v>
      </c>
      <c r="I55" s="9">
        <v>1</v>
      </c>
      <c r="J55" s="9">
        <v>1</v>
      </c>
      <c r="K55" s="9">
        <v>1</v>
      </c>
      <c r="L55" s="9">
        <v>1</v>
      </c>
      <c r="M55" s="9">
        <v>1</v>
      </c>
      <c r="N55" s="10">
        <v>5</v>
      </c>
    </row>
    <row r="56" spans="1:14" x14ac:dyDescent="0.25">
      <c r="A56" s="3" t="str">
        <f t="shared" si="6"/>
        <v>Московский</v>
      </c>
      <c r="B56" s="11" t="str">
        <f t="shared" si="6"/>
        <v>ГБОУ СОШ №376</v>
      </c>
      <c r="C56" s="5">
        <f t="shared" si="6"/>
        <v>11376</v>
      </c>
      <c r="D56" s="5" t="str">
        <f t="shared" si="6"/>
        <v>СОШ</v>
      </c>
      <c r="E56" s="12" t="str">
        <f t="shared" si="6"/>
        <v>1Б</v>
      </c>
      <c r="F56" s="7">
        <f t="shared" si="6"/>
        <v>167</v>
      </c>
      <c r="G56" s="7">
        <f t="shared" si="6"/>
        <v>156</v>
      </c>
      <c r="H56" s="8">
        <f t="shared" si="2"/>
        <v>11376054</v>
      </c>
      <c r="I56" s="9">
        <v>1</v>
      </c>
      <c r="J56" s="9">
        <v>1</v>
      </c>
      <c r="K56" s="9">
        <v>1</v>
      </c>
      <c r="L56" s="9">
        <v>1</v>
      </c>
      <c r="M56" s="9">
        <v>1</v>
      </c>
      <c r="N56" s="10">
        <v>5</v>
      </c>
    </row>
    <row r="57" spans="1:14" x14ac:dyDescent="0.25">
      <c r="A57" s="3" t="str">
        <f t="shared" si="6"/>
        <v>Московский</v>
      </c>
      <c r="B57" s="11" t="str">
        <f t="shared" si="6"/>
        <v>ГБОУ СОШ №376</v>
      </c>
      <c r="C57" s="5">
        <f t="shared" si="6"/>
        <v>11376</v>
      </c>
      <c r="D57" s="5" t="str">
        <f t="shared" si="6"/>
        <v>СОШ</v>
      </c>
      <c r="E57" s="12" t="str">
        <f t="shared" si="6"/>
        <v>1Б</v>
      </c>
      <c r="F57" s="7">
        <f t="shared" si="6"/>
        <v>167</v>
      </c>
      <c r="G57" s="7">
        <f t="shared" si="6"/>
        <v>156</v>
      </c>
      <c r="H57" s="8">
        <f t="shared" si="2"/>
        <v>11376055</v>
      </c>
      <c r="I57" s="9">
        <v>1</v>
      </c>
      <c r="J57" s="9">
        <v>1</v>
      </c>
      <c r="K57" s="9">
        <v>0</v>
      </c>
      <c r="L57" s="9">
        <v>1</v>
      </c>
      <c r="M57" s="9">
        <v>0</v>
      </c>
      <c r="N57" s="10">
        <f t="shared" ref="N57" si="8">IF(COUNTBLANK(I57:M57)&lt;5,SUM(I57:M57),"Не писал")</f>
        <v>3</v>
      </c>
    </row>
    <row r="58" spans="1:14" x14ac:dyDescent="0.25">
      <c r="A58" s="3" t="str">
        <f t="shared" si="6"/>
        <v>Московский</v>
      </c>
      <c r="B58" s="11" t="str">
        <f t="shared" si="6"/>
        <v>ГБОУ СОШ №376</v>
      </c>
      <c r="C58" s="5">
        <f t="shared" si="6"/>
        <v>11376</v>
      </c>
      <c r="D58" s="5" t="str">
        <f t="shared" si="6"/>
        <v>СОШ</v>
      </c>
      <c r="E58" s="12" t="str">
        <f t="shared" si="6"/>
        <v>1Б</v>
      </c>
      <c r="F58" s="7">
        <f t="shared" si="6"/>
        <v>167</v>
      </c>
      <c r="G58" s="7">
        <f t="shared" si="6"/>
        <v>156</v>
      </c>
      <c r="H58" s="8">
        <f t="shared" si="2"/>
        <v>11376056</v>
      </c>
      <c r="I58" s="9">
        <v>1</v>
      </c>
      <c r="J58" s="9">
        <v>1</v>
      </c>
      <c r="K58" s="9">
        <v>1</v>
      </c>
      <c r="L58" s="9">
        <v>1</v>
      </c>
      <c r="M58" s="9">
        <v>1</v>
      </c>
      <c r="N58" s="10">
        <v>5</v>
      </c>
    </row>
    <row r="59" spans="1:14" x14ac:dyDescent="0.25">
      <c r="A59" s="3" t="str">
        <f t="shared" si="6"/>
        <v>Московский</v>
      </c>
      <c r="B59" s="11" t="str">
        <f t="shared" si="6"/>
        <v>ГБОУ СОШ №376</v>
      </c>
      <c r="C59" s="5">
        <f t="shared" si="6"/>
        <v>11376</v>
      </c>
      <c r="D59" s="5" t="str">
        <f t="shared" si="6"/>
        <v>СОШ</v>
      </c>
      <c r="E59" s="12" t="str">
        <f t="shared" si="6"/>
        <v>1Б</v>
      </c>
      <c r="F59" s="7">
        <f t="shared" si="6"/>
        <v>167</v>
      </c>
      <c r="G59" s="7">
        <f t="shared" si="6"/>
        <v>156</v>
      </c>
      <c r="H59" s="8">
        <f t="shared" si="2"/>
        <v>11376057</v>
      </c>
      <c r="I59" s="9">
        <v>1</v>
      </c>
      <c r="J59" s="9">
        <v>1</v>
      </c>
      <c r="K59" s="9">
        <v>1</v>
      </c>
      <c r="L59" s="9">
        <v>1</v>
      </c>
      <c r="M59" s="9">
        <v>1</v>
      </c>
      <c r="N59" s="10">
        <v>5</v>
      </c>
    </row>
    <row r="60" spans="1:14" x14ac:dyDescent="0.25">
      <c r="A60" s="3" t="str">
        <f t="shared" si="6"/>
        <v>Московский</v>
      </c>
      <c r="B60" s="11" t="str">
        <f t="shared" si="6"/>
        <v>ГБОУ СОШ №376</v>
      </c>
      <c r="C60" s="5">
        <f t="shared" si="6"/>
        <v>11376</v>
      </c>
      <c r="D60" s="5" t="str">
        <f t="shared" si="6"/>
        <v>СОШ</v>
      </c>
      <c r="E60" s="12" t="str">
        <f t="shared" si="6"/>
        <v>1Б</v>
      </c>
      <c r="F60" s="7">
        <f t="shared" si="6"/>
        <v>167</v>
      </c>
      <c r="G60" s="7">
        <f t="shared" si="6"/>
        <v>156</v>
      </c>
      <c r="H60" s="8">
        <f t="shared" si="2"/>
        <v>11376058</v>
      </c>
      <c r="I60" s="9">
        <v>1</v>
      </c>
      <c r="J60" s="9">
        <v>1</v>
      </c>
      <c r="K60" s="9">
        <v>0</v>
      </c>
      <c r="L60" s="9">
        <v>1</v>
      </c>
      <c r="M60" s="9">
        <v>1</v>
      </c>
      <c r="N60" s="10">
        <v>4</v>
      </c>
    </row>
    <row r="61" spans="1:14" x14ac:dyDescent="0.25">
      <c r="A61" s="3" t="str">
        <f t="shared" si="6"/>
        <v>Московский</v>
      </c>
      <c r="B61" s="11" t="str">
        <f t="shared" si="6"/>
        <v>ГБОУ СОШ №376</v>
      </c>
      <c r="C61" s="5">
        <f t="shared" si="6"/>
        <v>11376</v>
      </c>
      <c r="D61" s="5" t="str">
        <f t="shared" si="6"/>
        <v>СОШ</v>
      </c>
      <c r="E61" s="12" t="str">
        <f t="shared" si="6"/>
        <v>1Б</v>
      </c>
      <c r="F61" s="7">
        <f t="shared" si="6"/>
        <v>167</v>
      </c>
      <c r="G61" s="7">
        <f t="shared" si="6"/>
        <v>156</v>
      </c>
      <c r="H61" s="8">
        <f t="shared" si="2"/>
        <v>11376059</v>
      </c>
      <c r="I61" s="9">
        <v>1</v>
      </c>
      <c r="J61" s="9">
        <v>1</v>
      </c>
      <c r="K61" s="9">
        <v>0</v>
      </c>
      <c r="L61" s="9">
        <v>1</v>
      </c>
      <c r="M61" s="9">
        <v>1</v>
      </c>
      <c r="N61" s="10">
        <v>4</v>
      </c>
    </row>
    <row r="62" spans="1:14" x14ac:dyDescent="0.25">
      <c r="A62" s="3" t="str">
        <f t="shared" si="6"/>
        <v>Московский</v>
      </c>
      <c r="B62" s="11" t="str">
        <f t="shared" si="6"/>
        <v>ГБОУ СОШ №376</v>
      </c>
      <c r="C62" s="5">
        <f t="shared" si="6"/>
        <v>11376</v>
      </c>
      <c r="D62" s="5" t="str">
        <f t="shared" si="6"/>
        <v>СОШ</v>
      </c>
      <c r="E62" s="12" t="str">
        <f t="shared" si="6"/>
        <v>1Б</v>
      </c>
      <c r="F62" s="7">
        <f t="shared" si="6"/>
        <v>167</v>
      </c>
      <c r="G62" s="7">
        <f t="shared" si="6"/>
        <v>156</v>
      </c>
      <c r="H62" s="8">
        <f t="shared" si="2"/>
        <v>11376060</v>
      </c>
      <c r="I62" s="9">
        <v>1</v>
      </c>
      <c r="J62" s="9">
        <v>1</v>
      </c>
      <c r="K62" s="9">
        <v>0</v>
      </c>
      <c r="L62" s="9">
        <v>1</v>
      </c>
      <c r="M62" s="9">
        <v>1</v>
      </c>
      <c r="N62" s="10">
        <v>4</v>
      </c>
    </row>
    <row r="63" spans="1:14" x14ac:dyDescent="0.25">
      <c r="A63" s="3" t="str">
        <f t="shared" si="6"/>
        <v>Московский</v>
      </c>
      <c r="B63" s="11" t="str">
        <f t="shared" si="6"/>
        <v>ГБОУ СОШ №376</v>
      </c>
      <c r="C63" s="5">
        <f t="shared" si="6"/>
        <v>11376</v>
      </c>
      <c r="D63" s="5" t="str">
        <f t="shared" si="6"/>
        <v>СОШ</v>
      </c>
      <c r="E63" s="12" t="str">
        <f t="shared" si="6"/>
        <v>1Б</v>
      </c>
      <c r="F63" s="7">
        <f t="shared" si="6"/>
        <v>167</v>
      </c>
      <c r="G63" s="7">
        <f t="shared" si="6"/>
        <v>156</v>
      </c>
      <c r="H63" s="8">
        <f t="shared" si="2"/>
        <v>11376061</v>
      </c>
      <c r="I63" s="9">
        <v>0</v>
      </c>
      <c r="J63" s="9">
        <v>1</v>
      </c>
      <c r="K63" s="9">
        <v>1</v>
      </c>
      <c r="L63" s="9">
        <v>1</v>
      </c>
      <c r="M63" s="9">
        <v>1</v>
      </c>
      <c r="N63" s="10">
        <v>4</v>
      </c>
    </row>
    <row r="64" spans="1:14" x14ac:dyDescent="0.25">
      <c r="A64" s="3" t="str">
        <f t="shared" si="6"/>
        <v>Московский</v>
      </c>
      <c r="B64" s="11" t="str">
        <f t="shared" si="6"/>
        <v>ГБОУ СОШ №376</v>
      </c>
      <c r="C64" s="5">
        <f t="shared" si="6"/>
        <v>11376</v>
      </c>
      <c r="D64" s="5" t="str">
        <f t="shared" si="6"/>
        <v>СОШ</v>
      </c>
      <c r="E64" s="12" t="str">
        <f t="shared" si="6"/>
        <v>1Б</v>
      </c>
      <c r="F64" s="7">
        <f t="shared" si="6"/>
        <v>167</v>
      </c>
      <c r="G64" s="7">
        <f t="shared" si="6"/>
        <v>156</v>
      </c>
      <c r="H64" s="8">
        <f t="shared" si="2"/>
        <v>11376062</v>
      </c>
      <c r="I64" s="9">
        <v>1</v>
      </c>
      <c r="J64" s="9">
        <v>1</v>
      </c>
      <c r="K64" s="9">
        <v>1</v>
      </c>
      <c r="L64" s="9">
        <v>1</v>
      </c>
      <c r="M64" s="9">
        <v>1</v>
      </c>
      <c r="N64" s="10">
        <v>5</v>
      </c>
    </row>
    <row r="65" spans="1:14" x14ac:dyDescent="0.25">
      <c r="A65" s="3" t="str">
        <f t="shared" si="6"/>
        <v>Московский</v>
      </c>
      <c r="B65" s="11" t="str">
        <f t="shared" si="6"/>
        <v>ГБОУ СОШ №376</v>
      </c>
      <c r="C65" s="5">
        <f t="shared" si="6"/>
        <v>11376</v>
      </c>
      <c r="D65" s="5" t="str">
        <f t="shared" si="6"/>
        <v>СОШ</v>
      </c>
      <c r="E65" s="12" t="str">
        <f t="shared" si="6"/>
        <v>1Б</v>
      </c>
      <c r="F65" s="7">
        <f t="shared" si="6"/>
        <v>167</v>
      </c>
      <c r="G65" s="7">
        <f t="shared" si="6"/>
        <v>156</v>
      </c>
      <c r="H65" s="8">
        <f t="shared" si="2"/>
        <v>11376063</v>
      </c>
      <c r="I65" s="9">
        <v>1</v>
      </c>
      <c r="J65" s="9">
        <v>0</v>
      </c>
      <c r="K65" s="9">
        <v>0</v>
      </c>
      <c r="L65" s="9">
        <v>1</v>
      </c>
      <c r="M65" s="9">
        <v>1</v>
      </c>
      <c r="N65" s="10">
        <v>3</v>
      </c>
    </row>
    <row r="66" spans="1:14" x14ac:dyDescent="0.25">
      <c r="A66" s="3" t="str">
        <f t="shared" si="6"/>
        <v>Московский</v>
      </c>
      <c r="B66" s="11" t="str">
        <f t="shared" si="6"/>
        <v>ГБОУ СОШ №376</v>
      </c>
      <c r="C66" s="5">
        <f t="shared" si="6"/>
        <v>11376</v>
      </c>
      <c r="D66" s="5" t="str">
        <f t="shared" si="6"/>
        <v>СОШ</v>
      </c>
      <c r="E66" s="12" t="str">
        <f t="shared" si="6"/>
        <v>1Б</v>
      </c>
      <c r="F66" s="7">
        <f t="shared" si="6"/>
        <v>167</v>
      </c>
      <c r="G66" s="7">
        <f t="shared" si="6"/>
        <v>156</v>
      </c>
      <c r="H66" s="8">
        <f t="shared" si="2"/>
        <v>11376064</v>
      </c>
      <c r="I66" s="9">
        <v>1</v>
      </c>
      <c r="J66" s="9">
        <v>1</v>
      </c>
      <c r="K66" s="9">
        <v>1</v>
      </c>
      <c r="L66" s="9">
        <v>1</v>
      </c>
      <c r="M66" s="9">
        <v>1</v>
      </c>
      <c r="N66" s="10">
        <v>5</v>
      </c>
    </row>
    <row r="67" spans="1:14" x14ac:dyDescent="0.25">
      <c r="A67" s="3" t="str">
        <f t="shared" si="6"/>
        <v>Московский</v>
      </c>
      <c r="B67" s="11" t="str">
        <f t="shared" si="6"/>
        <v>ГБОУ СОШ №376</v>
      </c>
      <c r="C67" s="5">
        <f t="shared" si="6"/>
        <v>11376</v>
      </c>
      <c r="D67" s="5" t="str">
        <f t="shared" si="6"/>
        <v>СОШ</v>
      </c>
      <c r="E67" s="13" t="s">
        <v>37</v>
      </c>
      <c r="F67" s="7">
        <f t="shared" si="6"/>
        <v>167</v>
      </c>
      <c r="G67" s="7">
        <f t="shared" si="6"/>
        <v>156</v>
      </c>
      <c r="H67" s="8">
        <f t="shared" si="2"/>
        <v>11376065</v>
      </c>
      <c r="I67" s="9">
        <v>1</v>
      </c>
      <c r="J67" s="9">
        <v>1</v>
      </c>
      <c r="K67" s="9">
        <v>1</v>
      </c>
      <c r="L67" s="9">
        <v>1</v>
      </c>
      <c r="M67" s="9">
        <v>1</v>
      </c>
      <c r="N67" s="10">
        <f>IF(COUNTBLANK(I67:M67)&lt;5,SUM(I67:M67),"Не писал")</f>
        <v>5</v>
      </c>
    </row>
    <row r="68" spans="1:14" x14ac:dyDescent="0.25">
      <c r="A68" s="3" t="str">
        <f t="shared" si="6"/>
        <v>Московский</v>
      </c>
      <c r="B68" s="11" t="str">
        <f t="shared" si="6"/>
        <v>ГБОУ СОШ №376</v>
      </c>
      <c r="C68" s="5">
        <f t="shared" si="6"/>
        <v>11376</v>
      </c>
      <c r="D68" s="5" t="str">
        <f t="shared" si="6"/>
        <v>СОШ</v>
      </c>
      <c r="E68" s="12" t="str">
        <f t="shared" si="6"/>
        <v>1В</v>
      </c>
      <c r="F68" s="7">
        <f t="shared" si="6"/>
        <v>167</v>
      </c>
      <c r="G68" s="7">
        <f t="shared" si="6"/>
        <v>156</v>
      </c>
      <c r="H68" s="8">
        <f t="shared" si="2"/>
        <v>11376066</v>
      </c>
      <c r="I68" s="9">
        <v>1</v>
      </c>
      <c r="J68" s="9">
        <v>0</v>
      </c>
      <c r="K68" s="9">
        <v>1</v>
      </c>
      <c r="L68" s="9">
        <v>1</v>
      </c>
      <c r="M68" s="9">
        <v>1</v>
      </c>
      <c r="N68" s="10">
        <f t="shared" ref="N68:N92" si="9">IF(COUNTBLANK(I68:M68)&lt;5,SUM(I68:M68),"Не писал")</f>
        <v>4</v>
      </c>
    </row>
    <row r="69" spans="1:14" x14ac:dyDescent="0.25">
      <c r="A69" s="3" t="str">
        <f t="shared" ref="A69:G84" si="10">A68</f>
        <v>Московский</v>
      </c>
      <c r="B69" s="11" t="str">
        <f t="shared" si="10"/>
        <v>ГБОУ СОШ №376</v>
      </c>
      <c r="C69" s="5">
        <f t="shared" si="10"/>
        <v>11376</v>
      </c>
      <c r="D69" s="5" t="str">
        <f t="shared" si="10"/>
        <v>СОШ</v>
      </c>
      <c r="E69" s="12" t="str">
        <f t="shared" si="10"/>
        <v>1В</v>
      </c>
      <c r="F69" s="7">
        <f t="shared" si="10"/>
        <v>167</v>
      </c>
      <c r="G69" s="7">
        <f t="shared" si="10"/>
        <v>156</v>
      </c>
      <c r="H69" s="8">
        <f t="shared" ref="H69:H132" si="11">H68+1</f>
        <v>11376067</v>
      </c>
      <c r="I69" s="9">
        <v>1</v>
      </c>
      <c r="J69" s="9">
        <v>1</v>
      </c>
      <c r="K69" s="9">
        <v>1</v>
      </c>
      <c r="L69" s="9">
        <v>1</v>
      </c>
      <c r="M69" s="9">
        <v>1</v>
      </c>
      <c r="N69" s="10">
        <f t="shared" si="9"/>
        <v>5</v>
      </c>
    </row>
    <row r="70" spans="1:14" x14ac:dyDescent="0.25">
      <c r="A70" s="3" t="str">
        <f t="shared" si="10"/>
        <v>Московский</v>
      </c>
      <c r="B70" s="11" t="str">
        <f t="shared" si="10"/>
        <v>ГБОУ СОШ №376</v>
      </c>
      <c r="C70" s="5">
        <f t="shared" si="10"/>
        <v>11376</v>
      </c>
      <c r="D70" s="5" t="str">
        <f t="shared" si="10"/>
        <v>СОШ</v>
      </c>
      <c r="E70" s="12" t="str">
        <f t="shared" si="10"/>
        <v>1В</v>
      </c>
      <c r="F70" s="7">
        <f t="shared" si="10"/>
        <v>167</v>
      </c>
      <c r="G70" s="7">
        <f t="shared" si="10"/>
        <v>156</v>
      </c>
      <c r="H70" s="8">
        <f t="shared" si="11"/>
        <v>11376068</v>
      </c>
      <c r="I70" s="9">
        <v>1</v>
      </c>
      <c r="J70" s="9">
        <v>1</v>
      </c>
      <c r="K70" s="9">
        <v>1</v>
      </c>
      <c r="L70" s="9">
        <v>1</v>
      </c>
      <c r="M70" s="9">
        <v>1</v>
      </c>
      <c r="N70" s="10">
        <f t="shared" si="9"/>
        <v>5</v>
      </c>
    </row>
    <row r="71" spans="1:14" x14ac:dyDescent="0.25">
      <c r="A71" s="3" t="str">
        <f t="shared" si="10"/>
        <v>Московский</v>
      </c>
      <c r="B71" s="11" t="str">
        <f t="shared" si="10"/>
        <v>ГБОУ СОШ №376</v>
      </c>
      <c r="C71" s="5">
        <f t="shared" si="10"/>
        <v>11376</v>
      </c>
      <c r="D71" s="5" t="str">
        <f t="shared" si="10"/>
        <v>СОШ</v>
      </c>
      <c r="E71" s="12" t="str">
        <f t="shared" si="10"/>
        <v>1В</v>
      </c>
      <c r="F71" s="7">
        <f t="shared" si="10"/>
        <v>167</v>
      </c>
      <c r="G71" s="7">
        <f t="shared" si="10"/>
        <v>156</v>
      </c>
      <c r="H71" s="8">
        <f t="shared" si="11"/>
        <v>11376069</v>
      </c>
      <c r="I71" s="9">
        <v>1</v>
      </c>
      <c r="J71" s="9">
        <v>1</v>
      </c>
      <c r="K71" s="9">
        <v>1</v>
      </c>
      <c r="L71" s="9">
        <v>0</v>
      </c>
      <c r="M71" s="9">
        <v>1</v>
      </c>
      <c r="N71" s="10">
        <f t="shared" si="9"/>
        <v>4</v>
      </c>
    </row>
    <row r="72" spans="1:14" x14ac:dyDescent="0.25">
      <c r="A72" s="3" t="str">
        <f t="shared" si="10"/>
        <v>Московский</v>
      </c>
      <c r="B72" s="11" t="str">
        <f t="shared" si="10"/>
        <v>ГБОУ СОШ №376</v>
      </c>
      <c r="C72" s="5">
        <f t="shared" si="10"/>
        <v>11376</v>
      </c>
      <c r="D72" s="5" t="str">
        <f t="shared" si="10"/>
        <v>СОШ</v>
      </c>
      <c r="E72" s="12" t="str">
        <f t="shared" si="10"/>
        <v>1В</v>
      </c>
      <c r="F72" s="7">
        <f t="shared" si="10"/>
        <v>167</v>
      </c>
      <c r="G72" s="7">
        <f t="shared" si="10"/>
        <v>156</v>
      </c>
      <c r="H72" s="8">
        <f t="shared" si="11"/>
        <v>11376070</v>
      </c>
      <c r="I72" s="9">
        <v>0</v>
      </c>
      <c r="J72" s="9">
        <v>1</v>
      </c>
      <c r="K72" s="9">
        <v>1</v>
      </c>
      <c r="L72" s="9">
        <v>0</v>
      </c>
      <c r="M72" s="9">
        <v>1</v>
      </c>
      <c r="N72" s="10">
        <f t="shared" si="9"/>
        <v>3</v>
      </c>
    </row>
    <row r="73" spans="1:14" x14ac:dyDescent="0.25">
      <c r="A73" s="3" t="str">
        <f t="shared" si="10"/>
        <v>Московский</v>
      </c>
      <c r="B73" s="11" t="str">
        <f t="shared" si="10"/>
        <v>ГБОУ СОШ №376</v>
      </c>
      <c r="C73" s="5">
        <f t="shared" si="10"/>
        <v>11376</v>
      </c>
      <c r="D73" s="5" t="str">
        <f t="shared" si="10"/>
        <v>СОШ</v>
      </c>
      <c r="E73" s="12" t="str">
        <f t="shared" si="10"/>
        <v>1В</v>
      </c>
      <c r="F73" s="7">
        <f t="shared" si="10"/>
        <v>167</v>
      </c>
      <c r="G73" s="7">
        <f t="shared" si="10"/>
        <v>156</v>
      </c>
      <c r="H73" s="8">
        <f t="shared" si="11"/>
        <v>11376071</v>
      </c>
      <c r="I73" s="9">
        <v>1</v>
      </c>
      <c r="J73" s="9">
        <v>1</v>
      </c>
      <c r="K73" s="9">
        <v>0</v>
      </c>
      <c r="L73" s="9">
        <v>0</v>
      </c>
      <c r="M73" s="9">
        <v>1</v>
      </c>
      <c r="N73" s="10">
        <f t="shared" si="9"/>
        <v>3</v>
      </c>
    </row>
    <row r="74" spans="1:14" x14ac:dyDescent="0.25">
      <c r="A74" s="3" t="str">
        <f t="shared" si="10"/>
        <v>Московский</v>
      </c>
      <c r="B74" s="11" t="str">
        <f t="shared" si="10"/>
        <v>ГБОУ СОШ №376</v>
      </c>
      <c r="C74" s="5">
        <f t="shared" si="10"/>
        <v>11376</v>
      </c>
      <c r="D74" s="5" t="str">
        <f t="shared" si="10"/>
        <v>СОШ</v>
      </c>
      <c r="E74" s="12" t="str">
        <f t="shared" si="10"/>
        <v>1В</v>
      </c>
      <c r="F74" s="7">
        <f t="shared" si="10"/>
        <v>167</v>
      </c>
      <c r="G74" s="7">
        <f t="shared" si="10"/>
        <v>156</v>
      </c>
      <c r="H74" s="8">
        <f t="shared" si="11"/>
        <v>11376072</v>
      </c>
      <c r="I74" s="9">
        <v>1</v>
      </c>
      <c r="J74" s="9">
        <v>1</v>
      </c>
      <c r="K74" s="9">
        <v>1</v>
      </c>
      <c r="L74" s="9">
        <v>1</v>
      </c>
      <c r="M74" s="9">
        <v>1</v>
      </c>
      <c r="N74" s="10">
        <f t="shared" si="9"/>
        <v>5</v>
      </c>
    </row>
    <row r="75" spans="1:14" x14ac:dyDescent="0.25">
      <c r="A75" s="3" t="str">
        <f t="shared" si="10"/>
        <v>Московский</v>
      </c>
      <c r="B75" s="11" t="str">
        <f t="shared" si="10"/>
        <v>ГБОУ СОШ №376</v>
      </c>
      <c r="C75" s="5">
        <f t="shared" si="10"/>
        <v>11376</v>
      </c>
      <c r="D75" s="5" t="str">
        <f t="shared" si="10"/>
        <v>СОШ</v>
      </c>
      <c r="E75" s="12" t="str">
        <f t="shared" si="10"/>
        <v>1В</v>
      </c>
      <c r="F75" s="7">
        <f t="shared" si="10"/>
        <v>167</v>
      </c>
      <c r="G75" s="7">
        <f t="shared" si="10"/>
        <v>156</v>
      </c>
      <c r="H75" s="8">
        <f t="shared" si="11"/>
        <v>11376073</v>
      </c>
      <c r="I75" s="9">
        <v>0</v>
      </c>
      <c r="J75" s="9">
        <v>0</v>
      </c>
      <c r="K75" s="9">
        <v>1</v>
      </c>
      <c r="L75" s="9">
        <v>1</v>
      </c>
      <c r="M75" s="9">
        <v>1</v>
      </c>
      <c r="N75" s="10">
        <f t="shared" si="9"/>
        <v>3</v>
      </c>
    </row>
    <row r="76" spans="1:14" x14ac:dyDescent="0.25">
      <c r="A76" s="3" t="str">
        <f t="shared" si="10"/>
        <v>Московский</v>
      </c>
      <c r="B76" s="11" t="str">
        <f t="shared" si="10"/>
        <v>ГБОУ СОШ №376</v>
      </c>
      <c r="C76" s="5">
        <f t="shared" si="10"/>
        <v>11376</v>
      </c>
      <c r="D76" s="5" t="str">
        <f t="shared" si="10"/>
        <v>СОШ</v>
      </c>
      <c r="E76" s="12" t="str">
        <f t="shared" si="10"/>
        <v>1В</v>
      </c>
      <c r="F76" s="7">
        <f t="shared" si="10"/>
        <v>167</v>
      </c>
      <c r="G76" s="7">
        <f t="shared" si="10"/>
        <v>156</v>
      </c>
      <c r="H76" s="8">
        <f t="shared" si="11"/>
        <v>11376074</v>
      </c>
      <c r="I76" s="9">
        <v>1</v>
      </c>
      <c r="J76" s="9">
        <v>1</v>
      </c>
      <c r="K76" s="9">
        <v>1</v>
      </c>
      <c r="L76" s="9">
        <v>1</v>
      </c>
      <c r="M76" s="9">
        <v>1</v>
      </c>
      <c r="N76" s="10">
        <f t="shared" si="9"/>
        <v>5</v>
      </c>
    </row>
    <row r="77" spans="1:14" x14ac:dyDescent="0.25">
      <c r="A77" s="3" t="str">
        <f t="shared" si="10"/>
        <v>Московский</v>
      </c>
      <c r="B77" s="11" t="str">
        <f t="shared" si="10"/>
        <v>ГБОУ СОШ №376</v>
      </c>
      <c r="C77" s="5">
        <f t="shared" si="10"/>
        <v>11376</v>
      </c>
      <c r="D77" s="5" t="str">
        <f t="shared" si="10"/>
        <v>СОШ</v>
      </c>
      <c r="E77" s="12" t="str">
        <f t="shared" si="10"/>
        <v>1В</v>
      </c>
      <c r="F77" s="7">
        <f t="shared" si="10"/>
        <v>167</v>
      </c>
      <c r="G77" s="7">
        <f t="shared" si="10"/>
        <v>156</v>
      </c>
      <c r="H77" s="8">
        <f t="shared" si="11"/>
        <v>11376075</v>
      </c>
      <c r="I77" s="9">
        <v>1</v>
      </c>
      <c r="J77" s="9">
        <v>1</v>
      </c>
      <c r="K77" s="9">
        <v>0</v>
      </c>
      <c r="L77" s="9">
        <v>1</v>
      </c>
      <c r="M77" s="9">
        <v>1</v>
      </c>
      <c r="N77" s="10">
        <f t="shared" si="9"/>
        <v>4</v>
      </c>
    </row>
    <row r="78" spans="1:14" x14ac:dyDescent="0.25">
      <c r="A78" s="3" t="str">
        <f t="shared" si="10"/>
        <v>Московский</v>
      </c>
      <c r="B78" s="11" t="str">
        <f t="shared" si="10"/>
        <v>ГБОУ СОШ №376</v>
      </c>
      <c r="C78" s="5">
        <f t="shared" si="10"/>
        <v>11376</v>
      </c>
      <c r="D78" s="5" t="str">
        <f t="shared" si="10"/>
        <v>СОШ</v>
      </c>
      <c r="E78" s="12" t="str">
        <f t="shared" si="10"/>
        <v>1В</v>
      </c>
      <c r="F78" s="7">
        <f t="shared" si="10"/>
        <v>167</v>
      </c>
      <c r="G78" s="7">
        <f t="shared" si="10"/>
        <v>156</v>
      </c>
      <c r="H78" s="8">
        <f t="shared" si="11"/>
        <v>11376076</v>
      </c>
      <c r="I78" s="9">
        <v>1</v>
      </c>
      <c r="J78" s="9">
        <v>1</v>
      </c>
      <c r="K78" s="9">
        <v>1</v>
      </c>
      <c r="L78" s="9">
        <v>1</v>
      </c>
      <c r="M78" s="9">
        <v>1</v>
      </c>
      <c r="N78" s="10">
        <f t="shared" si="9"/>
        <v>5</v>
      </c>
    </row>
    <row r="79" spans="1:14" x14ac:dyDescent="0.25">
      <c r="A79" s="3" t="str">
        <f t="shared" si="10"/>
        <v>Московский</v>
      </c>
      <c r="B79" s="11" t="str">
        <f t="shared" si="10"/>
        <v>ГБОУ СОШ №376</v>
      </c>
      <c r="C79" s="5">
        <f t="shared" si="10"/>
        <v>11376</v>
      </c>
      <c r="D79" s="5" t="str">
        <f t="shared" si="10"/>
        <v>СОШ</v>
      </c>
      <c r="E79" s="12" t="str">
        <f t="shared" si="10"/>
        <v>1В</v>
      </c>
      <c r="F79" s="7">
        <f t="shared" si="10"/>
        <v>167</v>
      </c>
      <c r="G79" s="7">
        <f t="shared" si="10"/>
        <v>156</v>
      </c>
      <c r="H79" s="8">
        <f t="shared" si="11"/>
        <v>11376077</v>
      </c>
      <c r="I79" s="9">
        <v>1</v>
      </c>
      <c r="J79" s="9">
        <v>1</v>
      </c>
      <c r="K79" s="9">
        <v>0</v>
      </c>
      <c r="L79" s="9">
        <v>1</v>
      </c>
      <c r="M79" s="9">
        <v>1</v>
      </c>
      <c r="N79" s="10">
        <f t="shared" si="9"/>
        <v>4</v>
      </c>
    </row>
    <row r="80" spans="1:14" x14ac:dyDescent="0.25">
      <c r="A80" s="3" t="str">
        <f t="shared" si="10"/>
        <v>Московский</v>
      </c>
      <c r="B80" s="11" t="str">
        <f t="shared" si="10"/>
        <v>ГБОУ СОШ №376</v>
      </c>
      <c r="C80" s="5">
        <f t="shared" si="10"/>
        <v>11376</v>
      </c>
      <c r="D80" s="5" t="str">
        <f t="shared" si="10"/>
        <v>СОШ</v>
      </c>
      <c r="E80" s="12" t="str">
        <f t="shared" si="10"/>
        <v>1В</v>
      </c>
      <c r="F80" s="7">
        <f t="shared" si="10"/>
        <v>167</v>
      </c>
      <c r="G80" s="7">
        <f t="shared" si="10"/>
        <v>156</v>
      </c>
      <c r="H80" s="8">
        <f t="shared" si="11"/>
        <v>11376078</v>
      </c>
      <c r="I80" s="9">
        <v>1</v>
      </c>
      <c r="J80" s="9">
        <v>1</v>
      </c>
      <c r="K80" s="9">
        <v>1</v>
      </c>
      <c r="L80" s="9">
        <v>1</v>
      </c>
      <c r="M80" s="9">
        <v>1</v>
      </c>
      <c r="N80" s="10">
        <f t="shared" si="9"/>
        <v>5</v>
      </c>
    </row>
    <row r="81" spans="1:14" x14ac:dyDescent="0.25">
      <c r="A81" s="3" t="str">
        <f t="shared" si="10"/>
        <v>Московский</v>
      </c>
      <c r="B81" s="11" t="str">
        <f t="shared" si="10"/>
        <v>ГБОУ СОШ №376</v>
      </c>
      <c r="C81" s="5">
        <f t="shared" si="10"/>
        <v>11376</v>
      </c>
      <c r="D81" s="5" t="str">
        <f t="shared" si="10"/>
        <v>СОШ</v>
      </c>
      <c r="E81" s="12" t="str">
        <f t="shared" si="10"/>
        <v>1В</v>
      </c>
      <c r="F81" s="7">
        <f t="shared" si="10"/>
        <v>167</v>
      </c>
      <c r="G81" s="7">
        <f t="shared" si="10"/>
        <v>156</v>
      </c>
      <c r="H81" s="8">
        <f t="shared" si="11"/>
        <v>11376079</v>
      </c>
      <c r="I81" s="9">
        <v>0</v>
      </c>
      <c r="J81" s="9">
        <v>1</v>
      </c>
      <c r="K81" s="9">
        <v>1</v>
      </c>
      <c r="L81" s="9">
        <v>0</v>
      </c>
      <c r="M81" s="9">
        <v>1</v>
      </c>
      <c r="N81" s="10">
        <f t="shared" si="9"/>
        <v>3</v>
      </c>
    </row>
    <row r="82" spans="1:14" x14ac:dyDescent="0.25">
      <c r="A82" s="3" t="str">
        <f t="shared" si="10"/>
        <v>Московский</v>
      </c>
      <c r="B82" s="11" t="str">
        <f t="shared" si="10"/>
        <v>ГБОУ СОШ №376</v>
      </c>
      <c r="C82" s="5">
        <f t="shared" si="10"/>
        <v>11376</v>
      </c>
      <c r="D82" s="5" t="str">
        <f t="shared" si="10"/>
        <v>СОШ</v>
      </c>
      <c r="E82" s="12" t="str">
        <f t="shared" si="10"/>
        <v>1В</v>
      </c>
      <c r="F82" s="7">
        <f t="shared" si="10"/>
        <v>167</v>
      </c>
      <c r="G82" s="7">
        <f t="shared" si="10"/>
        <v>156</v>
      </c>
      <c r="H82" s="8">
        <f t="shared" si="11"/>
        <v>11376080</v>
      </c>
      <c r="I82" s="9">
        <v>0</v>
      </c>
      <c r="J82" s="9">
        <v>1</v>
      </c>
      <c r="K82" s="9">
        <v>0</v>
      </c>
      <c r="L82" s="9">
        <v>1</v>
      </c>
      <c r="M82" s="9">
        <v>1</v>
      </c>
      <c r="N82" s="10">
        <f t="shared" si="9"/>
        <v>3</v>
      </c>
    </row>
    <row r="83" spans="1:14" x14ac:dyDescent="0.25">
      <c r="A83" s="3" t="str">
        <f t="shared" si="10"/>
        <v>Московский</v>
      </c>
      <c r="B83" s="11" t="str">
        <f t="shared" si="10"/>
        <v>ГБОУ СОШ №376</v>
      </c>
      <c r="C83" s="5">
        <f t="shared" si="10"/>
        <v>11376</v>
      </c>
      <c r="D83" s="5" t="str">
        <f t="shared" si="10"/>
        <v>СОШ</v>
      </c>
      <c r="E83" s="12" t="str">
        <f t="shared" si="10"/>
        <v>1В</v>
      </c>
      <c r="F83" s="7">
        <f t="shared" si="10"/>
        <v>167</v>
      </c>
      <c r="G83" s="7">
        <f t="shared" si="10"/>
        <v>156</v>
      </c>
      <c r="H83" s="8">
        <f t="shared" si="11"/>
        <v>11376081</v>
      </c>
      <c r="I83" s="9">
        <v>1</v>
      </c>
      <c r="J83" s="9">
        <v>0</v>
      </c>
      <c r="K83" s="9">
        <v>0</v>
      </c>
      <c r="L83" s="9">
        <v>1</v>
      </c>
      <c r="M83" s="9">
        <v>1</v>
      </c>
      <c r="N83" s="10">
        <f t="shared" si="9"/>
        <v>3</v>
      </c>
    </row>
    <row r="84" spans="1:14" x14ac:dyDescent="0.25">
      <c r="A84" s="3" t="str">
        <f t="shared" si="10"/>
        <v>Московский</v>
      </c>
      <c r="B84" s="11" t="str">
        <f t="shared" si="10"/>
        <v>ГБОУ СОШ №376</v>
      </c>
      <c r="C84" s="5">
        <f t="shared" si="10"/>
        <v>11376</v>
      </c>
      <c r="D84" s="5" t="str">
        <f t="shared" si="10"/>
        <v>СОШ</v>
      </c>
      <c r="E84" s="12" t="str">
        <f t="shared" si="10"/>
        <v>1В</v>
      </c>
      <c r="F84" s="7">
        <f t="shared" si="10"/>
        <v>167</v>
      </c>
      <c r="G84" s="7">
        <f t="shared" si="10"/>
        <v>156</v>
      </c>
      <c r="H84" s="8">
        <f t="shared" si="11"/>
        <v>11376082</v>
      </c>
      <c r="I84" s="9">
        <v>1</v>
      </c>
      <c r="J84" s="9">
        <v>1</v>
      </c>
      <c r="K84" s="9">
        <v>1</v>
      </c>
      <c r="L84" s="9">
        <v>1</v>
      </c>
      <c r="M84" s="9">
        <v>1</v>
      </c>
      <c r="N84" s="10">
        <f t="shared" si="9"/>
        <v>5</v>
      </c>
    </row>
    <row r="85" spans="1:14" x14ac:dyDescent="0.25">
      <c r="A85" s="3" t="str">
        <f t="shared" ref="A85:G100" si="12">A84</f>
        <v>Московский</v>
      </c>
      <c r="B85" s="11" t="str">
        <f t="shared" si="12"/>
        <v>ГБОУ СОШ №376</v>
      </c>
      <c r="C85" s="5">
        <f t="shared" si="12"/>
        <v>11376</v>
      </c>
      <c r="D85" s="5" t="str">
        <f t="shared" si="12"/>
        <v>СОШ</v>
      </c>
      <c r="E85" s="12" t="str">
        <f t="shared" si="12"/>
        <v>1В</v>
      </c>
      <c r="F85" s="7">
        <f t="shared" si="12"/>
        <v>167</v>
      </c>
      <c r="G85" s="7">
        <f t="shared" si="12"/>
        <v>156</v>
      </c>
      <c r="H85" s="8">
        <f t="shared" si="11"/>
        <v>11376083</v>
      </c>
      <c r="I85" s="9">
        <v>1</v>
      </c>
      <c r="J85" s="9">
        <v>1</v>
      </c>
      <c r="K85" s="9">
        <v>1</v>
      </c>
      <c r="L85" s="9">
        <v>1</v>
      </c>
      <c r="M85" s="9">
        <v>1</v>
      </c>
      <c r="N85" s="10">
        <f t="shared" si="9"/>
        <v>5</v>
      </c>
    </row>
    <row r="86" spans="1:14" x14ac:dyDescent="0.25">
      <c r="A86" s="3" t="str">
        <f t="shared" si="12"/>
        <v>Московский</v>
      </c>
      <c r="B86" s="11" t="str">
        <f t="shared" si="12"/>
        <v>ГБОУ СОШ №376</v>
      </c>
      <c r="C86" s="5">
        <f t="shared" si="12"/>
        <v>11376</v>
      </c>
      <c r="D86" s="5" t="str">
        <f t="shared" si="12"/>
        <v>СОШ</v>
      </c>
      <c r="E86" s="12" t="str">
        <f t="shared" si="12"/>
        <v>1В</v>
      </c>
      <c r="F86" s="7">
        <f t="shared" si="12"/>
        <v>167</v>
      </c>
      <c r="G86" s="7">
        <f t="shared" si="12"/>
        <v>156</v>
      </c>
      <c r="H86" s="8">
        <f t="shared" si="11"/>
        <v>11376084</v>
      </c>
      <c r="I86" s="9">
        <v>1</v>
      </c>
      <c r="J86" s="9">
        <v>1</v>
      </c>
      <c r="K86" s="9">
        <v>1</v>
      </c>
      <c r="L86" s="9">
        <v>1</v>
      </c>
      <c r="M86" s="9">
        <v>1</v>
      </c>
      <c r="N86" s="10">
        <f t="shared" si="9"/>
        <v>5</v>
      </c>
    </row>
    <row r="87" spans="1:14" x14ac:dyDescent="0.25">
      <c r="A87" s="3" t="str">
        <f t="shared" si="12"/>
        <v>Московский</v>
      </c>
      <c r="B87" s="11" t="str">
        <f t="shared" si="12"/>
        <v>ГБОУ СОШ №376</v>
      </c>
      <c r="C87" s="5">
        <f t="shared" si="12"/>
        <v>11376</v>
      </c>
      <c r="D87" s="5" t="str">
        <f t="shared" si="12"/>
        <v>СОШ</v>
      </c>
      <c r="E87" s="12" t="str">
        <f t="shared" si="12"/>
        <v>1В</v>
      </c>
      <c r="F87" s="7">
        <f t="shared" si="12"/>
        <v>167</v>
      </c>
      <c r="G87" s="7">
        <f t="shared" si="12"/>
        <v>156</v>
      </c>
      <c r="H87" s="8">
        <f t="shared" si="11"/>
        <v>11376085</v>
      </c>
      <c r="I87" s="9">
        <v>1</v>
      </c>
      <c r="J87" s="9">
        <v>1</v>
      </c>
      <c r="K87" s="9">
        <v>0</v>
      </c>
      <c r="L87" s="9">
        <v>1</v>
      </c>
      <c r="M87" s="9">
        <v>0</v>
      </c>
      <c r="N87" s="10">
        <f t="shared" si="9"/>
        <v>3</v>
      </c>
    </row>
    <row r="88" spans="1:14" x14ac:dyDescent="0.25">
      <c r="A88" s="3" t="str">
        <f t="shared" si="12"/>
        <v>Московский</v>
      </c>
      <c r="B88" s="11" t="str">
        <f t="shared" si="12"/>
        <v>ГБОУ СОШ №376</v>
      </c>
      <c r="C88" s="5">
        <f t="shared" si="12"/>
        <v>11376</v>
      </c>
      <c r="D88" s="5" t="str">
        <f t="shared" si="12"/>
        <v>СОШ</v>
      </c>
      <c r="E88" s="12" t="str">
        <f t="shared" si="12"/>
        <v>1В</v>
      </c>
      <c r="F88" s="7">
        <f t="shared" si="12"/>
        <v>167</v>
      </c>
      <c r="G88" s="7">
        <f t="shared" si="12"/>
        <v>156</v>
      </c>
      <c r="H88" s="8">
        <f t="shared" si="11"/>
        <v>11376086</v>
      </c>
      <c r="I88" s="9">
        <v>1</v>
      </c>
      <c r="J88" s="9">
        <v>1</v>
      </c>
      <c r="K88" s="9">
        <v>1</v>
      </c>
      <c r="L88" s="9">
        <v>1</v>
      </c>
      <c r="M88" s="9">
        <v>1</v>
      </c>
      <c r="N88" s="10">
        <f t="shared" si="9"/>
        <v>5</v>
      </c>
    </row>
    <row r="89" spans="1:14" x14ac:dyDescent="0.25">
      <c r="A89" s="3" t="str">
        <f t="shared" si="12"/>
        <v>Московский</v>
      </c>
      <c r="B89" s="11" t="str">
        <f t="shared" si="12"/>
        <v>ГБОУ СОШ №376</v>
      </c>
      <c r="C89" s="5">
        <f t="shared" si="12"/>
        <v>11376</v>
      </c>
      <c r="D89" s="5" t="str">
        <f t="shared" si="12"/>
        <v>СОШ</v>
      </c>
      <c r="E89" s="12" t="str">
        <f t="shared" si="12"/>
        <v>1В</v>
      </c>
      <c r="F89" s="7">
        <f t="shared" si="12"/>
        <v>167</v>
      </c>
      <c r="G89" s="7">
        <f t="shared" si="12"/>
        <v>156</v>
      </c>
      <c r="H89" s="8">
        <f t="shared" si="11"/>
        <v>11376087</v>
      </c>
      <c r="I89" s="9">
        <v>1</v>
      </c>
      <c r="J89" s="9">
        <v>1</v>
      </c>
      <c r="K89" s="9">
        <v>1</v>
      </c>
      <c r="L89" s="9">
        <v>1</v>
      </c>
      <c r="M89" s="9">
        <v>1</v>
      </c>
      <c r="N89" s="10">
        <f t="shared" si="9"/>
        <v>5</v>
      </c>
    </row>
    <row r="90" spans="1:14" x14ac:dyDescent="0.25">
      <c r="A90" s="3" t="str">
        <f t="shared" si="12"/>
        <v>Московский</v>
      </c>
      <c r="B90" s="11" t="str">
        <f t="shared" si="12"/>
        <v>ГБОУ СОШ №376</v>
      </c>
      <c r="C90" s="5">
        <f t="shared" si="12"/>
        <v>11376</v>
      </c>
      <c r="D90" s="5" t="str">
        <f t="shared" si="12"/>
        <v>СОШ</v>
      </c>
      <c r="E90" s="12" t="str">
        <f t="shared" si="12"/>
        <v>1В</v>
      </c>
      <c r="F90" s="7">
        <f t="shared" si="12"/>
        <v>167</v>
      </c>
      <c r="G90" s="7">
        <f t="shared" si="12"/>
        <v>156</v>
      </c>
      <c r="H90" s="8">
        <f t="shared" si="11"/>
        <v>11376088</v>
      </c>
      <c r="I90" s="9">
        <v>1</v>
      </c>
      <c r="J90" s="9">
        <v>1</v>
      </c>
      <c r="K90" s="9">
        <v>1</v>
      </c>
      <c r="L90" s="9">
        <v>0</v>
      </c>
      <c r="M90" s="9">
        <v>1</v>
      </c>
      <c r="N90" s="10">
        <f t="shared" si="9"/>
        <v>4</v>
      </c>
    </row>
    <row r="91" spans="1:14" x14ac:dyDescent="0.25">
      <c r="A91" s="3" t="str">
        <f t="shared" si="12"/>
        <v>Московский</v>
      </c>
      <c r="B91" s="11" t="str">
        <f t="shared" si="12"/>
        <v>ГБОУ СОШ №376</v>
      </c>
      <c r="C91" s="5">
        <f t="shared" si="12"/>
        <v>11376</v>
      </c>
      <c r="D91" s="5" t="str">
        <f t="shared" si="12"/>
        <v>СОШ</v>
      </c>
      <c r="E91" s="12" t="str">
        <f t="shared" si="12"/>
        <v>1В</v>
      </c>
      <c r="F91" s="7">
        <f t="shared" si="12"/>
        <v>167</v>
      </c>
      <c r="G91" s="7">
        <f t="shared" si="12"/>
        <v>156</v>
      </c>
      <c r="H91" s="8">
        <f t="shared" si="11"/>
        <v>11376089</v>
      </c>
      <c r="I91" s="9">
        <v>0</v>
      </c>
      <c r="J91" s="9">
        <v>0</v>
      </c>
      <c r="K91" s="9">
        <v>1</v>
      </c>
      <c r="L91" s="9">
        <v>1</v>
      </c>
      <c r="M91" s="9">
        <v>1</v>
      </c>
      <c r="N91" s="10">
        <f t="shared" si="9"/>
        <v>3</v>
      </c>
    </row>
    <row r="92" spans="1:14" x14ac:dyDescent="0.25">
      <c r="A92" s="3" t="str">
        <f t="shared" si="12"/>
        <v>Московский</v>
      </c>
      <c r="B92" s="11" t="str">
        <f t="shared" si="12"/>
        <v>ГБОУ СОШ №376</v>
      </c>
      <c r="C92" s="5">
        <f t="shared" si="12"/>
        <v>11376</v>
      </c>
      <c r="D92" s="5" t="str">
        <f t="shared" si="12"/>
        <v>СОШ</v>
      </c>
      <c r="E92" s="12" t="str">
        <f t="shared" si="12"/>
        <v>1В</v>
      </c>
      <c r="F92" s="7">
        <f t="shared" si="12"/>
        <v>167</v>
      </c>
      <c r="G92" s="7">
        <f t="shared" si="12"/>
        <v>156</v>
      </c>
      <c r="H92" s="8">
        <f t="shared" si="11"/>
        <v>11376090</v>
      </c>
      <c r="I92" s="9">
        <v>1</v>
      </c>
      <c r="J92" s="9">
        <v>1</v>
      </c>
      <c r="K92" s="9">
        <v>1</v>
      </c>
      <c r="L92" s="9">
        <v>1</v>
      </c>
      <c r="M92" s="9">
        <v>1</v>
      </c>
      <c r="N92" s="10">
        <f t="shared" si="9"/>
        <v>5</v>
      </c>
    </row>
    <row r="93" spans="1:14" x14ac:dyDescent="0.25">
      <c r="A93" s="3" t="str">
        <f t="shared" si="12"/>
        <v>Московский</v>
      </c>
      <c r="B93" s="11" t="str">
        <f t="shared" si="12"/>
        <v>ГБОУ СОШ №376</v>
      </c>
      <c r="C93" s="5">
        <f t="shared" si="12"/>
        <v>11376</v>
      </c>
      <c r="D93" s="5" t="str">
        <f t="shared" si="12"/>
        <v>СОШ</v>
      </c>
      <c r="E93" s="13" t="s">
        <v>39</v>
      </c>
      <c r="F93" s="7">
        <f t="shared" si="12"/>
        <v>167</v>
      </c>
      <c r="G93" s="7">
        <f t="shared" si="12"/>
        <v>156</v>
      </c>
      <c r="H93" s="8">
        <f t="shared" si="11"/>
        <v>11376091</v>
      </c>
      <c r="I93" s="9">
        <v>1</v>
      </c>
      <c r="J93" s="9">
        <v>1</v>
      </c>
      <c r="K93" s="9">
        <v>1</v>
      </c>
      <c r="L93" s="9">
        <v>1</v>
      </c>
      <c r="M93" s="9">
        <v>1</v>
      </c>
      <c r="N93" s="10">
        <f>IF(COUNTBLANK(I93:M93)&lt;5,SUM(I93:M93),"Не писал")</f>
        <v>5</v>
      </c>
    </row>
    <row r="94" spans="1:14" x14ac:dyDescent="0.25">
      <c r="A94" s="3" t="str">
        <f t="shared" si="12"/>
        <v>Московский</v>
      </c>
      <c r="B94" s="11" t="str">
        <f t="shared" si="12"/>
        <v>ГБОУ СОШ №376</v>
      </c>
      <c r="C94" s="5">
        <f t="shared" si="12"/>
        <v>11376</v>
      </c>
      <c r="D94" s="5" t="str">
        <f t="shared" si="12"/>
        <v>СОШ</v>
      </c>
      <c r="E94" s="12" t="str">
        <f t="shared" si="12"/>
        <v>1Г</v>
      </c>
      <c r="F94" s="7">
        <f t="shared" si="12"/>
        <v>167</v>
      </c>
      <c r="G94" s="7">
        <f t="shared" si="12"/>
        <v>156</v>
      </c>
      <c r="H94" s="8">
        <f t="shared" si="11"/>
        <v>11376092</v>
      </c>
      <c r="I94" s="9">
        <v>1</v>
      </c>
      <c r="J94" s="9">
        <v>1</v>
      </c>
      <c r="K94" s="9">
        <v>1</v>
      </c>
      <c r="L94" s="9">
        <v>1</v>
      </c>
      <c r="M94" s="9">
        <v>1</v>
      </c>
      <c r="N94" s="10">
        <f t="shared" ref="N94:N124" si="13">IF(COUNTBLANK(I94:M94)&lt;5,SUM(I94:M94),"Не писал")</f>
        <v>5</v>
      </c>
    </row>
    <row r="95" spans="1:14" x14ac:dyDescent="0.25">
      <c r="A95" s="3" t="str">
        <f t="shared" si="12"/>
        <v>Московский</v>
      </c>
      <c r="B95" s="11" t="str">
        <f t="shared" si="12"/>
        <v>ГБОУ СОШ №376</v>
      </c>
      <c r="C95" s="5">
        <f t="shared" si="12"/>
        <v>11376</v>
      </c>
      <c r="D95" s="5" t="str">
        <f t="shared" si="12"/>
        <v>СОШ</v>
      </c>
      <c r="E95" s="12" t="str">
        <f t="shared" si="12"/>
        <v>1Г</v>
      </c>
      <c r="F95" s="7">
        <f t="shared" si="12"/>
        <v>167</v>
      </c>
      <c r="G95" s="7">
        <f t="shared" si="12"/>
        <v>156</v>
      </c>
      <c r="H95" s="8">
        <f t="shared" si="11"/>
        <v>11376093</v>
      </c>
      <c r="I95" s="9">
        <v>1</v>
      </c>
      <c r="J95" s="9">
        <v>1</v>
      </c>
      <c r="K95" s="9">
        <v>1</v>
      </c>
      <c r="L95" s="9">
        <v>1</v>
      </c>
      <c r="M95" s="9">
        <v>0</v>
      </c>
      <c r="N95" s="10">
        <f t="shared" si="13"/>
        <v>4</v>
      </c>
    </row>
    <row r="96" spans="1:14" x14ac:dyDescent="0.25">
      <c r="A96" s="3" t="str">
        <f t="shared" si="12"/>
        <v>Московский</v>
      </c>
      <c r="B96" s="11" t="str">
        <f t="shared" si="12"/>
        <v>ГБОУ СОШ №376</v>
      </c>
      <c r="C96" s="5">
        <f t="shared" si="12"/>
        <v>11376</v>
      </c>
      <c r="D96" s="5" t="str">
        <f t="shared" si="12"/>
        <v>СОШ</v>
      </c>
      <c r="E96" s="12" t="str">
        <f t="shared" si="12"/>
        <v>1Г</v>
      </c>
      <c r="F96" s="7">
        <f t="shared" si="12"/>
        <v>167</v>
      </c>
      <c r="G96" s="7">
        <f t="shared" si="12"/>
        <v>156</v>
      </c>
      <c r="H96" s="8">
        <f t="shared" si="11"/>
        <v>11376094</v>
      </c>
      <c r="I96" s="9">
        <v>0</v>
      </c>
      <c r="J96" s="9">
        <v>1</v>
      </c>
      <c r="K96" s="9">
        <v>0</v>
      </c>
      <c r="L96" s="9">
        <v>1</v>
      </c>
      <c r="M96" s="9">
        <v>1</v>
      </c>
      <c r="N96" s="10">
        <f t="shared" si="13"/>
        <v>3</v>
      </c>
    </row>
    <row r="97" spans="1:14" x14ac:dyDescent="0.25">
      <c r="A97" s="3" t="str">
        <f t="shared" si="12"/>
        <v>Московский</v>
      </c>
      <c r="B97" s="11" t="str">
        <f t="shared" si="12"/>
        <v>ГБОУ СОШ №376</v>
      </c>
      <c r="C97" s="5">
        <f t="shared" si="12"/>
        <v>11376</v>
      </c>
      <c r="D97" s="5" t="str">
        <f t="shared" si="12"/>
        <v>СОШ</v>
      </c>
      <c r="E97" s="12" t="str">
        <f t="shared" si="12"/>
        <v>1Г</v>
      </c>
      <c r="F97" s="7">
        <f t="shared" si="12"/>
        <v>167</v>
      </c>
      <c r="G97" s="7">
        <f t="shared" si="12"/>
        <v>156</v>
      </c>
      <c r="H97" s="8">
        <f t="shared" si="11"/>
        <v>11376095</v>
      </c>
      <c r="I97" s="9">
        <v>1</v>
      </c>
      <c r="J97" s="9">
        <v>1</v>
      </c>
      <c r="K97" s="9">
        <v>1</v>
      </c>
      <c r="L97" s="9">
        <v>1</v>
      </c>
      <c r="M97" s="9">
        <v>1</v>
      </c>
      <c r="N97" s="10">
        <f t="shared" si="13"/>
        <v>5</v>
      </c>
    </row>
    <row r="98" spans="1:14" x14ac:dyDescent="0.25">
      <c r="A98" s="3" t="str">
        <f t="shared" si="12"/>
        <v>Московский</v>
      </c>
      <c r="B98" s="11" t="str">
        <f t="shared" si="12"/>
        <v>ГБОУ СОШ №376</v>
      </c>
      <c r="C98" s="5">
        <f t="shared" si="12"/>
        <v>11376</v>
      </c>
      <c r="D98" s="5" t="str">
        <f t="shared" si="12"/>
        <v>СОШ</v>
      </c>
      <c r="E98" s="12" t="str">
        <f t="shared" si="12"/>
        <v>1Г</v>
      </c>
      <c r="F98" s="7">
        <f t="shared" si="12"/>
        <v>167</v>
      </c>
      <c r="G98" s="7">
        <f t="shared" si="12"/>
        <v>156</v>
      </c>
      <c r="H98" s="8">
        <f t="shared" si="11"/>
        <v>11376096</v>
      </c>
      <c r="I98" s="9">
        <v>0</v>
      </c>
      <c r="J98" s="9">
        <v>1</v>
      </c>
      <c r="K98" s="9">
        <v>0</v>
      </c>
      <c r="L98" s="9">
        <v>1</v>
      </c>
      <c r="M98" s="9">
        <v>0</v>
      </c>
      <c r="N98" s="10">
        <f t="shared" si="13"/>
        <v>2</v>
      </c>
    </row>
    <row r="99" spans="1:14" x14ac:dyDescent="0.25">
      <c r="A99" s="3" t="str">
        <f t="shared" si="12"/>
        <v>Московский</v>
      </c>
      <c r="B99" s="11" t="str">
        <f t="shared" si="12"/>
        <v>ГБОУ СОШ №376</v>
      </c>
      <c r="C99" s="5">
        <f t="shared" si="12"/>
        <v>11376</v>
      </c>
      <c r="D99" s="5" t="str">
        <f t="shared" si="12"/>
        <v>СОШ</v>
      </c>
      <c r="E99" s="12" t="str">
        <f t="shared" si="12"/>
        <v>1Г</v>
      </c>
      <c r="F99" s="7">
        <f t="shared" si="12"/>
        <v>167</v>
      </c>
      <c r="G99" s="7">
        <f t="shared" si="12"/>
        <v>156</v>
      </c>
      <c r="H99" s="8">
        <f t="shared" si="11"/>
        <v>11376097</v>
      </c>
      <c r="I99" s="9">
        <v>1</v>
      </c>
      <c r="J99" s="9">
        <v>1</v>
      </c>
      <c r="K99" s="9">
        <v>1</v>
      </c>
      <c r="L99" s="9">
        <v>1</v>
      </c>
      <c r="M99" s="9">
        <v>1</v>
      </c>
      <c r="N99" s="10">
        <f t="shared" si="13"/>
        <v>5</v>
      </c>
    </row>
    <row r="100" spans="1:14" x14ac:dyDescent="0.25">
      <c r="A100" s="3" t="str">
        <f t="shared" si="12"/>
        <v>Московский</v>
      </c>
      <c r="B100" s="11" t="str">
        <f t="shared" si="12"/>
        <v>ГБОУ СОШ №376</v>
      </c>
      <c r="C100" s="5">
        <f t="shared" si="12"/>
        <v>11376</v>
      </c>
      <c r="D100" s="5" t="str">
        <f t="shared" si="12"/>
        <v>СОШ</v>
      </c>
      <c r="E100" s="12" t="str">
        <f t="shared" si="12"/>
        <v>1Г</v>
      </c>
      <c r="F100" s="7">
        <f t="shared" si="12"/>
        <v>167</v>
      </c>
      <c r="G100" s="7">
        <f t="shared" si="12"/>
        <v>156</v>
      </c>
      <c r="H100" s="8">
        <f t="shared" si="11"/>
        <v>11376098</v>
      </c>
      <c r="I100" s="9">
        <v>1</v>
      </c>
      <c r="J100" s="9">
        <v>1</v>
      </c>
      <c r="K100" s="9">
        <v>1</v>
      </c>
      <c r="L100" s="9">
        <v>1</v>
      </c>
      <c r="M100" s="9">
        <v>1</v>
      </c>
      <c r="N100" s="10">
        <f t="shared" si="13"/>
        <v>5</v>
      </c>
    </row>
    <row r="101" spans="1:14" x14ac:dyDescent="0.25">
      <c r="A101" s="3" t="str">
        <f t="shared" ref="A101:G116" si="14">A100</f>
        <v>Московский</v>
      </c>
      <c r="B101" s="11" t="str">
        <f t="shared" si="14"/>
        <v>ГБОУ СОШ №376</v>
      </c>
      <c r="C101" s="5">
        <f t="shared" si="14"/>
        <v>11376</v>
      </c>
      <c r="D101" s="5" t="str">
        <f t="shared" si="14"/>
        <v>СОШ</v>
      </c>
      <c r="E101" s="12" t="str">
        <f t="shared" si="14"/>
        <v>1Г</v>
      </c>
      <c r="F101" s="7">
        <f t="shared" si="14"/>
        <v>167</v>
      </c>
      <c r="G101" s="7">
        <f t="shared" si="14"/>
        <v>156</v>
      </c>
      <c r="H101" s="8">
        <f t="shared" si="11"/>
        <v>11376099</v>
      </c>
      <c r="I101" s="9">
        <v>1</v>
      </c>
      <c r="J101" s="9">
        <v>1</v>
      </c>
      <c r="K101" s="9">
        <v>0</v>
      </c>
      <c r="L101" s="9">
        <v>1</v>
      </c>
      <c r="M101" s="9">
        <v>1</v>
      </c>
      <c r="N101" s="10">
        <f t="shared" si="13"/>
        <v>4</v>
      </c>
    </row>
    <row r="102" spans="1:14" x14ac:dyDescent="0.25">
      <c r="A102" s="3" t="str">
        <f t="shared" si="14"/>
        <v>Московский</v>
      </c>
      <c r="B102" s="11" t="str">
        <f t="shared" si="14"/>
        <v>ГБОУ СОШ №376</v>
      </c>
      <c r="C102" s="5">
        <f t="shared" si="14"/>
        <v>11376</v>
      </c>
      <c r="D102" s="5" t="str">
        <f t="shared" si="14"/>
        <v>СОШ</v>
      </c>
      <c r="E102" s="12" t="str">
        <f t="shared" si="14"/>
        <v>1Г</v>
      </c>
      <c r="F102" s="7">
        <f t="shared" si="14"/>
        <v>167</v>
      </c>
      <c r="G102" s="7">
        <f t="shared" si="14"/>
        <v>156</v>
      </c>
      <c r="H102" s="8">
        <f t="shared" si="11"/>
        <v>11376100</v>
      </c>
      <c r="I102" s="9">
        <v>1</v>
      </c>
      <c r="J102" s="9">
        <v>1</v>
      </c>
      <c r="K102" s="9">
        <v>1</v>
      </c>
      <c r="L102" s="9">
        <v>1</v>
      </c>
      <c r="M102" s="9">
        <v>1</v>
      </c>
      <c r="N102" s="10">
        <f t="shared" si="13"/>
        <v>5</v>
      </c>
    </row>
    <row r="103" spans="1:14" x14ac:dyDescent="0.25">
      <c r="A103" s="3" t="str">
        <f t="shared" si="14"/>
        <v>Московский</v>
      </c>
      <c r="B103" s="11" t="str">
        <f t="shared" si="14"/>
        <v>ГБОУ СОШ №376</v>
      </c>
      <c r="C103" s="5">
        <f t="shared" si="14"/>
        <v>11376</v>
      </c>
      <c r="D103" s="5" t="str">
        <f t="shared" si="14"/>
        <v>СОШ</v>
      </c>
      <c r="E103" s="12" t="str">
        <f t="shared" si="14"/>
        <v>1Г</v>
      </c>
      <c r="F103" s="7">
        <f t="shared" si="14"/>
        <v>167</v>
      </c>
      <c r="G103" s="7">
        <f t="shared" si="14"/>
        <v>156</v>
      </c>
      <c r="H103" s="8">
        <f t="shared" si="11"/>
        <v>11376101</v>
      </c>
      <c r="I103" s="9">
        <v>1</v>
      </c>
      <c r="J103" s="9">
        <v>1</v>
      </c>
      <c r="K103" s="9">
        <v>0</v>
      </c>
      <c r="L103" s="9">
        <v>1</v>
      </c>
      <c r="M103" s="9">
        <v>1</v>
      </c>
      <c r="N103" s="10">
        <f t="shared" si="13"/>
        <v>4</v>
      </c>
    </row>
    <row r="104" spans="1:14" x14ac:dyDescent="0.25">
      <c r="A104" s="3" t="str">
        <f t="shared" si="14"/>
        <v>Московский</v>
      </c>
      <c r="B104" s="11" t="str">
        <f t="shared" si="14"/>
        <v>ГБОУ СОШ №376</v>
      </c>
      <c r="C104" s="5">
        <f t="shared" si="14"/>
        <v>11376</v>
      </c>
      <c r="D104" s="5" t="str">
        <f t="shared" si="14"/>
        <v>СОШ</v>
      </c>
      <c r="E104" s="12" t="str">
        <f t="shared" si="14"/>
        <v>1Г</v>
      </c>
      <c r="F104" s="7">
        <f t="shared" si="14"/>
        <v>167</v>
      </c>
      <c r="G104" s="7">
        <f t="shared" si="14"/>
        <v>156</v>
      </c>
      <c r="H104" s="8">
        <f t="shared" si="11"/>
        <v>11376102</v>
      </c>
      <c r="I104" s="9">
        <v>1</v>
      </c>
      <c r="J104" s="9">
        <v>1</v>
      </c>
      <c r="K104" s="9">
        <v>1</v>
      </c>
      <c r="L104" s="9">
        <v>1</v>
      </c>
      <c r="M104" s="9">
        <v>1</v>
      </c>
      <c r="N104" s="10">
        <f t="shared" si="13"/>
        <v>5</v>
      </c>
    </row>
    <row r="105" spans="1:14" x14ac:dyDescent="0.25">
      <c r="A105" s="3" t="str">
        <f t="shared" si="14"/>
        <v>Московский</v>
      </c>
      <c r="B105" s="11" t="str">
        <f t="shared" si="14"/>
        <v>ГБОУ СОШ №376</v>
      </c>
      <c r="C105" s="5">
        <f t="shared" si="14"/>
        <v>11376</v>
      </c>
      <c r="D105" s="5" t="str">
        <f t="shared" si="14"/>
        <v>СОШ</v>
      </c>
      <c r="E105" s="12" t="str">
        <f t="shared" si="14"/>
        <v>1Г</v>
      </c>
      <c r="F105" s="7">
        <f t="shared" si="14"/>
        <v>167</v>
      </c>
      <c r="G105" s="7">
        <f t="shared" si="14"/>
        <v>156</v>
      </c>
      <c r="H105" s="8">
        <f t="shared" si="11"/>
        <v>11376103</v>
      </c>
      <c r="I105" s="9">
        <v>1</v>
      </c>
      <c r="J105" s="9">
        <v>1</v>
      </c>
      <c r="K105" s="9">
        <v>1</v>
      </c>
      <c r="L105" s="9">
        <v>1</v>
      </c>
      <c r="M105" s="9">
        <v>1</v>
      </c>
      <c r="N105" s="10">
        <f t="shared" si="13"/>
        <v>5</v>
      </c>
    </row>
    <row r="106" spans="1:14" x14ac:dyDescent="0.25">
      <c r="A106" s="3" t="str">
        <f t="shared" si="14"/>
        <v>Московский</v>
      </c>
      <c r="B106" s="11" t="str">
        <f t="shared" si="14"/>
        <v>ГБОУ СОШ №376</v>
      </c>
      <c r="C106" s="5">
        <f t="shared" si="14"/>
        <v>11376</v>
      </c>
      <c r="D106" s="5" t="str">
        <f t="shared" si="14"/>
        <v>СОШ</v>
      </c>
      <c r="E106" s="12" t="str">
        <f t="shared" si="14"/>
        <v>1Г</v>
      </c>
      <c r="F106" s="7">
        <f t="shared" si="14"/>
        <v>167</v>
      </c>
      <c r="G106" s="7">
        <f t="shared" si="14"/>
        <v>156</v>
      </c>
      <c r="H106" s="8">
        <f t="shared" si="11"/>
        <v>11376104</v>
      </c>
      <c r="I106" s="9">
        <v>1</v>
      </c>
      <c r="J106" s="9">
        <v>1</v>
      </c>
      <c r="K106" s="9">
        <v>1</v>
      </c>
      <c r="L106" s="9">
        <v>1</v>
      </c>
      <c r="M106" s="9">
        <v>1</v>
      </c>
      <c r="N106" s="10">
        <f t="shared" si="13"/>
        <v>5</v>
      </c>
    </row>
    <row r="107" spans="1:14" x14ac:dyDescent="0.25">
      <c r="A107" s="3" t="str">
        <f t="shared" si="14"/>
        <v>Московский</v>
      </c>
      <c r="B107" s="11" t="str">
        <f t="shared" si="14"/>
        <v>ГБОУ СОШ №376</v>
      </c>
      <c r="C107" s="5">
        <f t="shared" si="14"/>
        <v>11376</v>
      </c>
      <c r="D107" s="5" t="str">
        <f t="shared" si="14"/>
        <v>СОШ</v>
      </c>
      <c r="E107" s="12" t="str">
        <f t="shared" si="14"/>
        <v>1Г</v>
      </c>
      <c r="F107" s="7">
        <f t="shared" si="14"/>
        <v>167</v>
      </c>
      <c r="G107" s="7">
        <f t="shared" si="14"/>
        <v>156</v>
      </c>
      <c r="H107" s="8">
        <f t="shared" si="11"/>
        <v>11376105</v>
      </c>
      <c r="I107" s="9">
        <v>1</v>
      </c>
      <c r="J107" s="9">
        <v>1</v>
      </c>
      <c r="K107" s="9">
        <v>1</v>
      </c>
      <c r="L107" s="9">
        <v>1</v>
      </c>
      <c r="M107" s="9">
        <v>1</v>
      </c>
      <c r="N107" s="10">
        <f t="shared" si="13"/>
        <v>5</v>
      </c>
    </row>
    <row r="108" spans="1:14" x14ac:dyDescent="0.25">
      <c r="A108" s="3" t="str">
        <f t="shared" si="14"/>
        <v>Московский</v>
      </c>
      <c r="B108" s="11" t="str">
        <f t="shared" si="14"/>
        <v>ГБОУ СОШ №376</v>
      </c>
      <c r="C108" s="5">
        <f t="shared" si="14"/>
        <v>11376</v>
      </c>
      <c r="D108" s="5" t="str">
        <f t="shared" si="14"/>
        <v>СОШ</v>
      </c>
      <c r="E108" s="12" t="str">
        <f t="shared" si="14"/>
        <v>1Г</v>
      </c>
      <c r="F108" s="7">
        <f t="shared" si="14"/>
        <v>167</v>
      </c>
      <c r="G108" s="7">
        <f t="shared" si="14"/>
        <v>156</v>
      </c>
      <c r="H108" s="8">
        <f t="shared" si="11"/>
        <v>11376106</v>
      </c>
      <c r="I108" s="9">
        <v>1</v>
      </c>
      <c r="J108" s="9">
        <v>1</v>
      </c>
      <c r="K108" s="9">
        <v>1</v>
      </c>
      <c r="L108" s="9">
        <v>1</v>
      </c>
      <c r="M108" s="9">
        <v>1</v>
      </c>
      <c r="N108" s="10">
        <f t="shared" si="13"/>
        <v>5</v>
      </c>
    </row>
    <row r="109" spans="1:14" x14ac:dyDescent="0.25">
      <c r="A109" s="3" t="str">
        <f t="shared" si="14"/>
        <v>Московский</v>
      </c>
      <c r="B109" s="11" t="str">
        <f t="shared" si="14"/>
        <v>ГБОУ СОШ №376</v>
      </c>
      <c r="C109" s="5">
        <f t="shared" si="14"/>
        <v>11376</v>
      </c>
      <c r="D109" s="5" t="str">
        <f t="shared" si="14"/>
        <v>СОШ</v>
      </c>
      <c r="E109" s="12" t="str">
        <f t="shared" si="14"/>
        <v>1Г</v>
      </c>
      <c r="F109" s="7">
        <f t="shared" si="14"/>
        <v>167</v>
      </c>
      <c r="G109" s="7">
        <f t="shared" si="14"/>
        <v>156</v>
      </c>
      <c r="H109" s="8">
        <f t="shared" si="11"/>
        <v>11376107</v>
      </c>
      <c r="I109" s="9">
        <v>1</v>
      </c>
      <c r="J109" s="9">
        <v>1</v>
      </c>
      <c r="K109" s="9">
        <v>1</v>
      </c>
      <c r="L109" s="9">
        <v>1</v>
      </c>
      <c r="M109" s="9">
        <v>1</v>
      </c>
      <c r="N109" s="10">
        <f t="shared" si="13"/>
        <v>5</v>
      </c>
    </row>
    <row r="110" spans="1:14" x14ac:dyDescent="0.25">
      <c r="A110" s="3" t="str">
        <f t="shared" si="14"/>
        <v>Московский</v>
      </c>
      <c r="B110" s="11" t="str">
        <f t="shared" si="14"/>
        <v>ГБОУ СОШ №376</v>
      </c>
      <c r="C110" s="5">
        <f t="shared" si="14"/>
        <v>11376</v>
      </c>
      <c r="D110" s="5" t="str">
        <f t="shared" si="14"/>
        <v>СОШ</v>
      </c>
      <c r="E110" s="12" t="str">
        <f t="shared" si="14"/>
        <v>1Г</v>
      </c>
      <c r="F110" s="7">
        <f t="shared" si="14"/>
        <v>167</v>
      </c>
      <c r="G110" s="7">
        <f t="shared" si="14"/>
        <v>156</v>
      </c>
      <c r="H110" s="8">
        <f t="shared" si="11"/>
        <v>11376108</v>
      </c>
      <c r="I110" s="9">
        <v>1</v>
      </c>
      <c r="J110" s="9">
        <v>1</v>
      </c>
      <c r="K110" s="9">
        <v>0</v>
      </c>
      <c r="L110" s="9">
        <v>1</v>
      </c>
      <c r="M110" s="9">
        <v>0</v>
      </c>
      <c r="N110" s="10">
        <f t="shared" si="13"/>
        <v>3</v>
      </c>
    </row>
    <row r="111" spans="1:14" x14ac:dyDescent="0.25">
      <c r="A111" s="3" t="str">
        <f t="shared" si="14"/>
        <v>Московский</v>
      </c>
      <c r="B111" s="11" t="str">
        <f t="shared" si="14"/>
        <v>ГБОУ СОШ №376</v>
      </c>
      <c r="C111" s="5">
        <f t="shared" si="14"/>
        <v>11376</v>
      </c>
      <c r="D111" s="5" t="str">
        <f t="shared" si="14"/>
        <v>СОШ</v>
      </c>
      <c r="E111" s="12" t="str">
        <f t="shared" si="14"/>
        <v>1Г</v>
      </c>
      <c r="F111" s="7">
        <f t="shared" si="14"/>
        <v>167</v>
      </c>
      <c r="G111" s="7">
        <f t="shared" si="14"/>
        <v>156</v>
      </c>
      <c r="H111" s="8">
        <f t="shared" si="11"/>
        <v>11376109</v>
      </c>
      <c r="I111" s="9">
        <v>1</v>
      </c>
      <c r="J111" s="9">
        <v>1</v>
      </c>
      <c r="K111" s="9">
        <v>0</v>
      </c>
      <c r="L111" s="9">
        <v>1</v>
      </c>
      <c r="M111" s="9">
        <v>1</v>
      </c>
      <c r="N111" s="10">
        <f t="shared" si="13"/>
        <v>4</v>
      </c>
    </row>
    <row r="112" spans="1:14" x14ac:dyDescent="0.25">
      <c r="A112" s="3" t="str">
        <f t="shared" si="14"/>
        <v>Московский</v>
      </c>
      <c r="B112" s="11" t="str">
        <f t="shared" si="14"/>
        <v>ГБОУ СОШ №376</v>
      </c>
      <c r="C112" s="5">
        <f t="shared" si="14"/>
        <v>11376</v>
      </c>
      <c r="D112" s="5" t="str">
        <f t="shared" si="14"/>
        <v>СОШ</v>
      </c>
      <c r="E112" s="12" t="str">
        <f t="shared" si="14"/>
        <v>1Г</v>
      </c>
      <c r="F112" s="7">
        <f t="shared" si="14"/>
        <v>167</v>
      </c>
      <c r="G112" s="7">
        <f t="shared" si="14"/>
        <v>156</v>
      </c>
      <c r="H112" s="8">
        <f t="shared" si="11"/>
        <v>11376110</v>
      </c>
      <c r="I112" s="9">
        <v>1</v>
      </c>
      <c r="J112" s="9">
        <v>1</v>
      </c>
      <c r="K112" s="9">
        <v>0</v>
      </c>
      <c r="L112" s="9">
        <v>1</v>
      </c>
      <c r="M112" s="9">
        <v>1</v>
      </c>
      <c r="N112" s="10">
        <f t="shared" si="13"/>
        <v>4</v>
      </c>
    </row>
    <row r="113" spans="1:14" x14ac:dyDescent="0.25">
      <c r="A113" s="3" t="str">
        <f t="shared" si="14"/>
        <v>Московский</v>
      </c>
      <c r="B113" s="11" t="str">
        <f t="shared" si="14"/>
        <v>ГБОУ СОШ №376</v>
      </c>
      <c r="C113" s="5">
        <f t="shared" si="14"/>
        <v>11376</v>
      </c>
      <c r="D113" s="5" t="str">
        <f t="shared" si="14"/>
        <v>СОШ</v>
      </c>
      <c r="E113" s="12" t="str">
        <f t="shared" si="14"/>
        <v>1Г</v>
      </c>
      <c r="F113" s="7">
        <f t="shared" si="14"/>
        <v>167</v>
      </c>
      <c r="G113" s="7">
        <f t="shared" si="14"/>
        <v>156</v>
      </c>
      <c r="H113" s="8">
        <f t="shared" si="11"/>
        <v>11376111</v>
      </c>
      <c r="I113" s="9">
        <v>1</v>
      </c>
      <c r="J113" s="9">
        <v>1</v>
      </c>
      <c r="K113" s="9">
        <v>1</v>
      </c>
      <c r="L113" s="9">
        <v>0</v>
      </c>
      <c r="M113" s="9">
        <v>1</v>
      </c>
      <c r="N113" s="10">
        <f t="shared" si="13"/>
        <v>4</v>
      </c>
    </row>
    <row r="114" spans="1:14" x14ac:dyDescent="0.25">
      <c r="A114" s="3" t="str">
        <f t="shared" si="14"/>
        <v>Московский</v>
      </c>
      <c r="B114" s="11" t="str">
        <f t="shared" si="14"/>
        <v>ГБОУ СОШ №376</v>
      </c>
      <c r="C114" s="5">
        <f t="shared" si="14"/>
        <v>11376</v>
      </c>
      <c r="D114" s="5" t="str">
        <f t="shared" si="14"/>
        <v>СОШ</v>
      </c>
      <c r="E114" s="12" t="str">
        <f t="shared" si="14"/>
        <v>1Г</v>
      </c>
      <c r="F114" s="7">
        <f t="shared" si="14"/>
        <v>167</v>
      </c>
      <c r="G114" s="7">
        <f t="shared" si="14"/>
        <v>156</v>
      </c>
      <c r="H114" s="8">
        <f t="shared" si="11"/>
        <v>11376112</v>
      </c>
      <c r="I114" s="9">
        <v>1</v>
      </c>
      <c r="J114" s="9">
        <v>0</v>
      </c>
      <c r="K114" s="9">
        <v>0</v>
      </c>
      <c r="L114" s="9">
        <v>1</v>
      </c>
      <c r="M114" s="9">
        <v>1</v>
      </c>
      <c r="N114" s="10">
        <f t="shared" si="13"/>
        <v>3</v>
      </c>
    </row>
    <row r="115" spans="1:14" x14ac:dyDescent="0.25">
      <c r="A115" s="3" t="str">
        <f t="shared" si="14"/>
        <v>Московский</v>
      </c>
      <c r="B115" s="11" t="str">
        <f t="shared" si="14"/>
        <v>ГБОУ СОШ №376</v>
      </c>
      <c r="C115" s="5">
        <f t="shared" si="14"/>
        <v>11376</v>
      </c>
      <c r="D115" s="5" t="str">
        <f t="shared" si="14"/>
        <v>СОШ</v>
      </c>
      <c r="E115" s="12" t="str">
        <f t="shared" si="14"/>
        <v>1Г</v>
      </c>
      <c r="F115" s="7">
        <f t="shared" si="14"/>
        <v>167</v>
      </c>
      <c r="G115" s="7">
        <f t="shared" si="14"/>
        <v>156</v>
      </c>
      <c r="H115" s="8">
        <f t="shared" si="11"/>
        <v>11376113</v>
      </c>
      <c r="I115" s="9">
        <v>0</v>
      </c>
      <c r="J115" s="9">
        <v>1</v>
      </c>
      <c r="K115" s="9">
        <v>1</v>
      </c>
      <c r="L115" s="9">
        <v>1</v>
      </c>
      <c r="M115" s="9">
        <v>1</v>
      </c>
      <c r="N115" s="10">
        <f t="shared" si="13"/>
        <v>4</v>
      </c>
    </row>
    <row r="116" spans="1:14" x14ac:dyDescent="0.25">
      <c r="A116" s="3" t="str">
        <f t="shared" si="14"/>
        <v>Московский</v>
      </c>
      <c r="B116" s="11" t="str">
        <f t="shared" si="14"/>
        <v>ГБОУ СОШ №376</v>
      </c>
      <c r="C116" s="5">
        <f t="shared" si="14"/>
        <v>11376</v>
      </c>
      <c r="D116" s="5" t="str">
        <f t="shared" si="14"/>
        <v>СОШ</v>
      </c>
      <c r="E116" s="12" t="str">
        <f t="shared" si="14"/>
        <v>1Г</v>
      </c>
      <c r="F116" s="7">
        <f t="shared" si="14"/>
        <v>167</v>
      </c>
      <c r="G116" s="7">
        <f t="shared" si="14"/>
        <v>156</v>
      </c>
      <c r="H116" s="8">
        <f t="shared" si="11"/>
        <v>11376114</v>
      </c>
      <c r="I116" s="9">
        <v>1</v>
      </c>
      <c r="J116" s="9">
        <v>1</v>
      </c>
      <c r="K116" s="9">
        <v>0</v>
      </c>
      <c r="L116" s="9">
        <v>1</v>
      </c>
      <c r="M116" s="9">
        <v>1</v>
      </c>
      <c r="N116" s="10">
        <f t="shared" si="13"/>
        <v>4</v>
      </c>
    </row>
    <row r="117" spans="1:14" x14ac:dyDescent="0.25">
      <c r="A117" s="3" t="str">
        <f t="shared" ref="A117:G132" si="15">A116</f>
        <v>Московский</v>
      </c>
      <c r="B117" s="11" t="str">
        <f t="shared" si="15"/>
        <v>ГБОУ СОШ №376</v>
      </c>
      <c r="C117" s="5">
        <f t="shared" si="15"/>
        <v>11376</v>
      </c>
      <c r="D117" s="5" t="str">
        <f t="shared" si="15"/>
        <v>СОШ</v>
      </c>
      <c r="E117" s="12" t="str">
        <f t="shared" si="15"/>
        <v>1Г</v>
      </c>
      <c r="F117" s="7">
        <f t="shared" si="15"/>
        <v>167</v>
      </c>
      <c r="G117" s="7">
        <f t="shared" si="15"/>
        <v>156</v>
      </c>
      <c r="H117" s="8">
        <f t="shared" si="11"/>
        <v>11376115</v>
      </c>
      <c r="I117" s="9">
        <v>1</v>
      </c>
      <c r="J117" s="9">
        <v>0</v>
      </c>
      <c r="K117" s="9">
        <v>1</v>
      </c>
      <c r="L117" s="9">
        <v>1</v>
      </c>
      <c r="M117" s="9">
        <v>1</v>
      </c>
      <c r="N117" s="10">
        <f t="shared" si="13"/>
        <v>4</v>
      </c>
    </row>
    <row r="118" spans="1:14" x14ac:dyDescent="0.25">
      <c r="A118" s="3" t="str">
        <f t="shared" si="15"/>
        <v>Московский</v>
      </c>
      <c r="B118" s="11" t="str">
        <f t="shared" si="15"/>
        <v>ГБОУ СОШ №376</v>
      </c>
      <c r="C118" s="5">
        <f t="shared" si="15"/>
        <v>11376</v>
      </c>
      <c r="D118" s="5" t="str">
        <f t="shared" si="15"/>
        <v>СОШ</v>
      </c>
      <c r="E118" s="12" t="str">
        <f t="shared" si="15"/>
        <v>1Г</v>
      </c>
      <c r="F118" s="7">
        <f t="shared" si="15"/>
        <v>167</v>
      </c>
      <c r="G118" s="7">
        <f t="shared" si="15"/>
        <v>156</v>
      </c>
      <c r="H118" s="8">
        <f t="shared" si="11"/>
        <v>11376116</v>
      </c>
      <c r="I118" s="9">
        <v>1</v>
      </c>
      <c r="J118" s="9">
        <v>1</v>
      </c>
      <c r="K118" s="9">
        <v>1</v>
      </c>
      <c r="L118" s="9">
        <v>1</v>
      </c>
      <c r="M118" s="9">
        <v>1</v>
      </c>
      <c r="N118" s="10">
        <f t="shared" si="13"/>
        <v>5</v>
      </c>
    </row>
    <row r="119" spans="1:14" x14ac:dyDescent="0.25">
      <c r="A119" s="3" t="str">
        <f t="shared" si="15"/>
        <v>Московский</v>
      </c>
      <c r="B119" s="11" t="str">
        <f t="shared" si="15"/>
        <v>ГБОУ СОШ №376</v>
      </c>
      <c r="C119" s="5">
        <f t="shared" si="15"/>
        <v>11376</v>
      </c>
      <c r="D119" s="5" t="str">
        <f t="shared" si="15"/>
        <v>СОШ</v>
      </c>
      <c r="E119" s="12" t="str">
        <f t="shared" si="15"/>
        <v>1Г</v>
      </c>
      <c r="F119" s="7">
        <f t="shared" si="15"/>
        <v>167</v>
      </c>
      <c r="G119" s="7">
        <f t="shared" si="15"/>
        <v>156</v>
      </c>
      <c r="H119" s="8">
        <f t="shared" si="11"/>
        <v>11376117</v>
      </c>
      <c r="I119" s="9">
        <v>0</v>
      </c>
      <c r="J119" s="9">
        <v>1</v>
      </c>
      <c r="K119" s="9">
        <v>0</v>
      </c>
      <c r="L119" s="9">
        <v>1</v>
      </c>
      <c r="M119" s="9">
        <v>0</v>
      </c>
      <c r="N119" s="10">
        <f t="shared" si="13"/>
        <v>2</v>
      </c>
    </row>
    <row r="120" spans="1:14" x14ac:dyDescent="0.25">
      <c r="A120" s="3" t="str">
        <f t="shared" si="15"/>
        <v>Московский</v>
      </c>
      <c r="B120" s="11" t="str">
        <f t="shared" si="15"/>
        <v>ГБОУ СОШ №376</v>
      </c>
      <c r="C120" s="5">
        <f t="shared" si="15"/>
        <v>11376</v>
      </c>
      <c r="D120" s="5" t="str">
        <f t="shared" si="15"/>
        <v>СОШ</v>
      </c>
      <c r="E120" s="12" t="str">
        <f t="shared" si="15"/>
        <v>1Г</v>
      </c>
      <c r="F120" s="7">
        <f t="shared" si="15"/>
        <v>167</v>
      </c>
      <c r="G120" s="7">
        <f t="shared" si="15"/>
        <v>156</v>
      </c>
      <c r="H120" s="8">
        <f t="shared" si="11"/>
        <v>11376118</v>
      </c>
      <c r="I120" s="9">
        <v>1</v>
      </c>
      <c r="J120" s="9">
        <v>1</v>
      </c>
      <c r="K120" s="9">
        <v>1</v>
      </c>
      <c r="L120" s="9">
        <v>1</v>
      </c>
      <c r="M120" s="9">
        <v>1</v>
      </c>
      <c r="N120" s="10">
        <f t="shared" si="13"/>
        <v>5</v>
      </c>
    </row>
    <row r="121" spans="1:14" x14ac:dyDescent="0.25">
      <c r="A121" s="3" t="str">
        <f t="shared" si="15"/>
        <v>Московский</v>
      </c>
      <c r="B121" s="11" t="str">
        <f t="shared" si="15"/>
        <v>ГБОУ СОШ №376</v>
      </c>
      <c r="C121" s="5">
        <f t="shared" si="15"/>
        <v>11376</v>
      </c>
      <c r="D121" s="5" t="str">
        <f t="shared" si="15"/>
        <v>СОШ</v>
      </c>
      <c r="E121" s="12" t="str">
        <f t="shared" si="15"/>
        <v>1Г</v>
      </c>
      <c r="F121" s="7">
        <f t="shared" si="15"/>
        <v>167</v>
      </c>
      <c r="G121" s="7">
        <f t="shared" si="15"/>
        <v>156</v>
      </c>
      <c r="H121" s="8">
        <f t="shared" si="11"/>
        <v>11376119</v>
      </c>
      <c r="I121" s="9">
        <v>1</v>
      </c>
      <c r="J121" s="9">
        <v>1</v>
      </c>
      <c r="K121" s="9">
        <v>1</v>
      </c>
      <c r="L121" s="9">
        <v>1</v>
      </c>
      <c r="M121" s="9">
        <v>1</v>
      </c>
      <c r="N121" s="10">
        <f t="shared" si="13"/>
        <v>5</v>
      </c>
    </row>
    <row r="122" spans="1:14" x14ac:dyDescent="0.25">
      <c r="A122" s="3" t="str">
        <f t="shared" si="15"/>
        <v>Московский</v>
      </c>
      <c r="B122" s="11" t="str">
        <f t="shared" si="15"/>
        <v>ГБОУ СОШ №376</v>
      </c>
      <c r="C122" s="5">
        <f t="shared" si="15"/>
        <v>11376</v>
      </c>
      <c r="D122" s="5" t="str">
        <f t="shared" si="15"/>
        <v>СОШ</v>
      </c>
      <c r="E122" s="12" t="str">
        <f t="shared" si="15"/>
        <v>1Г</v>
      </c>
      <c r="F122" s="7">
        <f t="shared" si="15"/>
        <v>167</v>
      </c>
      <c r="G122" s="7">
        <f t="shared" si="15"/>
        <v>156</v>
      </c>
      <c r="H122" s="8">
        <f t="shared" si="11"/>
        <v>11376120</v>
      </c>
      <c r="I122" s="9">
        <v>1</v>
      </c>
      <c r="J122" s="9">
        <v>1</v>
      </c>
      <c r="K122" s="9">
        <v>1</v>
      </c>
      <c r="L122" s="9">
        <v>1</v>
      </c>
      <c r="M122" s="9">
        <v>1</v>
      </c>
      <c r="N122" s="10">
        <f t="shared" si="13"/>
        <v>5</v>
      </c>
    </row>
    <row r="123" spans="1:14" x14ac:dyDescent="0.25">
      <c r="A123" s="3" t="str">
        <f t="shared" si="15"/>
        <v>Московский</v>
      </c>
      <c r="B123" s="11" t="str">
        <f t="shared" si="15"/>
        <v>ГБОУ СОШ №376</v>
      </c>
      <c r="C123" s="5">
        <f t="shared" si="15"/>
        <v>11376</v>
      </c>
      <c r="D123" s="5" t="str">
        <f t="shared" si="15"/>
        <v>СОШ</v>
      </c>
      <c r="E123" s="12" t="str">
        <f t="shared" si="15"/>
        <v>1Г</v>
      </c>
      <c r="F123" s="7">
        <f t="shared" si="15"/>
        <v>167</v>
      </c>
      <c r="G123" s="7">
        <f t="shared" si="15"/>
        <v>156</v>
      </c>
      <c r="H123" s="8">
        <f t="shared" si="11"/>
        <v>11376121</v>
      </c>
      <c r="I123" s="9">
        <v>1</v>
      </c>
      <c r="J123" s="9">
        <v>1</v>
      </c>
      <c r="K123" s="9">
        <v>1</v>
      </c>
      <c r="L123" s="9">
        <v>0</v>
      </c>
      <c r="M123" s="9">
        <v>1</v>
      </c>
      <c r="N123" s="10">
        <f t="shared" si="13"/>
        <v>4</v>
      </c>
    </row>
    <row r="124" spans="1:14" x14ac:dyDescent="0.25">
      <c r="A124" s="3" t="str">
        <f t="shared" si="15"/>
        <v>Московский</v>
      </c>
      <c r="B124" s="11" t="str">
        <f t="shared" si="15"/>
        <v>ГБОУ СОШ №376</v>
      </c>
      <c r="C124" s="5">
        <f t="shared" si="15"/>
        <v>11376</v>
      </c>
      <c r="D124" s="5" t="str">
        <f t="shared" si="15"/>
        <v>СОШ</v>
      </c>
      <c r="E124" s="12" t="str">
        <f t="shared" si="15"/>
        <v>1Г</v>
      </c>
      <c r="F124" s="7">
        <f t="shared" si="15"/>
        <v>167</v>
      </c>
      <c r="G124" s="7">
        <f t="shared" si="15"/>
        <v>156</v>
      </c>
      <c r="H124" s="8">
        <f t="shared" si="11"/>
        <v>11376122</v>
      </c>
      <c r="I124" s="9">
        <v>1</v>
      </c>
      <c r="J124" s="9">
        <v>1</v>
      </c>
      <c r="K124" s="9">
        <v>0</v>
      </c>
      <c r="L124" s="9">
        <v>1</v>
      </c>
      <c r="M124" s="9">
        <v>1</v>
      </c>
      <c r="N124" s="10">
        <f t="shared" si="13"/>
        <v>4</v>
      </c>
    </row>
    <row r="125" spans="1:14" x14ac:dyDescent="0.25">
      <c r="A125" s="3" t="str">
        <f t="shared" si="15"/>
        <v>Московский</v>
      </c>
      <c r="B125" s="11" t="str">
        <f t="shared" si="15"/>
        <v>ГБОУ СОШ №376</v>
      </c>
      <c r="C125" s="5">
        <f t="shared" si="15"/>
        <v>11376</v>
      </c>
      <c r="D125" s="5" t="str">
        <f t="shared" si="15"/>
        <v>СОШ</v>
      </c>
      <c r="E125" s="13" t="s">
        <v>40</v>
      </c>
      <c r="F125" s="7">
        <f t="shared" si="15"/>
        <v>167</v>
      </c>
      <c r="G125" s="7">
        <f t="shared" si="15"/>
        <v>156</v>
      </c>
      <c r="H125" s="8">
        <f t="shared" si="11"/>
        <v>11376123</v>
      </c>
      <c r="I125" s="9">
        <v>1</v>
      </c>
      <c r="J125" s="9">
        <v>0</v>
      </c>
      <c r="K125" s="9">
        <v>1</v>
      </c>
      <c r="L125" s="9">
        <v>1</v>
      </c>
      <c r="M125" s="9">
        <v>1</v>
      </c>
      <c r="N125" s="10">
        <f>IF(COUNTBLANK(I125:M125)&lt;5,SUM(I125:M125),"Не писал")</f>
        <v>4</v>
      </c>
    </row>
    <row r="126" spans="1:14" x14ac:dyDescent="0.25">
      <c r="A126" s="3" t="str">
        <f t="shared" si="15"/>
        <v>Московский</v>
      </c>
      <c r="B126" s="11" t="str">
        <f t="shared" si="15"/>
        <v>ГБОУ СОШ №376</v>
      </c>
      <c r="C126" s="5">
        <f t="shared" si="15"/>
        <v>11376</v>
      </c>
      <c r="D126" s="5" t="str">
        <f t="shared" si="15"/>
        <v>СОШ</v>
      </c>
      <c r="E126" s="12" t="str">
        <f t="shared" si="15"/>
        <v>1Д</v>
      </c>
      <c r="F126" s="7">
        <f t="shared" si="15"/>
        <v>167</v>
      </c>
      <c r="G126" s="7">
        <f t="shared" si="15"/>
        <v>156</v>
      </c>
      <c r="H126" s="8">
        <f t="shared" si="11"/>
        <v>11376124</v>
      </c>
      <c r="I126" s="9">
        <v>0</v>
      </c>
      <c r="J126" s="9">
        <v>0</v>
      </c>
      <c r="K126" s="9">
        <v>1</v>
      </c>
      <c r="L126" s="9">
        <v>1</v>
      </c>
      <c r="M126" s="9">
        <v>1</v>
      </c>
      <c r="N126" s="10">
        <f t="shared" ref="N126:N158" si="16">IF(COUNTBLANK(I126:M126)&lt;5,SUM(I126:M126),"Не писал")</f>
        <v>3</v>
      </c>
    </row>
    <row r="127" spans="1:14" x14ac:dyDescent="0.25">
      <c r="A127" s="3" t="str">
        <f t="shared" si="15"/>
        <v>Московский</v>
      </c>
      <c r="B127" s="11" t="str">
        <f t="shared" si="15"/>
        <v>ГБОУ СОШ №376</v>
      </c>
      <c r="C127" s="5">
        <f t="shared" si="15"/>
        <v>11376</v>
      </c>
      <c r="D127" s="5" t="str">
        <f t="shared" si="15"/>
        <v>СОШ</v>
      </c>
      <c r="E127" s="12" t="str">
        <f t="shared" si="15"/>
        <v>1Д</v>
      </c>
      <c r="F127" s="7">
        <f t="shared" si="15"/>
        <v>167</v>
      </c>
      <c r="G127" s="7">
        <f t="shared" si="15"/>
        <v>156</v>
      </c>
      <c r="H127" s="8">
        <f t="shared" si="11"/>
        <v>11376125</v>
      </c>
      <c r="I127" s="9">
        <v>0</v>
      </c>
      <c r="J127" s="9">
        <v>1</v>
      </c>
      <c r="K127" s="9">
        <v>1</v>
      </c>
      <c r="L127" s="9">
        <v>0</v>
      </c>
      <c r="M127" s="9">
        <v>1</v>
      </c>
      <c r="N127" s="10">
        <f t="shared" si="16"/>
        <v>3</v>
      </c>
    </row>
    <row r="128" spans="1:14" x14ac:dyDescent="0.25">
      <c r="A128" s="3" t="str">
        <f t="shared" si="15"/>
        <v>Московский</v>
      </c>
      <c r="B128" s="11" t="str">
        <f t="shared" si="15"/>
        <v>ГБОУ СОШ №376</v>
      </c>
      <c r="C128" s="5">
        <f t="shared" si="15"/>
        <v>11376</v>
      </c>
      <c r="D128" s="5" t="str">
        <f t="shared" si="15"/>
        <v>СОШ</v>
      </c>
      <c r="E128" s="12" t="str">
        <f t="shared" si="15"/>
        <v>1Д</v>
      </c>
      <c r="F128" s="7">
        <f t="shared" si="15"/>
        <v>167</v>
      </c>
      <c r="G128" s="7">
        <f t="shared" si="15"/>
        <v>156</v>
      </c>
      <c r="H128" s="8">
        <f t="shared" si="11"/>
        <v>11376126</v>
      </c>
      <c r="I128" s="9">
        <v>1</v>
      </c>
      <c r="J128" s="9">
        <v>1</v>
      </c>
      <c r="K128" s="9">
        <v>1</v>
      </c>
      <c r="L128" s="9">
        <v>1</v>
      </c>
      <c r="M128" s="9">
        <v>1</v>
      </c>
      <c r="N128" s="10">
        <f t="shared" si="16"/>
        <v>5</v>
      </c>
    </row>
    <row r="129" spans="1:14" x14ac:dyDescent="0.25">
      <c r="A129" s="3" t="str">
        <f t="shared" si="15"/>
        <v>Московский</v>
      </c>
      <c r="B129" s="11" t="str">
        <f t="shared" si="15"/>
        <v>ГБОУ СОШ №376</v>
      </c>
      <c r="C129" s="5">
        <f t="shared" si="15"/>
        <v>11376</v>
      </c>
      <c r="D129" s="5" t="str">
        <f t="shared" si="15"/>
        <v>СОШ</v>
      </c>
      <c r="E129" s="12" t="str">
        <f t="shared" si="15"/>
        <v>1Д</v>
      </c>
      <c r="F129" s="7">
        <f t="shared" si="15"/>
        <v>167</v>
      </c>
      <c r="G129" s="7">
        <f t="shared" si="15"/>
        <v>156</v>
      </c>
      <c r="H129" s="8">
        <f t="shared" si="11"/>
        <v>11376127</v>
      </c>
      <c r="I129" s="9">
        <v>1</v>
      </c>
      <c r="J129" s="9">
        <v>1</v>
      </c>
      <c r="K129" s="9">
        <v>1</v>
      </c>
      <c r="L129" s="9">
        <v>1</v>
      </c>
      <c r="M129" s="9">
        <v>1</v>
      </c>
      <c r="N129" s="10">
        <f t="shared" si="16"/>
        <v>5</v>
      </c>
    </row>
    <row r="130" spans="1:14" x14ac:dyDescent="0.25">
      <c r="A130" s="3" t="str">
        <f t="shared" si="15"/>
        <v>Московский</v>
      </c>
      <c r="B130" s="11" t="str">
        <f t="shared" si="15"/>
        <v>ГБОУ СОШ №376</v>
      </c>
      <c r="C130" s="5">
        <f t="shared" si="15"/>
        <v>11376</v>
      </c>
      <c r="D130" s="5" t="str">
        <f t="shared" si="15"/>
        <v>СОШ</v>
      </c>
      <c r="E130" s="12" t="str">
        <f t="shared" si="15"/>
        <v>1Д</v>
      </c>
      <c r="F130" s="7">
        <f t="shared" si="15"/>
        <v>167</v>
      </c>
      <c r="G130" s="7">
        <f t="shared" si="15"/>
        <v>156</v>
      </c>
      <c r="H130" s="8">
        <f t="shared" si="11"/>
        <v>11376128</v>
      </c>
      <c r="I130" s="9">
        <v>1</v>
      </c>
      <c r="J130" s="9">
        <v>1</v>
      </c>
      <c r="K130" s="9">
        <v>0</v>
      </c>
      <c r="L130" s="9">
        <v>1</v>
      </c>
      <c r="M130" s="9">
        <v>1</v>
      </c>
      <c r="N130" s="10">
        <f t="shared" si="16"/>
        <v>4</v>
      </c>
    </row>
    <row r="131" spans="1:14" x14ac:dyDescent="0.25">
      <c r="A131" s="3" t="str">
        <f t="shared" si="15"/>
        <v>Московский</v>
      </c>
      <c r="B131" s="11" t="str">
        <f t="shared" si="15"/>
        <v>ГБОУ СОШ №376</v>
      </c>
      <c r="C131" s="5">
        <f t="shared" si="15"/>
        <v>11376</v>
      </c>
      <c r="D131" s="5" t="str">
        <f t="shared" si="15"/>
        <v>СОШ</v>
      </c>
      <c r="E131" s="12" t="str">
        <f t="shared" si="15"/>
        <v>1Д</v>
      </c>
      <c r="F131" s="7">
        <f t="shared" si="15"/>
        <v>167</v>
      </c>
      <c r="G131" s="7">
        <f t="shared" si="15"/>
        <v>156</v>
      </c>
      <c r="H131" s="8">
        <f t="shared" si="11"/>
        <v>11376129</v>
      </c>
      <c r="I131" s="9">
        <v>1</v>
      </c>
      <c r="J131" s="9">
        <v>0</v>
      </c>
      <c r="K131" s="9">
        <v>1</v>
      </c>
      <c r="L131" s="9">
        <v>1</v>
      </c>
      <c r="M131" s="9">
        <v>1</v>
      </c>
      <c r="N131" s="10">
        <f t="shared" si="16"/>
        <v>4</v>
      </c>
    </row>
    <row r="132" spans="1:14" x14ac:dyDescent="0.25">
      <c r="A132" s="3" t="str">
        <f t="shared" si="15"/>
        <v>Московский</v>
      </c>
      <c r="B132" s="11" t="str">
        <f t="shared" si="15"/>
        <v>ГБОУ СОШ №376</v>
      </c>
      <c r="C132" s="5">
        <f t="shared" si="15"/>
        <v>11376</v>
      </c>
      <c r="D132" s="5" t="str">
        <f t="shared" si="15"/>
        <v>СОШ</v>
      </c>
      <c r="E132" s="12" t="str">
        <f t="shared" si="15"/>
        <v>1Д</v>
      </c>
      <c r="F132" s="7">
        <f t="shared" si="15"/>
        <v>167</v>
      </c>
      <c r="G132" s="7">
        <f t="shared" si="15"/>
        <v>156</v>
      </c>
      <c r="H132" s="8">
        <f t="shared" si="11"/>
        <v>11376130</v>
      </c>
      <c r="I132" s="9">
        <v>1</v>
      </c>
      <c r="J132" s="9">
        <v>0</v>
      </c>
      <c r="K132" s="9">
        <v>1</v>
      </c>
      <c r="L132" s="9">
        <v>1</v>
      </c>
      <c r="M132" s="9">
        <v>1</v>
      </c>
      <c r="N132" s="10">
        <f t="shared" si="16"/>
        <v>4</v>
      </c>
    </row>
    <row r="133" spans="1:14" x14ac:dyDescent="0.25">
      <c r="A133" s="3" t="str">
        <f t="shared" ref="A133:G148" si="17">A132</f>
        <v>Московский</v>
      </c>
      <c r="B133" s="11" t="str">
        <f t="shared" si="17"/>
        <v>ГБОУ СОШ №376</v>
      </c>
      <c r="C133" s="5">
        <f t="shared" si="17"/>
        <v>11376</v>
      </c>
      <c r="D133" s="5" t="str">
        <f t="shared" si="17"/>
        <v>СОШ</v>
      </c>
      <c r="E133" s="12" t="str">
        <f t="shared" si="17"/>
        <v>1Д</v>
      </c>
      <c r="F133" s="7">
        <f t="shared" si="17"/>
        <v>167</v>
      </c>
      <c r="G133" s="7">
        <f t="shared" si="17"/>
        <v>156</v>
      </c>
      <c r="H133" s="8">
        <f t="shared" ref="H133:H158" si="18">H132+1</f>
        <v>11376131</v>
      </c>
      <c r="I133" s="9">
        <v>1</v>
      </c>
      <c r="J133" s="9">
        <v>1</v>
      </c>
      <c r="K133" s="9">
        <v>1</v>
      </c>
      <c r="L133" s="9">
        <v>1</v>
      </c>
      <c r="M133" s="9">
        <v>1</v>
      </c>
      <c r="N133" s="10">
        <f t="shared" si="16"/>
        <v>5</v>
      </c>
    </row>
    <row r="134" spans="1:14" x14ac:dyDescent="0.25">
      <c r="A134" s="3" t="str">
        <f t="shared" si="17"/>
        <v>Московский</v>
      </c>
      <c r="B134" s="11" t="str">
        <f t="shared" si="17"/>
        <v>ГБОУ СОШ №376</v>
      </c>
      <c r="C134" s="5">
        <f t="shared" si="17"/>
        <v>11376</v>
      </c>
      <c r="D134" s="5" t="str">
        <f t="shared" si="17"/>
        <v>СОШ</v>
      </c>
      <c r="E134" s="12" t="str">
        <f t="shared" si="17"/>
        <v>1Д</v>
      </c>
      <c r="F134" s="7">
        <f t="shared" si="17"/>
        <v>167</v>
      </c>
      <c r="G134" s="7">
        <f t="shared" si="17"/>
        <v>156</v>
      </c>
      <c r="H134" s="8">
        <f t="shared" si="18"/>
        <v>11376132</v>
      </c>
      <c r="I134" s="9">
        <v>0</v>
      </c>
      <c r="J134" s="9">
        <v>1</v>
      </c>
      <c r="K134" s="9">
        <v>1</v>
      </c>
      <c r="L134" s="9">
        <v>1</v>
      </c>
      <c r="M134" s="9">
        <v>1</v>
      </c>
      <c r="N134" s="10">
        <f t="shared" si="16"/>
        <v>4</v>
      </c>
    </row>
    <row r="135" spans="1:14" x14ac:dyDescent="0.25">
      <c r="A135" s="3" t="str">
        <f t="shared" si="17"/>
        <v>Московский</v>
      </c>
      <c r="B135" s="11" t="str">
        <f t="shared" si="17"/>
        <v>ГБОУ СОШ №376</v>
      </c>
      <c r="C135" s="5">
        <f t="shared" si="17"/>
        <v>11376</v>
      </c>
      <c r="D135" s="5" t="str">
        <f t="shared" si="17"/>
        <v>СОШ</v>
      </c>
      <c r="E135" s="12" t="str">
        <f t="shared" si="17"/>
        <v>1Д</v>
      </c>
      <c r="F135" s="7">
        <f t="shared" si="17"/>
        <v>167</v>
      </c>
      <c r="G135" s="7">
        <f t="shared" si="17"/>
        <v>156</v>
      </c>
      <c r="H135" s="8">
        <f t="shared" si="18"/>
        <v>11376133</v>
      </c>
      <c r="I135" s="9">
        <v>0</v>
      </c>
      <c r="J135" s="9">
        <v>0</v>
      </c>
      <c r="K135" s="9">
        <v>1</v>
      </c>
      <c r="L135" s="9">
        <v>1</v>
      </c>
      <c r="M135" s="9">
        <v>1</v>
      </c>
      <c r="N135" s="10">
        <f t="shared" si="16"/>
        <v>3</v>
      </c>
    </row>
    <row r="136" spans="1:14" x14ac:dyDescent="0.25">
      <c r="A136" s="3" t="str">
        <f t="shared" si="17"/>
        <v>Московский</v>
      </c>
      <c r="B136" s="11" t="str">
        <f t="shared" si="17"/>
        <v>ГБОУ СОШ №376</v>
      </c>
      <c r="C136" s="5">
        <f t="shared" si="17"/>
        <v>11376</v>
      </c>
      <c r="D136" s="5" t="str">
        <f t="shared" si="17"/>
        <v>СОШ</v>
      </c>
      <c r="E136" s="12" t="str">
        <f t="shared" si="17"/>
        <v>1Д</v>
      </c>
      <c r="F136" s="7">
        <f t="shared" si="17"/>
        <v>167</v>
      </c>
      <c r="G136" s="7">
        <f t="shared" si="17"/>
        <v>156</v>
      </c>
      <c r="H136" s="8">
        <f t="shared" si="18"/>
        <v>11376134</v>
      </c>
      <c r="I136" s="9">
        <v>1</v>
      </c>
      <c r="J136" s="9">
        <v>1</v>
      </c>
      <c r="K136" s="9">
        <v>1</v>
      </c>
      <c r="L136" s="9">
        <v>1</v>
      </c>
      <c r="M136" s="9">
        <v>1</v>
      </c>
      <c r="N136" s="10">
        <f t="shared" si="16"/>
        <v>5</v>
      </c>
    </row>
    <row r="137" spans="1:14" x14ac:dyDescent="0.25">
      <c r="A137" s="3" t="str">
        <f t="shared" si="17"/>
        <v>Московский</v>
      </c>
      <c r="B137" s="11" t="str">
        <f t="shared" si="17"/>
        <v>ГБОУ СОШ №376</v>
      </c>
      <c r="C137" s="5">
        <f t="shared" si="17"/>
        <v>11376</v>
      </c>
      <c r="D137" s="5" t="str">
        <f t="shared" si="17"/>
        <v>СОШ</v>
      </c>
      <c r="E137" s="12" t="str">
        <f t="shared" si="17"/>
        <v>1Д</v>
      </c>
      <c r="F137" s="7">
        <f t="shared" si="17"/>
        <v>167</v>
      </c>
      <c r="G137" s="7">
        <f t="shared" si="17"/>
        <v>156</v>
      </c>
      <c r="H137" s="8">
        <f t="shared" si="18"/>
        <v>11376135</v>
      </c>
      <c r="I137" s="9">
        <v>1</v>
      </c>
      <c r="J137" s="9">
        <v>0</v>
      </c>
      <c r="K137" s="9">
        <v>1</v>
      </c>
      <c r="L137" s="9">
        <v>1</v>
      </c>
      <c r="M137" s="9">
        <v>0</v>
      </c>
      <c r="N137" s="10">
        <f t="shared" si="16"/>
        <v>3</v>
      </c>
    </row>
    <row r="138" spans="1:14" x14ac:dyDescent="0.25">
      <c r="A138" s="3" t="str">
        <f t="shared" si="17"/>
        <v>Московский</v>
      </c>
      <c r="B138" s="11" t="str">
        <f t="shared" si="17"/>
        <v>ГБОУ СОШ №376</v>
      </c>
      <c r="C138" s="5">
        <f t="shared" si="17"/>
        <v>11376</v>
      </c>
      <c r="D138" s="5" t="str">
        <f t="shared" si="17"/>
        <v>СОШ</v>
      </c>
      <c r="E138" s="12" t="str">
        <f t="shared" si="17"/>
        <v>1Д</v>
      </c>
      <c r="F138" s="7">
        <f t="shared" si="17"/>
        <v>167</v>
      </c>
      <c r="G138" s="7">
        <f t="shared" si="17"/>
        <v>156</v>
      </c>
      <c r="H138" s="8">
        <f t="shared" si="18"/>
        <v>11376136</v>
      </c>
      <c r="I138" s="9">
        <v>0</v>
      </c>
      <c r="J138" s="9">
        <v>0</v>
      </c>
      <c r="K138" s="9">
        <v>1</v>
      </c>
      <c r="L138" s="9">
        <v>1</v>
      </c>
      <c r="M138" s="9">
        <v>1</v>
      </c>
      <c r="N138" s="10">
        <f t="shared" si="16"/>
        <v>3</v>
      </c>
    </row>
    <row r="139" spans="1:14" x14ac:dyDescent="0.25">
      <c r="A139" s="3" t="str">
        <f t="shared" si="17"/>
        <v>Московский</v>
      </c>
      <c r="B139" s="11" t="str">
        <f t="shared" si="17"/>
        <v>ГБОУ СОШ №376</v>
      </c>
      <c r="C139" s="5">
        <f t="shared" si="17"/>
        <v>11376</v>
      </c>
      <c r="D139" s="5" t="str">
        <f t="shared" si="17"/>
        <v>СОШ</v>
      </c>
      <c r="E139" s="12" t="str">
        <f t="shared" si="17"/>
        <v>1Д</v>
      </c>
      <c r="F139" s="7">
        <f t="shared" si="17"/>
        <v>167</v>
      </c>
      <c r="G139" s="7">
        <f t="shared" si="17"/>
        <v>156</v>
      </c>
      <c r="H139" s="8">
        <f t="shared" si="18"/>
        <v>11376137</v>
      </c>
      <c r="I139" s="9">
        <v>1</v>
      </c>
      <c r="J139" s="9">
        <v>1</v>
      </c>
      <c r="K139" s="9">
        <v>1</v>
      </c>
      <c r="L139" s="9">
        <v>1</v>
      </c>
      <c r="M139" s="9">
        <v>1</v>
      </c>
      <c r="N139" s="10">
        <f t="shared" si="16"/>
        <v>5</v>
      </c>
    </row>
    <row r="140" spans="1:14" x14ac:dyDescent="0.25">
      <c r="A140" s="3" t="str">
        <f t="shared" si="17"/>
        <v>Московский</v>
      </c>
      <c r="B140" s="11" t="str">
        <f t="shared" si="17"/>
        <v>ГБОУ СОШ №376</v>
      </c>
      <c r="C140" s="5">
        <f t="shared" si="17"/>
        <v>11376</v>
      </c>
      <c r="D140" s="5" t="str">
        <f t="shared" si="17"/>
        <v>СОШ</v>
      </c>
      <c r="E140" s="12" t="str">
        <f t="shared" si="17"/>
        <v>1Д</v>
      </c>
      <c r="F140" s="7">
        <f t="shared" si="17"/>
        <v>167</v>
      </c>
      <c r="G140" s="7">
        <f t="shared" si="17"/>
        <v>156</v>
      </c>
      <c r="H140" s="8">
        <f t="shared" si="18"/>
        <v>11376138</v>
      </c>
      <c r="I140" s="9">
        <v>0</v>
      </c>
      <c r="J140" s="9">
        <v>0</v>
      </c>
      <c r="K140" s="9">
        <v>1</v>
      </c>
      <c r="L140" s="9">
        <v>1</v>
      </c>
      <c r="M140" s="9">
        <v>0</v>
      </c>
      <c r="N140" s="10">
        <f t="shared" si="16"/>
        <v>2</v>
      </c>
    </row>
    <row r="141" spans="1:14" x14ac:dyDescent="0.25">
      <c r="A141" s="3" t="str">
        <f t="shared" si="17"/>
        <v>Московский</v>
      </c>
      <c r="B141" s="11" t="str">
        <f t="shared" si="17"/>
        <v>ГБОУ СОШ №376</v>
      </c>
      <c r="C141" s="5">
        <f t="shared" si="17"/>
        <v>11376</v>
      </c>
      <c r="D141" s="5" t="str">
        <f t="shared" si="17"/>
        <v>СОШ</v>
      </c>
      <c r="E141" s="12" t="str">
        <f t="shared" si="17"/>
        <v>1Д</v>
      </c>
      <c r="F141" s="7">
        <f t="shared" si="17"/>
        <v>167</v>
      </c>
      <c r="G141" s="7">
        <f t="shared" si="17"/>
        <v>156</v>
      </c>
      <c r="H141" s="8">
        <f t="shared" si="18"/>
        <v>11376139</v>
      </c>
      <c r="I141" s="9">
        <v>1</v>
      </c>
      <c r="J141" s="9">
        <v>1</v>
      </c>
      <c r="K141" s="9">
        <v>1</v>
      </c>
      <c r="L141" s="9">
        <v>1</v>
      </c>
      <c r="M141" s="9">
        <v>1</v>
      </c>
      <c r="N141" s="10">
        <f t="shared" si="16"/>
        <v>5</v>
      </c>
    </row>
    <row r="142" spans="1:14" x14ac:dyDescent="0.25">
      <c r="A142" s="3" t="str">
        <f t="shared" si="17"/>
        <v>Московский</v>
      </c>
      <c r="B142" s="11" t="str">
        <f t="shared" si="17"/>
        <v>ГБОУ СОШ №376</v>
      </c>
      <c r="C142" s="5">
        <f t="shared" si="17"/>
        <v>11376</v>
      </c>
      <c r="D142" s="5" t="str">
        <f t="shared" si="17"/>
        <v>СОШ</v>
      </c>
      <c r="E142" s="12" t="str">
        <f t="shared" si="17"/>
        <v>1Д</v>
      </c>
      <c r="F142" s="7">
        <f t="shared" si="17"/>
        <v>167</v>
      </c>
      <c r="G142" s="7">
        <f t="shared" si="17"/>
        <v>156</v>
      </c>
      <c r="H142" s="8">
        <f t="shared" si="18"/>
        <v>11376140</v>
      </c>
      <c r="I142" s="9">
        <v>0</v>
      </c>
      <c r="J142" s="9">
        <v>1</v>
      </c>
      <c r="K142" s="9">
        <v>1</v>
      </c>
      <c r="L142" s="9">
        <v>1</v>
      </c>
      <c r="M142" s="9">
        <v>1</v>
      </c>
      <c r="N142" s="10">
        <f t="shared" si="16"/>
        <v>4</v>
      </c>
    </row>
    <row r="143" spans="1:14" x14ac:dyDescent="0.25">
      <c r="A143" s="3" t="str">
        <f t="shared" si="17"/>
        <v>Московский</v>
      </c>
      <c r="B143" s="11" t="str">
        <f t="shared" si="17"/>
        <v>ГБОУ СОШ №376</v>
      </c>
      <c r="C143" s="5">
        <f t="shared" si="17"/>
        <v>11376</v>
      </c>
      <c r="D143" s="5" t="str">
        <f t="shared" si="17"/>
        <v>СОШ</v>
      </c>
      <c r="E143" s="12" t="str">
        <f t="shared" si="17"/>
        <v>1Д</v>
      </c>
      <c r="F143" s="7">
        <f t="shared" si="17"/>
        <v>167</v>
      </c>
      <c r="G143" s="7">
        <f t="shared" si="17"/>
        <v>156</v>
      </c>
      <c r="H143" s="8">
        <f t="shared" si="18"/>
        <v>11376141</v>
      </c>
      <c r="I143" s="9">
        <v>1</v>
      </c>
      <c r="J143" s="9">
        <v>1</v>
      </c>
      <c r="K143" s="9">
        <v>1</v>
      </c>
      <c r="L143" s="9">
        <v>1</v>
      </c>
      <c r="M143" s="9">
        <v>1</v>
      </c>
      <c r="N143" s="10">
        <f t="shared" si="16"/>
        <v>5</v>
      </c>
    </row>
    <row r="144" spans="1:14" x14ac:dyDescent="0.25">
      <c r="A144" s="3" t="str">
        <f t="shared" si="17"/>
        <v>Московский</v>
      </c>
      <c r="B144" s="11" t="str">
        <f t="shared" si="17"/>
        <v>ГБОУ СОШ №376</v>
      </c>
      <c r="C144" s="5">
        <f t="shared" si="17"/>
        <v>11376</v>
      </c>
      <c r="D144" s="5" t="str">
        <f t="shared" si="17"/>
        <v>СОШ</v>
      </c>
      <c r="E144" s="12" t="str">
        <f t="shared" si="17"/>
        <v>1Д</v>
      </c>
      <c r="F144" s="7">
        <f t="shared" si="17"/>
        <v>167</v>
      </c>
      <c r="G144" s="7">
        <f t="shared" si="17"/>
        <v>156</v>
      </c>
      <c r="H144" s="8">
        <f t="shared" si="18"/>
        <v>11376142</v>
      </c>
      <c r="I144" s="9">
        <v>1</v>
      </c>
      <c r="J144" s="9">
        <v>1</v>
      </c>
      <c r="K144" s="9">
        <v>1</v>
      </c>
      <c r="L144" s="9">
        <v>1</v>
      </c>
      <c r="M144" s="9">
        <v>1</v>
      </c>
      <c r="N144" s="10">
        <f t="shared" si="16"/>
        <v>5</v>
      </c>
    </row>
    <row r="145" spans="1:14" x14ac:dyDescent="0.25">
      <c r="A145" s="3" t="str">
        <f t="shared" si="17"/>
        <v>Московский</v>
      </c>
      <c r="B145" s="11" t="str">
        <f t="shared" si="17"/>
        <v>ГБОУ СОШ №376</v>
      </c>
      <c r="C145" s="5">
        <f t="shared" si="17"/>
        <v>11376</v>
      </c>
      <c r="D145" s="5" t="str">
        <f t="shared" si="17"/>
        <v>СОШ</v>
      </c>
      <c r="E145" s="12" t="str">
        <f t="shared" si="17"/>
        <v>1Д</v>
      </c>
      <c r="F145" s="7">
        <f t="shared" si="17"/>
        <v>167</v>
      </c>
      <c r="G145" s="7">
        <f t="shared" si="17"/>
        <v>156</v>
      </c>
      <c r="H145" s="8">
        <f t="shared" si="18"/>
        <v>11376143</v>
      </c>
      <c r="I145" s="9">
        <v>1</v>
      </c>
      <c r="J145" s="9">
        <v>0</v>
      </c>
      <c r="K145" s="9">
        <v>1</v>
      </c>
      <c r="L145" s="9">
        <v>1</v>
      </c>
      <c r="M145" s="9">
        <v>1</v>
      </c>
      <c r="N145" s="10">
        <f t="shared" si="16"/>
        <v>4</v>
      </c>
    </row>
    <row r="146" spans="1:14" x14ac:dyDescent="0.25">
      <c r="A146" s="3" t="str">
        <f t="shared" si="17"/>
        <v>Московский</v>
      </c>
      <c r="B146" s="11" t="str">
        <f t="shared" si="17"/>
        <v>ГБОУ СОШ №376</v>
      </c>
      <c r="C146" s="5">
        <f t="shared" si="17"/>
        <v>11376</v>
      </c>
      <c r="D146" s="5" t="str">
        <f t="shared" si="17"/>
        <v>СОШ</v>
      </c>
      <c r="E146" s="12" t="str">
        <f t="shared" si="17"/>
        <v>1Д</v>
      </c>
      <c r="F146" s="7">
        <f t="shared" si="17"/>
        <v>167</v>
      </c>
      <c r="G146" s="7">
        <f t="shared" si="17"/>
        <v>156</v>
      </c>
      <c r="H146" s="8">
        <f t="shared" si="18"/>
        <v>11376144</v>
      </c>
      <c r="I146" s="9">
        <v>0</v>
      </c>
      <c r="J146" s="9">
        <v>1</v>
      </c>
      <c r="K146" s="9">
        <v>1</v>
      </c>
      <c r="L146" s="9">
        <v>1</v>
      </c>
      <c r="M146" s="9">
        <v>1</v>
      </c>
      <c r="N146" s="10">
        <f t="shared" si="16"/>
        <v>4</v>
      </c>
    </row>
    <row r="147" spans="1:14" x14ac:dyDescent="0.25">
      <c r="A147" s="3" t="str">
        <f t="shared" si="17"/>
        <v>Московский</v>
      </c>
      <c r="B147" s="11" t="str">
        <f t="shared" si="17"/>
        <v>ГБОУ СОШ №376</v>
      </c>
      <c r="C147" s="5">
        <f t="shared" si="17"/>
        <v>11376</v>
      </c>
      <c r="D147" s="5" t="str">
        <f t="shared" si="17"/>
        <v>СОШ</v>
      </c>
      <c r="E147" s="12" t="str">
        <f t="shared" si="17"/>
        <v>1Д</v>
      </c>
      <c r="F147" s="7">
        <f t="shared" si="17"/>
        <v>167</v>
      </c>
      <c r="G147" s="7">
        <f t="shared" si="17"/>
        <v>156</v>
      </c>
      <c r="H147" s="8">
        <f t="shared" si="18"/>
        <v>11376145</v>
      </c>
      <c r="I147" s="9">
        <v>1</v>
      </c>
      <c r="J147" s="9">
        <v>1</v>
      </c>
      <c r="K147" s="9">
        <v>1</v>
      </c>
      <c r="L147" s="9">
        <v>1</v>
      </c>
      <c r="M147" s="9">
        <v>1</v>
      </c>
      <c r="N147" s="10">
        <f t="shared" si="16"/>
        <v>5</v>
      </c>
    </row>
    <row r="148" spans="1:14" x14ac:dyDescent="0.25">
      <c r="A148" s="3" t="str">
        <f t="shared" si="17"/>
        <v>Московский</v>
      </c>
      <c r="B148" s="11" t="str">
        <f t="shared" si="17"/>
        <v>ГБОУ СОШ №376</v>
      </c>
      <c r="C148" s="5">
        <f t="shared" si="17"/>
        <v>11376</v>
      </c>
      <c r="D148" s="5" t="str">
        <f t="shared" si="17"/>
        <v>СОШ</v>
      </c>
      <c r="E148" s="12" t="str">
        <f t="shared" si="17"/>
        <v>1Д</v>
      </c>
      <c r="F148" s="7">
        <f t="shared" si="17"/>
        <v>167</v>
      </c>
      <c r="G148" s="7">
        <f t="shared" si="17"/>
        <v>156</v>
      </c>
      <c r="H148" s="8">
        <f t="shared" si="18"/>
        <v>11376146</v>
      </c>
      <c r="I148" s="9">
        <v>1</v>
      </c>
      <c r="J148" s="9">
        <v>1</v>
      </c>
      <c r="K148" s="9">
        <v>1</v>
      </c>
      <c r="L148" s="9">
        <v>1</v>
      </c>
      <c r="M148" s="9">
        <v>1</v>
      </c>
      <c r="N148" s="10">
        <f t="shared" si="16"/>
        <v>5</v>
      </c>
    </row>
    <row r="149" spans="1:14" x14ac:dyDescent="0.25">
      <c r="A149" s="3" t="str">
        <f t="shared" ref="A149:G159" si="19">A148</f>
        <v>Московский</v>
      </c>
      <c r="B149" s="11" t="str">
        <f t="shared" si="19"/>
        <v>ГБОУ СОШ №376</v>
      </c>
      <c r="C149" s="5">
        <f t="shared" si="19"/>
        <v>11376</v>
      </c>
      <c r="D149" s="5" t="str">
        <f t="shared" si="19"/>
        <v>СОШ</v>
      </c>
      <c r="E149" s="12" t="str">
        <f t="shared" si="19"/>
        <v>1Д</v>
      </c>
      <c r="F149" s="7">
        <f t="shared" si="19"/>
        <v>167</v>
      </c>
      <c r="G149" s="7">
        <f t="shared" si="19"/>
        <v>156</v>
      </c>
      <c r="H149" s="8">
        <f t="shared" si="18"/>
        <v>11376147</v>
      </c>
      <c r="I149" s="9">
        <v>1</v>
      </c>
      <c r="J149" s="9">
        <v>0</v>
      </c>
      <c r="K149" s="9">
        <v>1</v>
      </c>
      <c r="L149" s="9">
        <v>1</v>
      </c>
      <c r="M149" s="9">
        <v>1</v>
      </c>
      <c r="N149" s="10">
        <f t="shared" si="16"/>
        <v>4</v>
      </c>
    </row>
    <row r="150" spans="1:14" x14ac:dyDescent="0.25">
      <c r="A150" s="3" t="str">
        <f t="shared" si="19"/>
        <v>Московский</v>
      </c>
      <c r="B150" s="11" t="str">
        <f t="shared" si="19"/>
        <v>ГБОУ СОШ №376</v>
      </c>
      <c r="C150" s="5">
        <f t="shared" si="19"/>
        <v>11376</v>
      </c>
      <c r="D150" s="5" t="str">
        <f t="shared" si="19"/>
        <v>СОШ</v>
      </c>
      <c r="E150" s="12" t="str">
        <f t="shared" si="19"/>
        <v>1Д</v>
      </c>
      <c r="F150" s="7">
        <f t="shared" si="19"/>
        <v>167</v>
      </c>
      <c r="G150" s="7">
        <f t="shared" si="19"/>
        <v>156</v>
      </c>
      <c r="H150" s="8">
        <f t="shared" si="18"/>
        <v>11376148</v>
      </c>
      <c r="I150" s="9">
        <v>1</v>
      </c>
      <c r="J150" s="9">
        <v>1</v>
      </c>
      <c r="K150" s="9">
        <v>1</v>
      </c>
      <c r="L150" s="9">
        <v>1</v>
      </c>
      <c r="M150" s="9">
        <v>1</v>
      </c>
      <c r="N150" s="10">
        <f t="shared" si="16"/>
        <v>5</v>
      </c>
    </row>
    <row r="151" spans="1:14" x14ac:dyDescent="0.25">
      <c r="A151" s="3" t="str">
        <f t="shared" si="19"/>
        <v>Московский</v>
      </c>
      <c r="B151" s="11" t="str">
        <f t="shared" si="19"/>
        <v>ГБОУ СОШ №376</v>
      </c>
      <c r="C151" s="5">
        <f t="shared" si="19"/>
        <v>11376</v>
      </c>
      <c r="D151" s="5" t="str">
        <f t="shared" si="19"/>
        <v>СОШ</v>
      </c>
      <c r="E151" s="12" t="str">
        <f t="shared" si="19"/>
        <v>1Д</v>
      </c>
      <c r="F151" s="7">
        <f t="shared" si="19"/>
        <v>167</v>
      </c>
      <c r="G151" s="7">
        <f t="shared" si="19"/>
        <v>156</v>
      </c>
      <c r="H151" s="8">
        <f t="shared" si="18"/>
        <v>11376149</v>
      </c>
      <c r="I151" s="9">
        <v>1</v>
      </c>
      <c r="J151" s="9">
        <v>0</v>
      </c>
      <c r="K151" s="9">
        <v>1</v>
      </c>
      <c r="L151" s="9">
        <v>1</v>
      </c>
      <c r="M151" s="9">
        <v>1</v>
      </c>
      <c r="N151" s="10">
        <f t="shared" si="16"/>
        <v>4</v>
      </c>
    </row>
    <row r="152" spans="1:14" x14ac:dyDescent="0.25">
      <c r="A152" s="3" t="str">
        <f t="shared" si="19"/>
        <v>Московский</v>
      </c>
      <c r="B152" s="11" t="str">
        <f t="shared" si="19"/>
        <v>ГБОУ СОШ №376</v>
      </c>
      <c r="C152" s="5">
        <f t="shared" si="19"/>
        <v>11376</v>
      </c>
      <c r="D152" s="5" t="str">
        <f t="shared" si="19"/>
        <v>СОШ</v>
      </c>
      <c r="E152" s="12" t="str">
        <f t="shared" si="19"/>
        <v>1Д</v>
      </c>
      <c r="F152" s="7">
        <f t="shared" si="19"/>
        <v>167</v>
      </c>
      <c r="G152" s="7">
        <f t="shared" si="19"/>
        <v>156</v>
      </c>
      <c r="H152" s="8">
        <f t="shared" si="18"/>
        <v>11376150</v>
      </c>
      <c r="I152" s="9">
        <v>1</v>
      </c>
      <c r="J152" s="9">
        <v>0</v>
      </c>
      <c r="K152" s="9">
        <v>1</v>
      </c>
      <c r="L152" s="9">
        <v>1</v>
      </c>
      <c r="M152" s="9">
        <v>1</v>
      </c>
      <c r="N152" s="10">
        <f t="shared" si="16"/>
        <v>4</v>
      </c>
    </row>
    <row r="153" spans="1:14" x14ac:dyDescent="0.25">
      <c r="A153" s="3" t="str">
        <f t="shared" si="19"/>
        <v>Московский</v>
      </c>
      <c r="B153" s="11" t="str">
        <f t="shared" si="19"/>
        <v>ГБОУ СОШ №376</v>
      </c>
      <c r="C153" s="5">
        <f t="shared" si="19"/>
        <v>11376</v>
      </c>
      <c r="D153" s="5" t="str">
        <f t="shared" si="19"/>
        <v>СОШ</v>
      </c>
      <c r="E153" s="12" t="str">
        <f t="shared" si="19"/>
        <v>1Д</v>
      </c>
      <c r="F153" s="7">
        <f t="shared" si="19"/>
        <v>167</v>
      </c>
      <c r="G153" s="7">
        <f t="shared" si="19"/>
        <v>156</v>
      </c>
      <c r="H153" s="8">
        <f t="shared" si="18"/>
        <v>11376151</v>
      </c>
      <c r="I153" s="9">
        <v>1</v>
      </c>
      <c r="J153" s="9">
        <v>1</v>
      </c>
      <c r="K153" s="9">
        <v>1</v>
      </c>
      <c r="L153" s="9">
        <v>1</v>
      </c>
      <c r="M153" s="9">
        <v>1</v>
      </c>
      <c r="N153" s="10">
        <f t="shared" si="16"/>
        <v>5</v>
      </c>
    </row>
    <row r="154" spans="1:14" x14ac:dyDescent="0.25">
      <c r="A154" s="3" t="str">
        <f t="shared" si="19"/>
        <v>Московский</v>
      </c>
      <c r="B154" s="11" t="str">
        <f t="shared" si="19"/>
        <v>ГБОУ СОШ №376</v>
      </c>
      <c r="C154" s="5">
        <f t="shared" si="19"/>
        <v>11376</v>
      </c>
      <c r="D154" s="5" t="str">
        <f t="shared" si="19"/>
        <v>СОШ</v>
      </c>
      <c r="E154" s="12" t="str">
        <f t="shared" si="19"/>
        <v>1Д</v>
      </c>
      <c r="F154" s="7">
        <f t="shared" si="19"/>
        <v>167</v>
      </c>
      <c r="G154" s="7">
        <f t="shared" si="19"/>
        <v>156</v>
      </c>
      <c r="H154" s="8">
        <f t="shared" si="18"/>
        <v>11376152</v>
      </c>
      <c r="I154" s="9">
        <v>1</v>
      </c>
      <c r="J154" s="9">
        <v>1</v>
      </c>
      <c r="K154" s="9">
        <v>1</v>
      </c>
      <c r="L154" s="9">
        <v>1</v>
      </c>
      <c r="M154" s="9">
        <v>1</v>
      </c>
      <c r="N154" s="10">
        <f t="shared" si="16"/>
        <v>5</v>
      </c>
    </row>
    <row r="155" spans="1:14" x14ac:dyDescent="0.25">
      <c r="A155" s="3" t="str">
        <f t="shared" si="19"/>
        <v>Московский</v>
      </c>
      <c r="B155" s="11" t="str">
        <f t="shared" si="19"/>
        <v>ГБОУ СОШ №376</v>
      </c>
      <c r="C155" s="5">
        <f t="shared" si="19"/>
        <v>11376</v>
      </c>
      <c r="D155" s="5" t="str">
        <f t="shared" si="19"/>
        <v>СОШ</v>
      </c>
      <c r="E155" s="12" t="str">
        <f t="shared" si="19"/>
        <v>1Д</v>
      </c>
      <c r="F155" s="7">
        <f t="shared" si="19"/>
        <v>167</v>
      </c>
      <c r="G155" s="7">
        <f t="shared" si="19"/>
        <v>156</v>
      </c>
      <c r="H155" s="8">
        <f t="shared" si="18"/>
        <v>11376153</v>
      </c>
      <c r="I155" s="9">
        <v>1</v>
      </c>
      <c r="J155" s="9">
        <v>1</v>
      </c>
      <c r="K155" s="9">
        <v>1</v>
      </c>
      <c r="L155" s="9">
        <v>1</v>
      </c>
      <c r="M155" s="9">
        <v>1</v>
      </c>
      <c r="N155" s="10">
        <f t="shared" si="16"/>
        <v>5</v>
      </c>
    </row>
    <row r="156" spans="1:14" x14ac:dyDescent="0.25">
      <c r="A156" s="3" t="str">
        <f t="shared" si="19"/>
        <v>Московский</v>
      </c>
      <c r="B156" s="11" t="str">
        <f t="shared" si="19"/>
        <v>ГБОУ СОШ №376</v>
      </c>
      <c r="C156" s="5">
        <f t="shared" si="19"/>
        <v>11376</v>
      </c>
      <c r="D156" s="5" t="str">
        <f t="shared" si="19"/>
        <v>СОШ</v>
      </c>
      <c r="E156" s="12" t="str">
        <f t="shared" si="19"/>
        <v>1Д</v>
      </c>
      <c r="F156" s="7">
        <f t="shared" si="19"/>
        <v>167</v>
      </c>
      <c r="G156" s="7">
        <f t="shared" si="19"/>
        <v>156</v>
      </c>
      <c r="H156" s="8">
        <f t="shared" si="18"/>
        <v>11376154</v>
      </c>
      <c r="I156" s="9">
        <v>1</v>
      </c>
      <c r="J156" s="9">
        <v>0</v>
      </c>
      <c r="K156" s="9">
        <v>1</v>
      </c>
      <c r="L156" s="9">
        <v>1</v>
      </c>
      <c r="M156" s="9">
        <v>1</v>
      </c>
      <c r="N156" s="10">
        <f t="shared" si="16"/>
        <v>4</v>
      </c>
    </row>
    <row r="157" spans="1:14" x14ac:dyDescent="0.25">
      <c r="A157" s="3" t="str">
        <f t="shared" si="19"/>
        <v>Московский</v>
      </c>
      <c r="B157" s="11" t="str">
        <f t="shared" si="19"/>
        <v>ГБОУ СОШ №376</v>
      </c>
      <c r="C157" s="5">
        <f t="shared" si="19"/>
        <v>11376</v>
      </c>
      <c r="D157" s="5" t="str">
        <f t="shared" si="19"/>
        <v>СОШ</v>
      </c>
      <c r="E157" s="12" t="str">
        <f t="shared" si="19"/>
        <v>1Д</v>
      </c>
      <c r="F157" s="7">
        <f t="shared" si="19"/>
        <v>167</v>
      </c>
      <c r="G157" s="7">
        <f t="shared" si="19"/>
        <v>156</v>
      </c>
      <c r="H157" s="8">
        <f t="shared" si="18"/>
        <v>11376155</v>
      </c>
      <c r="I157" s="9">
        <v>1</v>
      </c>
      <c r="J157" s="9">
        <v>1</v>
      </c>
      <c r="K157" s="9">
        <v>1</v>
      </c>
      <c r="L157" s="9">
        <v>1</v>
      </c>
      <c r="M157" s="9">
        <v>1</v>
      </c>
      <c r="N157" s="10">
        <f t="shared" si="16"/>
        <v>5</v>
      </c>
    </row>
    <row r="158" spans="1:14" x14ac:dyDescent="0.25">
      <c r="A158" s="3" t="str">
        <f t="shared" si="19"/>
        <v>Московский</v>
      </c>
      <c r="B158" s="11" t="str">
        <f t="shared" si="19"/>
        <v>ГБОУ СОШ №376</v>
      </c>
      <c r="C158" s="5">
        <f t="shared" si="19"/>
        <v>11376</v>
      </c>
      <c r="D158" s="5" t="str">
        <f t="shared" si="19"/>
        <v>СОШ</v>
      </c>
      <c r="E158" s="12" t="str">
        <f t="shared" si="19"/>
        <v>1Д</v>
      </c>
      <c r="F158" s="7">
        <f t="shared" si="19"/>
        <v>167</v>
      </c>
      <c r="G158" s="7">
        <f t="shared" si="19"/>
        <v>156</v>
      </c>
      <c r="H158" s="8">
        <f t="shared" si="18"/>
        <v>11376156</v>
      </c>
      <c r="I158" s="9">
        <v>1</v>
      </c>
      <c r="J158" s="9">
        <v>0</v>
      </c>
      <c r="K158" s="9">
        <v>0</v>
      </c>
      <c r="L158" s="9">
        <v>1</v>
      </c>
      <c r="M158" s="9">
        <v>0</v>
      </c>
      <c r="N158" s="10">
        <f t="shared" si="16"/>
        <v>2</v>
      </c>
    </row>
    <row r="159" spans="1:14" x14ac:dyDescent="0.25">
      <c r="A159" s="3" t="str">
        <f t="shared" si="19"/>
        <v>Московский</v>
      </c>
      <c r="B159" s="11" t="str">
        <f t="shared" si="19"/>
        <v>ГБОУ СОШ №376</v>
      </c>
      <c r="C159" s="5">
        <f t="shared" si="19"/>
        <v>11376</v>
      </c>
      <c r="D159" s="5" t="str">
        <f t="shared" si="19"/>
        <v>СОШ</v>
      </c>
      <c r="E159" s="12" t="str">
        <f t="shared" si="19"/>
        <v>1Д</v>
      </c>
      <c r="F159" s="7">
        <f t="shared" si="19"/>
        <v>167</v>
      </c>
      <c r="G159" s="7">
        <f t="shared" si="19"/>
        <v>156</v>
      </c>
      <c r="I159" s="48">
        <f>SUM(I3:I158)/(156*1)</f>
        <v>0.87179487179487181</v>
      </c>
      <c r="J159" s="48">
        <f t="shared" ref="J159:M159" si="20">SUM(J3:J158)/(156*1)</f>
        <v>0.84615384615384615</v>
      </c>
      <c r="K159" s="48">
        <f t="shared" si="20"/>
        <v>0.72435897435897434</v>
      </c>
      <c r="L159" s="48">
        <f t="shared" si="20"/>
        <v>0.92307692307692313</v>
      </c>
      <c r="M159" s="48">
        <f t="shared" si="20"/>
        <v>0.86538461538461542</v>
      </c>
      <c r="N159" s="48">
        <f>SUM(N3:N158)/(156*5)</f>
        <v>0.84615384615384615</v>
      </c>
    </row>
    <row r="161" spans="1:3" x14ac:dyDescent="0.25">
      <c r="A161" s="54" t="s">
        <v>74</v>
      </c>
      <c r="B161" s="54" t="s">
        <v>75</v>
      </c>
      <c r="C161" s="54" t="s">
        <v>76</v>
      </c>
    </row>
    <row r="162" spans="1:3" x14ac:dyDescent="0.25">
      <c r="A162" s="54" t="s">
        <v>82</v>
      </c>
      <c r="B162" s="54">
        <v>0</v>
      </c>
      <c r="C162" s="55">
        <f>B162/156</f>
        <v>0</v>
      </c>
    </row>
    <row r="163" spans="1:3" x14ac:dyDescent="0.25">
      <c r="A163" s="54" t="s">
        <v>77</v>
      </c>
      <c r="B163" s="54">
        <v>0</v>
      </c>
      <c r="C163" s="55">
        <f t="shared" ref="C163:C167" si="21">B163/156</f>
        <v>0</v>
      </c>
    </row>
    <row r="164" spans="1:3" x14ac:dyDescent="0.25">
      <c r="A164" s="54" t="s">
        <v>78</v>
      </c>
      <c r="B164" s="54">
        <v>5</v>
      </c>
      <c r="C164" s="55">
        <f t="shared" si="21"/>
        <v>3.2051282051282048E-2</v>
      </c>
    </row>
    <row r="165" spans="1:3" x14ac:dyDescent="0.25">
      <c r="A165" s="54" t="s">
        <v>79</v>
      </c>
      <c r="B165" s="54">
        <v>26</v>
      </c>
      <c r="C165" s="55">
        <f t="shared" si="21"/>
        <v>0.16666666666666666</v>
      </c>
    </row>
    <row r="166" spans="1:3" x14ac:dyDescent="0.25">
      <c r="A166" s="54" t="s">
        <v>80</v>
      </c>
      <c r="B166" s="54">
        <v>53</v>
      </c>
      <c r="C166" s="55">
        <f t="shared" si="21"/>
        <v>0.33974358974358976</v>
      </c>
    </row>
    <row r="167" spans="1:3" x14ac:dyDescent="0.25">
      <c r="A167" s="54" t="s">
        <v>81</v>
      </c>
      <c r="B167" s="54">
        <v>72</v>
      </c>
      <c r="C167" s="55">
        <f t="shared" si="21"/>
        <v>0.46153846153846156</v>
      </c>
    </row>
    <row r="168" spans="1:3" x14ac:dyDescent="0.25">
      <c r="B168">
        <f>SUM(B162:B167)</f>
        <v>156</v>
      </c>
    </row>
  </sheetData>
  <autoFilter ref="A1:N167"/>
  <mergeCells count="9">
    <mergeCell ref="G1:G2"/>
    <mergeCell ref="H1:H2"/>
    <mergeCell ref="N1:N2"/>
    <mergeCell ref="A1:A2"/>
    <mergeCell ref="B1:B2"/>
    <mergeCell ref="C1:C2"/>
    <mergeCell ref="D1:D2"/>
    <mergeCell ref="E1:E2"/>
    <mergeCell ref="F1:F2"/>
  </mergeCells>
  <dataValidations count="3">
    <dataValidation allowBlank="1" showErrorMessage="1" sqref="E3:G159"/>
    <dataValidation type="list" allowBlank="1" showInputMessage="1" showErrorMessage="1" sqref="I3:M158">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T24:V40"/>
  <sheetViews>
    <sheetView topLeftCell="A4" workbookViewId="0">
      <selection activeCell="V27" sqref="V27"/>
    </sheetView>
  </sheetViews>
  <sheetFormatPr defaultRowHeight="15" x14ac:dyDescent="0.25"/>
  <cols>
    <col min="20" max="20" width="20.42578125" bestFit="1" customWidth="1"/>
    <col min="21" max="21" width="44.85546875" customWidth="1"/>
  </cols>
  <sheetData>
    <row r="24" spans="20:22" ht="15.75" thickBot="1" x14ac:dyDescent="0.3">
      <c r="T24" s="50" t="s">
        <v>117</v>
      </c>
    </row>
    <row r="25" spans="20:22" ht="15.75" thickBot="1" x14ac:dyDescent="0.3">
      <c r="T25" s="108" t="s">
        <v>105</v>
      </c>
      <c r="U25" s="109" t="s">
        <v>106</v>
      </c>
      <c r="V25" s="110"/>
    </row>
    <row r="26" spans="20:22" ht="27.75" thickBot="1" x14ac:dyDescent="0.3">
      <c r="T26" s="111" t="s">
        <v>107</v>
      </c>
      <c r="U26" s="112" t="s">
        <v>108</v>
      </c>
      <c r="V26" s="110"/>
    </row>
    <row r="27" spans="20:22" x14ac:dyDescent="0.25">
      <c r="T27" s="138" t="s">
        <v>109</v>
      </c>
      <c r="U27" s="113" t="s">
        <v>110</v>
      </c>
      <c r="V27" s="110"/>
    </row>
    <row r="28" spans="20:22" x14ac:dyDescent="0.25">
      <c r="T28" s="139"/>
      <c r="U28" s="113" t="s">
        <v>92</v>
      </c>
      <c r="V28" s="110"/>
    </row>
    <row r="29" spans="20:22" ht="15.75" thickBot="1" x14ac:dyDescent="0.3">
      <c r="T29" s="140"/>
      <c r="U29" s="114"/>
      <c r="V29" s="110"/>
    </row>
    <row r="30" spans="20:22" x14ac:dyDescent="0.25">
      <c r="T30" s="141" t="s">
        <v>111</v>
      </c>
      <c r="U30" s="115" t="s">
        <v>112</v>
      </c>
      <c r="V30" s="144"/>
    </row>
    <row r="31" spans="20:22" x14ac:dyDescent="0.25">
      <c r="T31" s="142"/>
      <c r="U31" s="115" t="s">
        <v>93</v>
      </c>
      <c r="V31" s="144"/>
    </row>
    <row r="32" spans="20:22" ht="15.75" thickBot="1" x14ac:dyDescent="0.3">
      <c r="T32" s="142"/>
      <c r="U32" s="116"/>
      <c r="V32" s="110"/>
    </row>
    <row r="33" spans="20:22" ht="30" x14ac:dyDescent="0.25">
      <c r="T33" s="142"/>
      <c r="U33" s="115" t="s">
        <v>113</v>
      </c>
      <c r="V33" s="144"/>
    </row>
    <row r="34" spans="20:22" ht="15.75" thickBot="1" x14ac:dyDescent="0.3">
      <c r="T34" s="142"/>
      <c r="U34" s="116" t="s">
        <v>94</v>
      </c>
      <c r="V34" s="144"/>
    </row>
    <row r="35" spans="20:22" ht="45.75" thickBot="1" x14ac:dyDescent="0.3">
      <c r="T35" s="142"/>
      <c r="U35" s="116" t="s">
        <v>114</v>
      </c>
      <c r="V35" s="110"/>
    </row>
    <row r="36" spans="20:22" x14ac:dyDescent="0.25">
      <c r="T36" s="142"/>
      <c r="U36" s="115" t="s">
        <v>115</v>
      </c>
      <c r="V36" s="110"/>
    </row>
    <row r="37" spans="20:22" ht="15.75" thickBot="1" x14ac:dyDescent="0.3">
      <c r="T37" s="143"/>
      <c r="U37" s="116" t="s">
        <v>96</v>
      </c>
      <c r="V37" s="110"/>
    </row>
    <row r="38" spans="20:22" x14ac:dyDescent="0.25">
      <c r="T38" s="145" t="s">
        <v>116</v>
      </c>
      <c r="U38" s="147" t="s">
        <v>118</v>
      </c>
      <c r="V38" s="110"/>
    </row>
    <row r="39" spans="20:22" ht="15.75" thickBot="1" x14ac:dyDescent="0.3">
      <c r="T39" s="146"/>
      <c r="U39" s="148"/>
      <c r="V39" s="110"/>
    </row>
    <row r="40" spans="20:22" ht="15.75" thickBot="1" x14ac:dyDescent="0.3">
      <c r="T40" s="117"/>
      <c r="U40" s="118" t="s">
        <v>119</v>
      </c>
      <c r="V40" s="110"/>
    </row>
  </sheetData>
  <mergeCells count="6">
    <mergeCell ref="T27:T29"/>
    <mergeCell ref="T30:T37"/>
    <mergeCell ref="V30:V31"/>
    <mergeCell ref="V33:V34"/>
    <mergeCell ref="T38:T39"/>
    <mergeCell ref="U38:U39"/>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dimension ref="A1:N62"/>
  <sheetViews>
    <sheetView topLeftCell="A43" workbookViewId="0">
      <selection activeCell="B56" sqref="B56:B61"/>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6.85546875" bestFit="1" customWidth="1"/>
    <col min="14" max="14" width="7.5703125" bestFit="1"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41</v>
      </c>
      <c r="C3" s="5">
        <f>VLOOKUP(B3,[14]Списки!$C$1:$E$40,2,FALSE)</f>
        <v>11484</v>
      </c>
      <c r="D3" s="5" t="str">
        <f>VLOOKUP(B3,[14]Списки!$C$1:$E$40,3,FALSE)</f>
        <v>СОШ</v>
      </c>
      <c r="E3" s="6" t="s">
        <v>15</v>
      </c>
      <c r="F3" s="7">
        <v>63</v>
      </c>
      <c r="G3" s="7">
        <v>50</v>
      </c>
      <c r="H3" s="8">
        <f>C3*1000+1</f>
        <v>11484001</v>
      </c>
      <c r="I3" s="9">
        <v>1</v>
      </c>
      <c r="J3" s="9">
        <v>1</v>
      </c>
      <c r="K3" s="9">
        <v>0</v>
      </c>
      <c r="L3" s="9">
        <v>1</v>
      </c>
      <c r="M3" s="9">
        <v>1</v>
      </c>
      <c r="N3" s="10">
        <f>IF(COUNTBLANK(I3:M3)&lt;5,SUM(I3:M3),"Не писал")</f>
        <v>4</v>
      </c>
    </row>
    <row r="4" spans="1:14" x14ac:dyDescent="0.25">
      <c r="A4" s="3" t="str">
        <f>A3</f>
        <v>Московский</v>
      </c>
      <c r="B4" s="11" t="str">
        <f t="shared" ref="B4:G19" si="0">B3</f>
        <v>ГБОУ СОШ №484</v>
      </c>
      <c r="C4" s="5">
        <f t="shared" si="0"/>
        <v>11484</v>
      </c>
      <c r="D4" s="5" t="str">
        <f t="shared" si="0"/>
        <v>СОШ</v>
      </c>
      <c r="E4" s="13" t="s">
        <v>15</v>
      </c>
      <c r="F4" s="7">
        <f t="shared" si="0"/>
        <v>63</v>
      </c>
      <c r="G4" s="7">
        <f t="shared" si="0"/>
        <v>50</v>
      </c>
      <c r="H4" s="8">
        <f>H3+1</f>
        <v>11484002</v>
      </c>
      <c r="I4" s="9">
        <v>1</v>
      </c>
      <c r="J4" s="9">
        <v>1</v>
      </c>
      <c r="K4" s="9">
        <v>1</v>
      </c>
      <c r="L4" s="9">
        <v>1</v>
      </c>
      <c r="M4" s="9">
        <v>1</v>
      </c>
      <c r="N4" s="10">
        <f t="shared" ref="N4:N52" si="1">IF(COUNTBLANK(I4:M4)&lt;5,SUM(I4:M4),"Не писал")</f>
        <v>5</v>
      </c>
    </row>
    <row r="5" spans="1:14" x14ac:dyDescent="0.25">
      <c r="A5" s="3" t="str">
        <f>A4</f>
        <v>Московский</v>
      </c>
      <c r="B5" s="11" t="str">
        <f t="shared" si="0"/>
        <v>ГБОУ СОШ №484</v>
      </c>
      <c r="C5" s="5">
        <f t="shared" si="0"/>
        <v>11484</v>
      </c>
      <c r="D5" s="5" t="str">
        <f t="shared" si="0"/>
        <v>СОШ</v>
      </c>
      <c r="E5" s="13" t="s">
        <v>15</v>
      </c>
      <c r="F5" s="7">
        <f t="shared" si="0"/>
        <v>63</v>
      </c>
      <c r="G5" s="7">
        <f t="shared" si="0"/>
        <v>50</v>
      </c>
      <c r="H5" s="8">
        <f>H4+1</f>
        <v>11484003</v>
      </c>
      <c r="I5" s="9">
        <v>1</v>
      </c>
      <c r="J5" s="9">
        <v>0</v>
      </c>
      <c r="K5" s="9">
        <v>0</v>
      </c>
      <c r="L5" s="9">
        <v>1</v>
      </c>
      <c r="M5" s="9">
        <v>0</v>
      </c>
      <c r="N5" s="10">
        <f t="shared" si="1"/>
        <v>2</v>
      </c>
    </row>
    <row r="6" spans="1:14" x14ac:dyDescent="0.25">
      <c r="A6" s="3" t="str">
        <f t="shared" ref="A6:G21" si="2">A5</f>
        <v>Московский</v>
      </c>
      <c r="B6" s="11" t="str">
        <f t="shared" si="0"/>
        <v>ГБОУ СОШ №484</v>
      </c>
      <c r="C6" s="5">
        <f t="shared" si="0"/>
        <v>11484</v>
      </c>
      <c r="D6" s="5" t="str">
        <f t="shared" si="0"/>
        <v>СОШ</v>
      </c>
      <c r="E6" s="12" t="str">
        <f t="shared" si="0"/>
        <v>1а</v>
      </c>
      <c r="F6" s="7">
        <f t="shared" si="0"/>
        <v>63</v>
      </c>
      <c r="G6" s="7">
        <f t="shared" si="0"/>
        <v>50</v>
      </c>
      <c r="H6" s="8">
        <f t="shared" ref="H6:H52" si="3">H5+1</f>
        <v>11484004</v>
      </c>
      <c r="I6" s="9">
        <v>1</v>
      </c>
      <c r="J6" s="9">
        <v>0</v>
      </c>
      <c r="K6" s="9">
        <v>0</v>
      </c>
      <c r="L6" s="9">
        <v>1</v>
      </c>
      <c r="M6" s="9">
        <v>1</v>
      </c>
      <c r="N6" s="10">
        <f t="shared" si="1"/>
        <v>3</v>
      </c>
    </row>
    <row r="7" spans="1:14" x14ac:dyDescent="0.25">
      <c r="A7" s="3" t="str">
        <f t="shared" si="2"/>
        <v>Московский</v>
      </c>
      <c r="B7" s="11" t="str">
        <f t="shared" si="0"/>
        <v>ГБОУ СОШ №484</v>
      </c>
      <c r="C7" s="5">
        <f t="shared" si="0"/>
        <v>11484</v>
      </c>
      <c r="D7" s="5" t="str">
        <f t="shared" si="0"/>
        <v>СОШ</v>
      </c>
      <c r="E7" s="12" t="str">
        <f t="shared" si="0"/>
        <v>1а</v>
      </c>
      <c r="F7" s="7">
        <f t="shared" si="0"/>
        <v>63</v>
      </c>
      <c r="G7" s="7">
        <f t="shared" si="0"/>
        <v>50</v>
      </c>
      <c r="H7" s="8">
        <f t="shared" si="3"/>
        <v>11484005</v>
      </c>
      <c r="I7" s="9">
        <v>1</v>
      </c>
      <c r="J7" s="9">
        <v>1</v>
      </c>
      <c r="K7" s="9">
        <v>0</v>
      </c>
      <c r="L7" s="9">
        <v>1</v>
      </c>
      <c r="M7" s="9">
        <v>0</v>
      </c>
      <c r="N7" s="10">
        <f t="shared" si="1"/>
        <v>3</v>
      </c>
    </row>
    <row r="8" spans="1:14" x14ac:dyDescent="0.25">
      <c r="A8" s="3" t="str">
        <f t="shared" si="2"/>
        <v>Московский</v>
      </c>
      <c r="B8" s="11" t="str">
        <f t="shared" si="0"/>
        <v>ГБОУ СОШ №484</v>
      </c>
      <c r="C8" s="5">
        <f t="shared" si="0"/>
        <v>11484</v>
      </c>
      <c r="D8" s="5" t="str">
        <f t="shared" si="0"/>
        <v>СОШ</v>
      </c>
      <c r="E8" s="12" t="str">
        <f t="shared" si="0"/>
        <v>1а</v>
      </c>
      <c r="F8" s="7">
        <f t="shared" si="0"/>
        <v>63</v>
      </c>
      <c r="G8" s="7">
        <f t="shared" si="0"/>
        <v>50</v>
      </c>
      <c r="H8" s="8">
        <f t="shared" si="3"/>
        <v>11484006</v>
      </c>
      <c r="I8" s="9">
        <v>1</v>
      </c>
      <c r="J8" s="9">
        <v>0</v>
      </c>
      <c r="K8" s="9">
        <v>0</v>
      </c>
      <c r="L8" s="9">
        <v>0</v>
      </c>
      <c r="M8" s="9">
        <v>0</v>
      </c>
      <c r="N8" s="10">
        <f t="shared" si="1"/>
        <v>1</v>
      </c>
    </row>
    <row r="9" spans="1:14" x14ac:dyDescent="0.25">
      <c r="A9" s="3" t="str">
        <f t="shared" si="2"/>
        <v>Московский</v>
      </c>
      <c r="B9" s="11" t="str">
        <f t="shared" si="0"/>
        <v>ГБОУ СОШ №484</v>
      </c>
      <c r="C9" s="5">
        <f t="shared" si="0"/>
        <v>11484</v>
      </c>
      <c r="D9" s="5" t="str">
        <f t="shared" si="0"/>
        <v>СОШ</v>
      </c>
      <c r="E9" s="12" t="str">
        <f t="shared" si="0"/>
        <v>1а</v>
      </c>
      <c r="F9" s="7">
        <f t="shared" si="0"/>
        <v>63</v>
      </c>
      <c r="G9" s="7">
        <f t="shared" si="0"/>
        <v>50</v>
      </c>
      <c r="H9" s="8">
        <f t="shared" si="3"/>
        <v>11484007</v>
      </c>
      <c r="I9" s="9">
        <v>0</v>
      </c>
      <c r="J9" s="9">
        <v>0</v>
      </c>
      <c r="K9" s="9">
        <v>0</v>
      </c>
      <c r="L9" s="9">
        <v>1</v>
      </c>
      <c r="M9" s="9">
        <v>1</v>
      </c>
      <c r="N9" s="10">
        <f t="shared" si="1"/>
        <v>2</v>
      </c>
    </row>
    <row r="10" spans="1:14" x14ac:dyDescent="0.25">
      <c r="A10" s="3" t="str">
        <f t="shared" si="2"/>
        <v>Московский</v>
      </c>
      <c r="B10" s="11" t="str">
        <f t="shared" si="0"/>
        <v>ГБОУ СОШ №484</v>
      </c>
      <c r="C10" s="5">
        <f t="shared" si="0"/>
        <v>11484</v>
      </c>
      <c r="D10" s="5" t="str">
        <f t="shared" si="0"/>
        <v>СОШ</v>
      </c>
      <c r="E10" s="12" t="str">
        <f t="shared" si="0"/>
        <v>1а</v>
      </c>
      <c r="F10" s="7">
        <f t="shared" si="0"/>
        <v>63</v>
      </c>
      <c r="G10" s="7">
        <f t="shared" si="0"/>
        <v>50</v>
      </c>
      <c r="H10" s="8">
        <f t="shared" si="3"/>
        <v>11484008</v>
      </c>
      <c r="I10" s="9">
        <v>1</v>
      </c>
      <c r="J10" s="9">
        <v>1</v>
      </c>
      <c r="K10" s="9">
        <v>0</v>
      </c>
      <c r="L10" s="9">
        <v>1</v>
      </c>
      <c r="M10" s="9">
        <v>1</v>
      </c>
      <c r="N10" s="10">
        <f t="shared" si="1"/>
        <v>4</v>
      </c>
    </row>
    <row r="11" spans="1:14" x14ac:dyDescent="0.25">
      <c r="A11" s="3" t="str">
        <f t="shared" si="2"/>
        <v>Московский</v>
      </c>
      <c r="B11" s="11" t="str">
        <f t="shared" si="0"/>
        <v>ГБОУ СОШ №484</v>
      </c>
      <c r="C11" s="5">
        <f t="shared" si="0"/>
        <v>11484</v>
      </c>
      <c r="D11" s="5" t="str">
        <f t="shared" si="0"/>
        <v>СОШ</v>
      </c>
      <c r="E11" s="12" t="str">
        <f t="shared" si="0"/>
        <v>1а</v>
      </c>
      <c r="F11" s="7">
        <f t="shared" si="0"/>
        <v>63</v>
      </c>
      <c r="G11" s="7">
        <f t="shared" si="0"/>
        <v>50</v>
      </c>
      <c r="H11" s="8">
        <f t="shared" si="3"/>
        <v>11484009</v>
      </c>
      <c r="I11" s="9">
        <v>1</v>
      </c>
      <c r="J11" s="9">
        <v>0</v>
      </c>
      <c r="K11" s="9">
        <v>0</v>
      </c>
      <c r="L11" s="9">
        <v>1</v>
      </c>
      <c r="M11" s="9">
        <v>1</v>
      </c>
      <c r="N11" s="10">
        <f t="shared" si="1"/>
        <v>3</v>
      </c>
    </row>
    <row r="12" spans="1:14" x14ac:dyDescent="0.25">
      <c r="A12" s="3" t="str">
        <f t="shared" si="2"/>
        <v>Московский</v>
      </c>
      <c r="B12" s="11" t="str">
        <f t="shared" si="0"/>
        <v>ГБОУ СОШ №484</v>
      </c>
      <c r="C12" s="5">
        <f t="shared" si="0"/>
        <v>11484</v>
      </c>
      <c r="D12" s="5" t="str">
        <f t="shared" si="0"/>
        <v>СОШ</v>
      </c>
      <c r="E12" s="12" t="str">
        <f t="shared" si="0"/>
        <v>1а</v>
      </c>
      <c r="F12" s="7">
        <f t="shared" si="0"/>
        <v>63</v>
      </c>
      <c r="G12" s="7">
        <f t="shared" si="0"/>
        <v>50</v>
      </c>
      <c r="H12" s="8">
        <f t="shared" si="3"/>
        <v>11484010</v>
      </c>
      <c r="I12" s="9">
        <v>1</v>
      </c>
      <c r="J12" s="9">
        <v>1</v>
      </c>
      <c r="K12" s="9">
        <v>0</v>
      </c>
      <c r="L12" s="9">
        <v>1</v>
      </c>
      <c r="M12" s="9">
        <v>1</v>
      </c>
      <c r="N12" s="10">
        <f t="shared" si="1"/>
        <v>4</v>
      </c>
    </row>
    <row r="13" spans="1:14" x14ac:dyDescent="0.25">
      <c r="A13" s="3" t="str">
        <f t="shared" si="2"/>
        <v>Московский</v>
      </c>
      <c r="B13" s="11" t="str">
        <f t="shared" si="0"/>
        <v>ГБОУ СОШ №484</v>
      </c>
      <c r="C13" s="5">
        <f t="shared" si="0"/>
        <v>11484</v>
      </c>
      <c r="D13" s="5" t="str">
        <f t="shared" si="0"/>
        <v>СОШ</v>
      </c>
      <c r="E13" s="12" t="str">
        <f t="shared" si="0"/>
        <v>1а</v>
      </c>
      <c r="F13" s="7">
        <f t="shared" si="0"/>
        <v>63</v>
      </c>
      <c r="G13" s="7">
        <f t="shared" si="0"/>
        <v>50</v>
      </c>
      <c r="H13" s="8">
        <f t="shared" si="3"/>
        <v>11484011</v>
      </c>
      <c r="I13" s="9">
        <v>1</v>
      </c>
      <c r="J13" s="9">
        <v>1</v>
      </c>
      <c r="K13" s="9">
        <v>1</v>
      </c>
      <c r="L13" s="9">
        <v>1</v>
      </c>
      <c r="M13" s="9">
        <v>1</v>
      </c>
      <c r="N13" s="10">
        <f t="shared" si="1"/>
        <v>5</v>
      </c>
    </row>
    <row r="14" spans="1:14" x14ac:dyDescent="0.25">
      <c r="A14" s="3" t="str">
        <f t="shared" si="2"/>
        <v>Московский</v>
      </c>
      <c r="B14" s="11" t="str">
        <f t="shared" si="0"/>
        <v>ГБОУ СОШ №484</v>
      </c>
      <c r="C14" s="5">
        <f t="shared" si="0"/>
        <v>11484</v>
      </c>
      <c r="D14" s="5" t="str">
        <f t="shared" si="0"/>
        <v>СОШ</v>
      </c>
      <c r="E14" s="12" t="str">
        <f t="shared" si="0"/>
        <v>1а</v>
      </c>
      <c r="F14" s="7">
        <f t="shared" si="0"/>
        <v>63</v>
      </c>
      <c r="G14" s="7">
        <f t="shared" si="0"/>
        <v>50</v>
      </c>
      <c r="H14" s="8">
        <f t="shared" si="3"/>
        <v>11484012</v>
      </c>
      <c r="I14" s="9">
        <v>1</v>
      </c>
      <c r="J14" s="9">
        <v>1</v>
      </c>
      <c r="K14" s="9">
        <v>1</v>
      </c>
      <c r="L14" s="9">
        <v>1</v>
      </c>
      <c r="M14" s="9">
        <v>1</v>
      </c>
      <c r="N14" s="10">
        <f t="shared" si="1"/>
        <v>5</v>
      </c>
    </row>
    <row r="15" spans="1:14" x14ac:dyDescent="0.25">
      <c r="A15" s="3" t="str">
        <f t="shared" si="2"/>
        <v>Московский</v>
      </c>
      <c r="B15" s="11" t="str">
        <f t="shared" si="0"/>
        <v>ГБОУ СОШ №484</v>
      </c>
      <c r="C15" s="5">
        <f t="shared" si="0"/>
        <v>11484</v>
      </c>
      <c r="D15" s="5" t="str">
        <f t="shared" si="0"/>
        <v>СОШ</v>
      </c>
      <c r="E15" s="12" t="str">
        <f t="shared" si="0"/>
        <v>1а</v>
      </c>
      <c r="F15" s="7">
        <f t="shared" si="0"/>
        <v>63</v>
      </c>
      <c r="G15" s="7">
        <f t="shared" si="0"/>
        <v>50</v>
      </c>
      <c r="H15" s="8">
        <f t="shared" si="3"/>
        <v>11484013</v>
      </c>
      <c r="I15" s="9">
        <v>1</v>
      </c>
      <c r="J15" s="9">
        <v>0</v>
      </c>
      <c r="K15" s="9">
        <v>0</v>
      </c>
      <c r="L15" s="9">
        <v>1</v>
      </c>
      <c r="M15" s="9">
        <v>0</v>
      </c>
      <c r="N15" s="10">
        <f t="shared" si="1"/>
        <v>2</v>
      </c>
    </row>
    <row r="16" spans="1:14" x14ac:dyDescent="0.25">
      <c r="A16" s="3" t="str">
        <f t="shared" si="2"/>
        <v>Московский</v>
      </c>
      <c r="B16" s="11" t="str">
        <f t="shared" si="0"/>
        <v>ГБОУ СОШ №484</v>
      </c>
      <c r="C16" s="5">
        <f t="shared" si="0"/>
        <v>11484</v>
      </c>
      <c r="D16" s="5" t="str">
        <f t="shared" si="0"/>
        <v>СОШ</v>
      </c>
      <c r="E16" s="12" t="str">
        <f t="shared" si="0"/>
        <v>1а</v>
      </c>
      <c r="F16" s="7">
        <f t="shared" si="0"/>
        <v>63</v>
      </c>
      <c r="G16" s="7">
        <f t="shared" si="0"/>
        <v>50</v>
      </c>
      <c r="H16" s="8">
        <f t="shared" si="3"/>
        <v>11484014</v>
      </c>
      <c r="I16" s="9">
        <v>1</v>
      </c>
      <c r="J16" s="9">
        <v>1</v>
      </c>
      <c r="K16" s="9">
        <v>0</v>
      </c>
      <c r="L16" s="9">
        <v>1</v>
      </c>
      <c r="M16" s="9">
        <v>1</v>
      </c>
      <c r="N16" s="10">
        <f t="shared" si="1"/>
        <v>4</v>
      </c>
    </row>
    <row r="17" spans="1:14" x14ac:dyDescent="0.25">
      <c r="A17" s="3" t="str">
        <f t="shared" si="2"/>
        <v>Московский</v>
      </c>
      <c r="B17" s="11" t="str">
        <f t="shared" si="0"/>
        <v>ГБОУ СОШ №484</v>
      </c>
      <c r="C17" s="5">
        <f t="shared" si="0"/>
        <v>11484</v>
      </c>
      <c r="D17" s="5" t="str">
        <f t="shared" si="0"/>
        <v>СОШ</v>
      </c>
      <c r="E17" s="12" t="str">
        <f t="shared" si="0"/>
        <v>1а</v>
      </c>
      <c r="F17" s="7">
        <f t="shared" si="0"/>
        <v>63</v>
      </c>
      <c r="G17" s="7">
        <f t="shared" si="0"/>
        <v>50</v>
      </c>
      <c r="H17" s="8">
        <f t="shared" si="3"/>
        <v>11484015</v>
      </c>
      <c r="I17" s="9">
        <v>0</v>
      </c>
      <c r="J17" s="9">
        <v>0</v>
      </c>
      <c r="K17" s="9">
        <v>0</v>
      </c>
      <c r="L17" s="9">
        <v>1</v>
      </c>
      <c r="M17" s="9">
        <v>1</v>
      </c>
      <c r="N17" s="10">
        <f t="shared" si="1"/>
        <v>2</v>
      </c>
    </row>
    <row r="18" spans="1:14" x14ac:dyDescent="0.25">
      <c r="A18" s="3" t="str">
        <f t="shared" si="2"/>
        <v>Московский</v>
      </c>
      <c r="B18" s="11" t="str">
        <f t="shared" si="0"/>
        <v>ГБОУ СОШ №484</v>
      </c>
      <c r="C18" s="5">
        <f t="shared" si="0"/>
        <v>11484</v>
      </c>
      <c r="D18" s="5" t="str">
        <f t="shared" si="0"/>
        <v>СОШ</v>
      </c>
      <c r="E18" s="12" t="str">
        <f t="shared" si="0"/>
        <v>1а</v>
      </c>
      <c r="F18" s="7">
        <f t="shared" si="0"/>
        <v>63</v>
      </c>
      <c r="G18" s="7">
        <f t="shared" si="0"/>
        <v>50</v>
      </c>
      <c r="H18" s="8">
        <f t="shared" si="3"/>
        <v>11484016</v>
      </c>
      <c r="I18" s="9">
        <v>1</v>
      </c>
      <c r="J18" s="9">
        <v>0</v>
      </c>
      <c r="K18" s="9">
        <v>1</v>
      </c>
      <c r="L18" s="9">
        <v>1</v>
      </c>
      <c r="M18" s="9">
        <v>0</v>
      </c>
      <c r="N18" s="10">
        <f t="shared" si="1"/>
        <v>3</v>
      </c>
    </row>
    <row r="19" spans="1:14" x14ac:dyDescent="0.25">
      <c r="A19" s="3" t="str">
        <f t="shared" si="2"/>
        <v>Московский</v>
      </c>
      <c r="B19" s="11" t="str">
        <f t="shared" si="0"/>
        <v>ГБОУ СОШ №484</v>
      </c>
      <c r="C19" s="5">
        <f t="shared" si="0"/>
        <v>11484</v>
      </c>
      <c r="D19" s="5" t="str">
        <f t="shared" si="0"/>
        <v>СОШ</v>
      </c>
      <c r="E19" s="12" t="str">
        <f t="shared" si="0"/>
        <v>1а</v>
      </c>
      <c r="F19" s="7">
        <f t="shared" si="0"/>
        <v>63</v>
      </c>
      <c r="G19" s="7">
        <f t="shared" si="0"/>
        <v>50</v>
      </c>
      <c r="H19" s="8">
        <f t="shared" si="3"/>
        <v>11484017</v>
      </c>
      <c r="I19" s="9">
        <v>1</v>
      </c>
      <c r="J19" s="9">
        <v>1</v>
      </c>
      <c r="K19" s="9">
        <v>0</v>
      </c>
      <c r="L19" s="9">
        <v>1</v>
      </c>
      <c r="M19" s="9">
        <v>1</v>
      </c>
      <c r="N19" s="10">
        <f t="shared" si="1"/>
        <v>4</v>
      </c>
    </row>
    <row r="20" spans="1:14" x14ac:dyDescent="0.25">
      <c r="A20" s="3" t="str">
        <f t="shared" si="2"/>
        <v>Московский</v>
      </c>
      <c r="B20" s="11" t="str">
        <f t="shared" si="2"/>
        <v>ГБОУ СОШ №484</v>
      </c>
      <c r="C20" s="5">
        <f t="shared" si="2"/>
        <v>11484</v>
      </c>
      <c r="D20" s="5" t="str">
        <f t="shared" si="2"/>
        <v>СОШ</v>
      </c>
      <c r="E20" s="12" t="str">
        <f t="shared" si="2"/>
        <v>1а</v>
      </c>
      <c r="F20" s="7">
        <f t="shared" si="2"/>
        <v>63</v>
      </c>
      <c r="G20" s="7">
        <f t="shared" si="2"/>
        <v>50</v>
      </c>
      <c r="H20" s="8">
        <f t="shared" si="3"/>
        <v>11484018</v>
      </c>
      <c r="I20" s="9">
        <v>1</v>
      </c>
      <c r="J20" s="9">
        <v>1</v>
      </c>
      <c r="K20" s="9">
        <v>1</v>
      </c>
      <c r="L20" s="9">
        <v>1</v>
      </c>
      <c r="M20" s="9">
        <v>1</v>
      </c>
      <c r="N20" s="10">
        <f t="shared" si="1"/>
        <v>5</v>
      </c>
    </row>
    <row r="21" spans="1:14" x14ac:dyDescent="0.25">
      <c r="A21" s="3" t="str">
        <f t="shared" si="2"/>
        <v>Московский</v>
      </c>
      <c r="B21" s="11" t="str">
        <f t="shared" si="2"/>
        <v>ГБОУ СОШ №484</v>
      </c>
      <c r="C21" s="5">
        <f t="shared" si="2"/>
        <v>11484</v>
      </c>
      <c r="D21" s="5" t="str">
        <f t="shared" si="2"/>
        <v>СОШ</v>
      </c>
      <c r="E21" s="12" t="str">
        <f t="shared" si="2"/>
        <v>1а</v>
      </c>
      <c r="F21" s="7">
        <f t="shared" si="2"/>
        <v>63</v>
      </c>
      <c r="G21" s="7">
        <f t="shared" si="2"/>
        <v>50</v>
      </c>
      <c r="H21" s="8">
        <f t="shared" si="3"/>
        <v>11484019</v>
      </c>
      <c r="I21" s="9">
        <v>0</v>
      </c>
      <c r="J21" s="9">
        <v>1</v>
      </c>
      <c r="K21" s="9">
        <v>0</v>
      </c>
      <c r="L21" s="9">
        <v>0</v>
      </c>
      <c r="M21" s="9">
        <v>1</v>
      </c>
      <c r="N21" s="10">
        <f t="shared" si="1"/>
        <v>2</v>
      </c>
    </row>
    <row r="22" spans="1:14" x14ac:dyDescent="0.25">
      <c r="A22" s="3" t="str">
        <f t="shared" ref="A22:G37" si="4">A21</f>
        <v>Московский</v>
      </c>
      <c r="B22" s="11" t="str">
        <f t="shared" si="4"/>
        <v>ГБОУ СОШ №484</v>
      </c>
      <c r="C22" s="5">
        <f t="shared" si="4"/>
        <v>11484</v>
      </c>
      <c r="D22" s="5" t="str">
        <f t="shared" si="4"/>
        <v>СОШ</v>
      </c>
      <c r="E22" s="12" t="str">
        <f t="shared" si="4"/>
        <v>1а</v>
      </c>
      <c r="F22" s="7">
        <f t="shared" si="4"/>
        <v>63</v>
      </c>
      <c r="G22" s="7">
        <f t="shared" si="4"/>
        <v>50</v>
      </c>
      <c r="H22" s="8">
        <f>H21+1</f>
        <v>11484020</v>
      </c>
      <c r="I22" s="9">
        <v>1</v>
      </c>
      <c r="J22" s="9">
        <v>1</v>
      </c>
      <c r="K22" s="9">
        <v>1</v>
      </c>
      <c r="L22" s="9">
        <v>1</v>
      </c>
      <c r="M22" s="9">
        <v>1</v>
      </c>
      <c r="N22" s="10">
        <f t="shared" si="1"/>
        <v>5</v>
      </c>
    </row>
    <row r="23" spans="1:14" x14ac:dyDescent="0.25">
      <c r="A23" s="3" t="str">
        <f t="shared" si="4"/>
        <v>Московский</v>
      </c>
      <c r="B23" s="11" t="str">
        <f t="shared" si="4"/>
        <v>ГБОУ СОШ №484</v>
      </c>
      <c r="C23" s="5">
        <f t="shared" si="4"/>
        <v>11484</v>
      </c>
      <c r="D23" s="5" t="str">
        <f t="shared" si="4"/>
        <v>СОШ</v>
      </c>
      <c r="E23" s="12" t="str">
        <f t="shared" si="4"/>
        <v>1а</v>
      </c>
      <c r="F23" s="7">
        <f t="shared" si="4"/>
        <v>63</v>
      </c>
      <c r="G23" s="7">
        <f t="shared" si="4"/>
        <v>50</v>
      </c>
      <c r="H23" s="8">
        <f t="shared" ref="H23:H37" si="5">H22+1</f>
        <v>11484021</v>
      </c>
      <c r="I23" s="9">
        <v>1</v>
      </c>
      <c r="J23" s="9">
        <v>1</v>
      </c>
      <c r="K23" s="9">
        <v>1</v>
      </c>
      <c r="L23" s="9">
        <v>1</v>
      </c>
      <c r="M23" s="9">
        <v>1</v>
      </c>
      <c r="N23" s="10">
        <f t="shared" si="1"/>
        <v>5</v>
      </c>
    </row>
    <row r="24" spans="1:14" x14ac:dyDescent="0.25">
      <c r="A24" s="3" t="str">
        <f t="shared" si="4"/>
        <v>Московский</v>
      </c>
      <c r="B24" s="11" t="str">
        <f t="shared" si="4"/>
        <v>ГБОУ СОШ №484</v>
      </c>
      <c r="C24" s="5">
        <f t="shared" si="4"/>
        <v>11484</v>
      </c>
      <c r="D24" s="5" t="str">
        <f t="shared" si="4"/>
        <v>СОШ</v>
      </c>
      <c r="E24" s="12" t="str">
        <f t="shared" si="4"/>
        <v>1а</v>
      </c>
      <c r="F24" s="7">
        <f t="shared" si="4"/>
        <v>63</v>
      </c>
      <c r="G24" s="7">
        <f t="shared" si="4"/>
        <v>50</v>
      </c>
      <c r="H24" s="8">
        <f t="shared" si="5"/>
        <v>11484022</v>
      </c>
      <c r="I24" s="9">
        <v>1</v>
      </c>
      <c r="J24" s="9">
        <v>1</v>
      </c>
      <c r="K24" s="9">
        <v>0</v>
      </c>
      <c r="L24" s="9">
        <v>1</v>
      </c>
      <c r="M24" s="9">
        <v>1</v>
      </c>
      <c r="N24" s="10">
        <f t="shared" si="1"/>
        <v>4</v>
      </c>
    </row>
    <row r="25" spans="1:14" x14ac:dyDescent="0.25">
      <c r="A25" s="3" t="str">
        <f t="shared" si="4"/>
        <v>Московский</v>
      </c>
      <c r="B25" s="11" t="str">
        <f t="shared" si="4"/>
        <v>ГБОУ СОШ №484</v>
      </c>
      <c r="C25" s="5">
        <f t="shared" si="4"/>
        <v>11484</v>
      </c>
      <c r="D25" s="5" t="str">
        <f t="shared" si="4"/>
        <v>СОШ</v>
      </c>
      <c r="E25" s="12" t="str">
        <f t="shared" si="4"/>
        <v>1а</v>
      </c>
      <c r="F25" s="7">
        <f t="shared" si="4"/>
        <v>63</v>
      </c>
      <c r="G25" s="7">
        <f t="shared" si="4"/>
        <v>50</v>
      </c>
      <c r="H25" s="8">
        <f t="shared" si="5"/>
        <v>11484023</v>
      </c>
      <c r="I25" s="9">
        <v>1</v>
      </c>
      <c r="J25" s="9">
        <v>1</v>
      </c>
      <c r="K25" s="9">
        <v>0</v>
      </c>
      <c r="L25" s="9">
        <v>1</v>
      </c>
      <c r="M25" s="9">
        <v>1</v>
      </c>
      <c r="N25" s="10">
        <f t="shared" si="1"/>
        <v>4</v>
      </c>
    </row>
    <row r="26" spans="1:14" x14ac:dyDescent="0.25">
      <c r="A26" s="3" t="str">
        <f t="shared" si="4"/>
        <v>Московский</v>
      </c>
      <c r="B26" s="11" t="str">
        <f t="shared" si="4"/>
        <v>ГБОУ СОШ №484</v>
      </c>
      <c r="C26" s="5">
        <f t="shared" si="4"/>
        <v>11484</v>
      </c>
      <c r="D26" s="5" t="str">
        <f t="shared" si="4"/>
        <v>СОШ</v>
      </c>
      <c r="E26" s="12" t="str">
        <f t="shared" si="4"/>
        <v>1а</v>
      </c>
      <c r="F26" s="7">
        <f t="shared" si="4"/>
        <v>63</v>
      </c>
      <c r="G26" s="7">
        <f t="shared" si="4"/>
        <v>50</v>
      </c>
      <c r="H26" s="8">
        <f t="shared" si="5"/>
        <v>11484024</v>
      </c>
      <c r="I26" s="9">
        <v>1</v>
      </c>
      <c r="J26" s="9">
        <v>1</v>
      </c>
      <c r="K26" s="9">
        <v>1</v>
      </c>
      <c r="L26" s="9">
        <v>1</v>
      </c>
      <c r="M26" s="9">
        <v>0</v>
      </c>
      <c r="N26" s="10">
        <f t="shared" si="1"/>
        <v>4</v>
      </c>
    </row>
    <row r="27" spans="1:14" x14ac:dyDescent="0.25">
      <c r="A27" s="3" t="str">
        <f t="shared" si="4"/>
        <v>Московский</v>
      </c>
      <c r="B27" s="11" t="str">
        <f t="shared" si="4"/>
        <v>ГБОУ СОШ №484</v>
      </c>
      <c r="C27" s="5">
        <f t="shared" si="4"/>
        <v>11484</v>
      </c>
      <c r="D27" s="5" t="str">
        <f t="shared" si="4"/>
        <v>СОШ</v>
      </c>
      <c r="E27" s="12" t="str">
        <f t="shared" si="4"/>
        <v>1а</v>
      </c>
      <c r="F27" s="7">
        <f t="shared" si="4"/>
        <v>63</v>
      </c>
      <c r="G27" s="7">
        <f t="shared" si="4"/>
        <v>50</v>
      </c>
      <c r="H27" s="8">
        <f t="shared" si="5"/>
        <v>11484025</v>
      </c>
      <c r="I27" s="9">
        <v>1</v>
      </c>
      <c r="J27" s="9">
        <v>1</v>
      </c>
      <c r="K27" s="9">
        <v>1</v>
      </c>
      <c r="L27" s="9">
        <v>1</v>
      </c>
      <c r="M27" s="9">
        <v>1</v>
      </c>
      <c r="N27" s="10">
        <f t="shared" si="1"/>
        <v>5</v>
      </c>
    </row>
    <row r="28" spans="1:14" x14ac:dyDescent="0.25">
      <c r="A28" s="3" t="str">
        <f t="shared" si="4"/>
        <v>Московский</v>
      </c>
      <c r="B28" s="11" t="str">
        <f t="shared" si="4"/>
        <v>ГБОУ СОШ №484</v>
      </c>
      <c r="C28" s="5">
        <f t="shared" si="4"/>
        <v>11484</v>
      </c>
      <c r="D28" s="5" t="str">
        <f t="shared" si="4"/>
        <v>СОШ</v>
      </c>
      <c r="E28" s="12" t="str">
        <f t="shared" si="4"/>
        <v>1а</v>
      </c>
      <c r="F28" s="7">
        <f t="shared" si="4"/>
        <v>63</v>
      </c>
      <c r="G28" s="7">
        <f t="shared" si="4"/>
        <v>50</v>
      </c>
      <c r="H28" s="8">
        <f t="shared" si="5"/>
        <v>11484026</v>
      </c>
      <c r="I28" s="9">
        <v>1</v>
      </c>
      <c r="J28" s="9">
        <v>1</v>
      </c>
      <c r="K28" s="9">
        <v>1</v>
      </c>
      <c r="L28" s="9">
        <v>1</v>
      </c>
      <c r="M28" s="9">
        <v>1</v>
      </c>
      <c r="N28" s="10">
        <f t="shared" si="1"/>
        <v>5</v>
      </c>
    </row>
    <row r="29" spans="1:14" x14ac:dyDescent="0.25">
      <c r="A29" s="3" t="str">
        <f t="shared" si="4"/>
        <v>Московский</v>
      </c>
      <c r="B29" s="11" t="str">
        <f t="shared" si="4"/>
        <v>ГБОУ СОШ №484</v>
      </c>
      <c r="C29" s="5">
        <f t="shared" si="4"/>
        <v>11484</v>
      </c>
      <c r="D29" s="5" t="str">
        <f t="shared" si="4"/>
        <v>СОШ</v>
      </c>
      <c r="E29" s="13" t="s">
        <v>16</v>
      </c>
      <c r="F29" s="7">
        <f t="shared" si="4"/>
        <v>63</v>
      </c>
      <c r="G29" s="7">
        <f t="shared" si="4"/>
        <v>50</v>
      </c>
      <c r="H29" s="8">
        <f t="shared" si="5"/>
        <v>11484027</v>
      </c>
      <c r="I29" s="9">
        <v>1</v>
      </c>
      <c r="J29" s="9">
        <v>1</v>
      </c>
      <c r="K29" s="9">
        <v>1</v>
      </c>
      <c r="L29" s="9">
        <v>1</v>
      </c>
      <c r="M29" s="9">
        <v>1</v>
      </c>
      <c r="N29" s="10">
        <f t="shared" si="1"/>
        <v>5</v>
      </c>
    </row>
    <row r="30" spans="1:14" x14ac:dyDescent="0.25">
      <c r="A30" s="3" t="str">
        <f t="shared" si="4"/>
        <v>Московский</v>
      </c>
      <c r="B30" s="11" t="str">
        <f t="shared" si="4"/>
        <v>ГБОУ СОШ №484</v>
      </c>
      <c r="C30" s="5">
        <f t="shared" si="4"/>
        <v>11484</v>
      </c>
      <c r="D30" s="5" t="str">
        <f t="shared" si="4"/>
        <v>СОШ</v>
      </c>
      <c r="E30" s="12" t="str">
        <f t="shared" si="4"/>
        <v>1б</v>
      </c>
      <c r="F30" s="7">
        <f t="shared" si="4"/>
        <v>63</v>
      </c>
      <c r="G30" s="7">
        <f t="shared" si="4"/>
        <v>50</v>
      </c>
      <c r="H30" s="8">
        <f t="shared" si="5"/>
        <v>11484028</v>
      </c>
      <c r="I30" s="9">
        <v>1</v>
      </c>
      <c r="J30" s="9">
        <v>0</v>
      </c>
      <c r="K30" s="9">
        <v>1</v>
      </c>
      <c r="L30" s="9">
        <v>1</v>
      </c>
      <c r="M30" s="9">
        <v>1</v>
      </c>
      <c r="N30" s="10">
        <f t="shared" si="1"/>
        <v>4</v>
      </c>
    </row>
    <row r="31" spans="1:14" x14ac:dyDescent="0.25">
      <c r="A31" s="3" t="str">
        <f t="shared" si="4"/>
        <v>Московский</v>
      </c>
      <c r="B31" s="11" t="str">
        <f t="shared" si="4"/>
        <v>ГБОУ СОШ №484</v>
      </c>
      <c r="C31" s="5">
        <f t="shared" si="4"/>
        <v>11484</v>
      </c>
      <c r="D31" s="5" t="str">
        <f t="shared" si="4"/>
        <v>СОШ</v>
      </c>
      <c r="E31" s="12" t="str">
        <f t="shared" si="4"/>
        <v>1б</v>
      </c>
      <c r="F31" s="7">
        <f t="shared" si="4"/>
        <v>63</v>
      </c>
      <c r="G31" s="7">
        <f t="shared" si="4"/>
        <v>50</v>
      </c>
      <c r="H31" s="8">
        <f t="shared" si="5"/>
        <v>11484029</v>
      </c>
      <c r="I31" s="9">
        <v>1</v>
      </c>
      <c r="J31" s="9">
        <v>0</v>
      </c>
      <c r="K31" s="9">
        <v>1</v>
      </c>
      <c r="L31" s="9">
        <v>1</v>
      </c>
      <c r="M31" s="9">
        <v>1</v>
      </c>
      <c r="N31" s="10">
        <f t="shared" si="1"/>
        <v>4</v>
      </c>
    </row>
    <row r="32" spans="1:14" x14ac:dyDescent="0.25">
      <c r="A32" s="3" t="str">
        <f t="shared" si="4"/>
        <v>Московский</v>
      </c>
      <c r="B32" s="11" t="str">
        <f t="shared" si="4"/>
        <v>ГБОУ СОШ №484</v>
      </c>
      <c r="C32" s="5">
        <f t="shared" si="4"/>
        <v>11484</v>
      </c>
      <c r="D32" s="5" t="str">
        <f t="shared" si="4"/>
        <v>СОШ</v>
      </c>
      <c r="E32" s="12" t="str">
        <f t="shared" si="4"/>
        <v>1б</v>
      </c>
      <c r="F32" s="7">
        <f t="shared" si="4"/>
        <v>63</v>
      </c>
      <c r="G32" s="7">
        <f t="shared" si="4"/>
        <v>50</v>
      </c>
      <c r="H32" s="8">
        <f t="shared" si="5"/>
        <v>11484030</v>
      </c>
      <c r="I32" s="9">
        <v>0</v>
      </c>
      <c r="J32" s="9">
        <v>1</v>
      </c>
      <c r="K32" s="9">
        <v>0</v>
      </c>
      <c r="L32" s="9">
        <v>1</v>
      </c>
      <c r="M32" s="9">
        <v>1</v>
      </c>
      <c r="N32" s="10">
        <f t="shared" si="1"/>
        <v>3</v>
      </c>
    </row>
    <row r="33" spans="1:14" x14ac:dyDescent="0.25">
      <c r="A33" s="3" t="str">
        <f t="shared" si="4"/>
        <v>Московский</v>
      </c>
      <c r="B33" s="11" t="str">
        <f t="shared" si="4"/>
        <v>ГБОУ СОШ №484</v>
      </c>
      <c r="C33" s="5">
        <f t="shared" si="4"/>
        <v>11484</v>
      </c>
      <c r="D33" s="5" t="str">
        <f t="shared" si="4"/>
        <v>СОШ</v>
      </c>
      <c r="E33" s="12" t="str">
        <f t="shared" si="4"/>
        <v>1б</v>
      </c>
      <c r="F33" s="7">
        <f t="shared" si="4"/>
        <v>63</v>
      </c>
      <c r="G33" s="7">
        <f t="shared" si="4"/>
        <v>50</v>
      </c>
      <c r="H33" s="8">
        <f t="shared" si="5"/>
        <v>11484031</v>
      </c>
      <c r="I33" s="9">
        <v>1</v>
      </c>
      <c r="J33" s="9">
        <v>0</v>
      </c>
      <c r="K33" s="9">
        <v>0</v>
      </c>
      <c r="L33" s="9">
        <v>1</v>
      </c>
      <c r="M33" s="9">
        <v>1</v>
      </c>
      <c r="N33" s="10">
        <f t="shared" si="1"/>
        <v>3</v>
      </c>
    </row>
    <row r="34" spans="1:14" x14ac:dyDescent="0.25">
      <c r="A34" s="3" t="str">
        <f t="shared" si="4"/>
        <v>Московский</v>
      </c>
      <c r="B34" s="11" t="str">
        <f t="shared" si="4"/>
        <v>ГБОУ СОШ №484</v>
      </c>
      <c r="C34" s="5">
        <f t="shared" si="4"/>
        <v>11484</v>
      </c>
      <c r="D34" s="5" t="str">
        <f t="shared" si="4"/>
        <v>СОШ</v>
      </c>
      <c r="E34" s="12" t="str">
        <f t="shared" si="4"/>
        <v>1б</v>
      </c>
      <c r="F34" s="7">
        <f t="shared" si="4"/>
        <v>63</v>
      </c>
      <c r="G34" s="7">
        <f t="shared" si="4"/>
        <v>50</v>
      </c>
      <c r="H34" s="8">
        <f t="shared" si="5"/>
        <v>11484032</v>
      </c>
      <c r="I34" s="9">
        <v>1</v>
      </c>
      <c r="J34" s="9">
        <v>1</v>
      </c>
      <c r="K34" s="9">
        <v>1</v>
      </c>
      <c r="L34" s="9">
        <v>1</v>
      </c>
      <c r="M34" s="9">
        <v>1</v>
      </c>
      <c r="N34" s="10">
        <f t="shared" si="1"/>
        <v>5</v>
      </c>
    </row>
    <row r="35" spans="1:14" x14ac:dyDescent="0.25">
      <c r="A35" s="3" t="str">
        <f t="shared" si="4"/>
        <v>Московский</v>
      </c>
      <c r="B35" s="11" t="str">
        <f t="shared" si="4"/>
        <v>ГБОУ СОШ №484</v>
      </c>
      <c r="C35" s="5">
        <f t="shared" si="4"/>
        <v>11484</v>
      </c>
      <c r="D35" s="5" t="str">
        <f t="shared" si="4"/>
        <v>СОШ</v>
      </c>
      <c r="E35" s="12" t="str">
        <f t="shared" si="4"/>
        <v>1б</v>
      </c>
      <c r="F35" s="7">
        <f t="shared" si="4"/>
        <v>63</v>
      </c>
      <c r="G35" s="7">
        <f t="shared" si="4"/>
        <v>50</v>
      </c>
      <c r="H35" s="8">
        <f t="shared" si="5"/>
        <v>11484033</v>
      </c>
      <c r="I35" s="9">
        <v>1</v>
      </c>
      <c r="J35" s="9">
        <v>1</v>
      </c>
      <c r="K35" s="9">
        <v>1</v>
      </c>
      <c r="L35" s="9">
        <v>1</v>
      </c>
      <c r="M35" s="9">
        <v>1</v>
      </c>
      <c r="N35" s="10">
        <f t="shared" si="1"/>
        <v>5</v>
      </c>
    </row>
    <row r="36" spans="1:14" x14ac:dyDescent="0.25">
      <c r="A36" s="3" t="str">
        <f t="shared" si="4"/>
        <v>Московский</v>
      </c>
      <c r="B36" s="11" t="str">
        <f t="shared" si="4"/>
        <v>ГБОУ СОШ №484</v>
      </c>
      <c r="C36" s="5">
        <f t="shared" si="4"/>
        <v>11484</v>
      </c>
      <c r="D36" s="5" t="str">
        <f t="shared" si="4"/>
        <v>СОШ</v>
      </c>
      <c r="E36" s="12" t="str">
        <f t="shared" si="4"/>
        <v>1б</v>
      </c>
      <c r="F36" s="7">
        <f t="shared" si="4"/>
        <v>63</v>
      </c>
      <c r="G36" s="7">
        <f t="shared" si="4"/>
        <v>50</v>
      </c>
      <c r="H36" s="8">
        <f t="shared" si="5"/>
        <v>11484034</v>
      </c>
      <c r="I36" s="9">
        <v>1</v>
      </c>
      <c r="J36" s="9">
        <v>1</v>
      </c>
      <c r="K36" s="9">
        <v>1</v>
      </c>
      <c r="L36" s="9">
        <v>1</v>
      </c>
      <c r="M36" s="9">
        <v>1</v>
      </c>
      <c r="N36" s="10">
        <f t="shared" si="1"/>
        <v>5</v>
      </c>
    </row>
    <row r="37" spans="1:14" x14ac:dyDescent="0.25">
      <c r="A37" s="3" t="str">
        <f t="shared" si="4"/>
        <v>Московский</v>
      </c>
      <c r="B37" s="11" t="str">
        <f t="shared" si="4"/>
        <v>ГБОУ СОШ №484</v>
      </c>
      <c r="C37" s="5">
        <f t="shared" si="4"/>
        <v>11484</v>
      </c>
      <c r="D37" s="5" t="str">
        <f t="shared" si="4"/>
        <v>СОШ</v>
      </c>
      <c r="E37" s="12" t="str">
        <f t="shared" si="4"/>
        <v>1б</v>
      </c>
      <c r="F37" s="7">
        <f t="shared" si="4"/>
        <v>63</v>
      </c>
      <c r="G37" s="7">
        <f t="shared" si="4"/>
        <v>50</v>
      </c>
      <c r="H37" s="8">
        <f t="shared" si="5"/>
        <v>11484035</v>
      </c>
      <c r="I37" s="9">
        <v>1</v>
      </c>
      <c r="J37" s="9">
        <v>1</v>
      </c>
      <c r="K37" s="9">
        <v>1</v>
      </c>
      <c r="L37" s="9">
        <v>1</v>
      </c>
      <c r="M37" s="9">
        <v>1</v>
      </c>
      <c r="N37" s="10">
        <f t="shared" si="1"/>
        <v>5</v>
      </c>
    </row>
    <row r="38" spans="1:14" x14ac:dyDescent="0.25">
      <c r="A38" s="3" t="str">
        <f t="shared" ref="A38:G53" si="6">A37</f>
        <v>Московский</v>
      </c>
      <c r="B38" s="11" t="str">
        <f t="shared" si="6"/>
        <v>ГБОУ СОШ №484</v>
      </c>
      <c r="C38" s="5">
        <f t="shared" si="6"/>
        <v>11484</v>
      </c>
      <c r="D38" s="5" t="str">
        <f t="shared" si="6"/>
        <v>СОШ</v>
      </c>
      <c r="E38" s="12" t="str">
        <f t="shared" si="6"/>
        <v>1б</v>
      </c>
      <c r="F38" s="7">
        <f t="shared" si="6"/>
        <v>63</v>
      </c>
      <c r="G38" s="7">
        <f t="shared" si="6"/>
        <v>50</v>
      </c>
      <c r="H38" s="8">
        <f t="shared" si="3"/>
        <v>11484036</v>
      </c>
      <c r="I38" s="9">
        <v>0</v>
      </c>
      <c r="J38" s="9">
        <v>1</v>
      </c>
      <c r="K38" s="9">
        <v>0</v>
      </c>
      <c r="L38" s="9">
        <v>1</v>
      </c>
      <c r="M38" s="9">
        <v>1</v>
      </c>
      <c r="N38" s="10">
        <f t="shared" si="1"/>
        <v>3</v>
      </c>
    </row>
    <row r="39" spans="1:14" x14ac:dyDescent="0.25">
      <c r="A39" s="3" t="str">
        <f t="shared" si="6"/>
        <v>Московский</v>
      </c>
      <c r="B39" s="11" t="str">
        <f t="shared" si="6"/>
        <v>ГБОУ СОШ №484</v>
      </c>
      <c r="C39" s="5">
        <f t="shared" si="6"/>
        <v>11484</v>
      </c>
      <c r="D39" s="5" t="str">
        <f t="shared" si="6"/>
        <v>СОШ</v>
      </c>
      <c r="E39" s="12" t="str">
        <f t="shared" si="6"/>
        <v>1б</v>
      </c>
      <c r="F39" s="7">
        <f t="shared" si="6"/>
        <v>63</v>
      </c>
      <c r="G39" s="7">
        <f t="shared" si="6"/>
        <v>50</v>
      </c>
      <c r="H39" s="8">
        <f t="shared" si="3"/>
        <v>11484037</v>
      </c>
      <c r="I39" s="9">
        <v>1</v>
      </c>
      <c r="J39" s="9">
        <v>1</v>
      </c>
      <c r="K39" s="9">
        <v>0</v>
      </c>
      <c r="L39" s="9">
        <v>1</v>
      </c>
      <c r="M39" s="9">
        <v>1</v>
      </c>
      <c r="N39" s="10">
        <f t="shared" si="1"/>
        <v>4</v>
      </c>
    </row>
    <row r="40" spans="1:14" x14ac:dyDescent="0.25">
      <c r="A40" s="3" t="str">
        <f t="shared" si="6"/>
        <v>Московский</v>
      </c>
      <c r="B40" s="11" t="str">
        <f t="shared" si="6"/>
        <v>ГБОУ СОШ №484</v>
      </c>
      <c r="C40" s="5">
        <f t="shared" si="6"/>
        <v>11484</v>
      </c>
      <c r="D40" s="5" t="str">
        <f t="shared" si="6"/>
        <v>СОШ</v>
      </c>
      <c r="E40" s="12" t="str">
        <f t="shared" si="6"/>
        <v>1б</v>
      </c>
      <c r="F40" s="7">
        <f t="shared" si="6"/>
        <v>63</v>
      </c>
      <c r="G40" s="7">
        <f t="shared" si="6"/>
        <v>50</v>
      </c>
      <c r="H40" s="8">
        <f t="shared" si="3"/>
        <v>11484038</v>
      </c>
      <c r="I40" s="9">
        <v>1</v>
      </c>
      <c r="J40" s="9">
        <v>1</v>
      </c>
      <c r="K40" s="9">
        <v>1</v>
      </c>
      <c r="L40" s="9">
        <v>1</v>
      </c>
      <c r="M40" s="9">
        <v>1</v>
      </c>
      <c r="N40" s="10">
        <f t="shared" si="1"/>
        <v>5</v>
      </c>
    </row>
    <row r="41" spans="1:14" x14ac:dyDescent="0.25">
      <c r="A41" s="3" t="str">
        <f t="shared" si="6"/>
        <v>Московский</v>
      </c>
      <c r="B41" s="11" t="str">
        <f t="shared" si="6"/>
        <v>ГБОУ СОШ №484</v>
      </c>
      <c r="C41" s="5">
        <f t="shared" si="6"/>
        <v>11484</v>
      </c>
      <c r="D41" s="5" t="str">
        <f t="shared" si="6"/>
        <v>СОШ</v>
      </c>
      <c r="E41" s="12" t="str">
        <f t="shared" si="6"/>
        <v>1б</v>
      </c>
      <c r="F41" s="7">
        <f t="shared" si="6"/>
        <v>63</v>
      </c>
      <c r="G41" s="7">
        <f t="shared" si="6"/>
        <v>50</v>
      </c>
      <c r="H41" s="8">
        <f t="shared" si="3"/>
        <v>11484039</v>
      </c>
      <c r="I41" s="9">
        <v>1</v>
      </c>
      <c r="J41" s="9">
        <v>1</v>
      </c>
      <c r="K41" s="9">
        <v>1</v>
      </c>
      <c r="L41" s="9">
        <v>0</v>
      </c>
      <c r="M41" s="9">
        <v>1</v>
      </c>
      <c r="N41" s="10">
        <f t="shared" si="1"/>
        <v>4</v>
      </c>
    </row>
    <row r="42" spans="1:14" x14ac:dyDescent="0.25">
      <c r="A42" s="3" t="str">
        <f t="shared" si="6"/>
        <v>Московский</v>
      </c>
      <c r="B42" s="11" t="str">
        <f t="shared" si="6"/>
        <v>ГБОУ СОШ №484</v>
      </c>
      <c r="C42" s="5">
        <f t="shared" si="6"/>
        <v>11484</v>
      </c>
      <c r="D42" s="5" t="str">
        <f t="shared" si="6"/>
        <v>СОШ</v>
      </c>
      <c r="E42" s="12" t="str">
        <f t="shared" si="6"/>
        <v>1б</v>
      </c>
      <c r="F42" s="7">
        <f t="shared" si="6"/>
        <v>63</v>
      </c>
      <c r="G42" s="7">
        <f t="shared" si="6"/>
        <v>50</v>
      </c>
      <c r="H42" s="8">
        <f t="shared" si="3"/>
        <v>11484040</v>
      </c>
      <c r="I42" s="9">
        <v>1</v>
      </c>
      <c r="J42" s="9">
        <v>1</v>
      </c>
      <c r="K42" s="9">
        <v>1</v>
      </c>
      <c r="L42" s="9">
        <v>1</v>
      </c>
      <c r="M42" s="9">
        <v>1</v>
      </c>
      <c r="N42" s="10">
        <f t="shared" si="1"/>
        <v>5</v>
      </c>
    </row>
    <row r="43" spans="1:14" x14ac:dyDescent="0.25">
      <c r="A43" s="3" t="str">
        <f t="shared" si="6"/>
        <v>Московский</v>
      </c>
      <c r="B43" s="11" t="str">
        <f t="shared" si="6"/>
        <v>ГБОУ СОШ №484</v>
      </c>
      <c r="C43" s="5">
        <f t="shared" si="6"/>
        <v>11484</v>
      </c>
      <c r="D43" s="5" t="str">
        <f t="shared" si="6"/>
        <v>СОШ</v>
      </c>
      <c r="E43" s="12" t="str">
        <f t="shared" si="6"/>
        <v>1б</v>
      </c>
      <c r="F43" s="7">
        <f t="shared" si="6"/>
        <v>63</v>
      </c>
      <c r="G43" s="7">
        <f t="shared" si="6"/>
        <v>50</v>
      </c>
      <c r="H43" s="8">
        <f t="shared" si="3"/>
        <v>11484041</v>
      </c>
      <c r="I43" s="9">
        <v>0</v>
      </c>
      <c r="J43" s="9">
        <v>0</v>
      </c>
      <c r="K43" s="9">
        <v>0</v>
      </c>
      <c r="L43" s="9">
        <v>0</v>
      </c>
      <c r="M43" s="9">
        <v>1</v>
      </c>
      <c r="N43" s="10">
        <f t="shared" si="1"/>
        <v>1</v>
      </c>
    </row>
    <row r="44" spans="1:14" x14ac:dyDescent="0.25">
      <c r="A44" s="3" t="str">
        <f t="shared" si="6"/>
        <v>Московский</v>
      </c>
      <c r="B44" s="11" t="str">
        <f t="shared" si="6"/>
        <v>ГБОУ СОШ №484</v>
      </c>
      <c r="C44" s="5">
        <f t="shared" si="6"/>
        <v>11484</v>
      </c>
      <c r="D44" s="5" t="str">
        <f t="shared" si="6"/>
        <v>СОШ</v>
      </c>
      <c r="E44" s="12" t="str">
        <f t="shared" si="6"/>
        <v>1б</v>
      </c>
      <c r="F44" s="7">
        <f t="shared" si="6"/>
        <v>63</v>
      </c>
      <c r="G44" s="7">
        <f t="shared" si="6"/>
        <v>50</v>
      </c>
      <c r="H44" s="8">
        <f t="shared" si="3"/>
        <v>11484042</v>
      </c>
      <c r="I44" s="9">
        <v>1</v>
      </c>
      <c r="J44" s="9">
        <v>0</v>
      </c>
      <c r="K44" s="9">
        <v>0</v>
      </c>
      <c r="L44" s="9">
        <v>1</v>
      </c>
      <c r="M44" s="9">
        <v>0</v>
      </c>
      <c r="N44" s="10">
        <f t="shared" si="1"/>
        <v>2</v>
      </c>
    </row>
    <row r="45" spans="1:14" x14ac:dyDescent="0.25">
      <c r="A45" s="3" t="str">
        <f t="shared" si="6"/>
        <v>Московский</v>
      </c>
      <c r="B45" s="11" t="str">
        <f t="shared" si="6"/>
        <v>ГБОУ СОШ №484</v>
      </c>
      <c r="C45" s="5">
        <f t="shared" si="6"/>
        <v>11484</v>
      </c>
      <c r="D45" s="5" t="str">
        <f t="shared" si="6"/>
        <v>СОШ</v>
      </c>
      <c r="E45" s="12" t="str">
        <f t="shared" si="6"/>
        <v>1б</v>
      </c>
      <c r="F45" s="7">
        <f t="shared" si="6"/>
        <v>63</v>
      </c>
      <c r="G45" s="7">
        <f t="shared" si="6"/>
        <v>50</v>
      </c>
      <c r="H45" s="8">
        <f t="shared" si="3"/>
        <v>11484043</v>
      </c>
      <c r="I45" s="9">
        <v>1</v>
      </c>
      <c r="J45" s="9">
        <v>0</v>
      </c>
      <c r="K45" s="9">
        <v>1</v>
      </c>
      <c r="L45" s="9">
        <v>1</v>
      </c>
      <c r="M45" s="9">
        <v>1</v>
      </c>
      <c r="N45" s="10">
        <f t="shared" si="1"/>
        <v>4</v>
      </c>
    </row>
    <row r="46" spans="1:14" x14ac:dyDescent="0.25">
      <c r="A46" s="3" t="str">
        <f t="shared" si="6"/>
        <v>Московский</v>
      </c>
      <c r="B46" s="11" t="str">
        <f t="shared" si="6"/>
        <v>ГБОУ СОШ №484</v>
      </c>
      <c r="C46" s="5">
        <f t="shared" si="6"/>
        <v>11484</v>
      </c>
      <c r="D46" s="5" t="str">
        <f t="shared" si="6"/>
        <v>СОШ</v>
      </c>
      <c r="E46" s="12" t="str">
        <f t="shared" si="6"/>
        <v>1б</v>
      </c>
      <c r="F46" s="7">
        <f t="shared" si="6"/>
        <v>63</v>
      </c>
      <c r="G46" s="7">
        <f t="shared" si="6"/>
        <v>50</v>
      </c>
      <c r="H46" s="8">
        <f t="shared" si="3"/>
        <v>11484044</v>
      </c>
      <c r="I46" s="9">
        <v>1</v>
      </c>
      <c r="J46" s="9">
        <v>1</v>
      </c>
      <c r="K46" s="9">
        <v>1</v>
      </c>
      <c r="L46" s="9">
        <v>1</v>
      </c>
      <c r="M46" s="9">
        <v>1</v>
      </c>
      <c r="N46" s="10">
        <f t="shared" si="1"/>
        <v>5</v>
      </c>
    </row>
    <row r="47" spans="1:14" x14ac:dyDescent="0.25">
      <c r="A47" s="3" t="str">
        <f t="shared" si="6"/>
        <v>Московский</v>
      </c>
      <c r="B47" s="11" t="str">
        <f t="shared" si="6"/>
        <v>ГБОУ СОШ №484</v>
      </c>
      <c r="C47" s="5">
        <f t="shared" si="6"/>
        <v>11484</v>
      </c>
      <c r="D47" s="5" t="str">
        <f t="shared" si="6"/>
        <v>СОШ</v>
      </c>
      <c r="E47" s="12" t="str">
        <f t="shared" si="6"/>
        <v>1б</v>
      </c>
      <c r="F47" s="7">
        <f t="shared" si="6"/>
        <v>63</v>
      </c>
      <c r="G47" s="7">
        <f t="shared" si="6"/>
        <v>50</v>
      </c>
      <c r="H47" s="8">
        <f t="shared" si="3"/>
        <v>11484045</v>
      </c>
      <c r="I47" s="9">
        <v>1</v>
      </c>
      <c r="J47" s="9">
        <v>1</v>
      </c>
      <c r="K47" s="9">
        <v>1</v>
      </c>
      <c r="L47" s="9">
        <v>1</v>
      </c>
      <c r="M47" s="9">
        <v>1</v>
      </c>
      <c r="N47" s="10">
        <f t="shared" si="1"/>
        <v>5</v>
      </c>
    </row>
    <row r="48" spans="1:14" x14ac:dyDescent="0.25">
      <c r="A48" s="3" t="str">
        <f t="shared" si="6"/>
        <v>Московский</v>
      </c>
      <c r="B48" s="11" t="str">
        <f t="shared" si="6"/>
        <v>ГБОУ СОШ №484</v>
      </c>
      <c r="C48" s="5">
        <f t="shared" si="6"/>
        <v>11484</v>
      </c>
      <c r="D48" s="5" t="str">
        <f t="shared" si="6"/>
        <v>СОШ</v>
      </c>
      <c r="E48" s="12" t="str">
        <f t="shared" si="6"/>
        <v>1б</v>
      </c>
      <c r="F48" s="7">
        <f t="shared" si="6"/>
        <v>63</v>
      </c>
      <c r="G48" s="7">
        <f t="shared" si="6"/>
        <v>50</v>
      </c>
      <c r="H48" s="8">
        <f t="shared" si="3"/>
        <v>11484046</v>
      </c>
      <c r="I48" s="9">
        <v>1</v>
      </c>
      <c r="J48" s="9">
        <v>1</v>
      </c>
      <c r="K48" s="9">
        <v>1</v>
      </c>
      <c r="L48" s="9">
        <v>1</v>
      </c>
      <c r="M48" s="9">
        <v>1</v>
      </c>
      <c r="N48" s="10">
        <f t="shared" si="1"/>
        <v>5</v>
      </c>
    </row>
    <row r="49" spans="1:14" x14ac:dyDescent="0.25">
      <c r="A49" s="3" t="str">
        <f t="shared" si="6"/>
        <v>Московский</v>
      </c>
      <c r="B49" s="11" t="str">
        <f t="shared" si="6"/>
        <v>ГБОУ СОШ №484</v>
      </c>
      <c r="C49" s="5">
        <f t="shared" si="6"/>
        <v>11484</v>
      </c>
      <c r="D49" s="5" t="str">
        <f t="shared" si="6"/>
        <v>СОШ</v>
      </c>
      <c r="E49" s="12" t="str">
        <f t="shared" si="6"/>
        <v>1б</v>
      </c>
      <c r="F49" s="7">
        <f t="shared" si="6"/>
        <v>63</v>
      </c>
      <c r="G49" s="7">
        <f t="shared" si="6"/>
        <v>50</v>
      </c>
      <c r="H49" s="8">
        <f t="shared" si="3"/>
        <v>11484047</v>
      </c>
      <c r="I49" s="9">
        <v>1</v>
      </c>
      <c r="J49" s="9">
        <v>1</v>
      </c>
      <c r="K49" s="9">
        <v>1</v>
      </c>
      <c r="L49" s="9">
        <v>1</v>
      </c>
      <c r="M49" s="9">
        <v>1</v>
      </c>
      <c r="N49" s="10">
        <f t="shared" si="1"/>
        <v>5</v>
      </c>
    </row>
    <row r="50" spans="1:14" x14ac:dyDescent="0.25">
      <c r="A50" s="3" t="str">
        <f t="shared" si="6"/>
        <v>Московский</v>
      </c>
      <c r="B50" s="11" t="str">
        <f t="shared" si="6"/>
        <v>ГБОУ СОШ №484</v>
      </c>
      <c r="C50" s="5">
        <f t="shared" si="6"/>
        <v>11484</v>
      </c>
      <c r="D50" s="5" t="str">
        <f t="shared" si="6"/>
        <v>СОШ</v>
      </c>
      <c r="E50" s="12" t="str">
        <f t="shared" si="6"/>
        <v>1б</v>
      </c>
      <c r="F50" s="7">
        <f t="shared" si="6"/>
        <v>63</v>
      </c>
      <c r="G50" s="7">
        <f t="shared" si="6"/>
        <v>50</v>
      </c>
      <c r="H50" s="8">
        <f t="shared" si="3"/>
        <v>11484048</v>
      </c>
      <c r="I50" s="9">
        <v>1</v>
      </c>
      <c r="J50" s="9">
        <v>0</v>
      </c>
      <c r="K50" s="9">
        <v>1</v>
      </c>
      <c r="L50" s="9">
        <v>1</v>
      </c>
      <c r="M50" s="9">
        <v>1</v>
      </c>
      <c r="N50" s="10">
        <f t="shared" si="1"/>
        <v>4</v>
      </c>
    </row>
    <row r="51" spans="1:14" x14ac:dyDescent="0.25">
      <c r="A51" s="3" t="str">
        <f t="shared" si="6"/>
        <v>Московский</v>
      </c>
      <c r="B51" s="11" t="str">
        <f t="shared" si="6"/>
        <v>ГБОУ СОШ №484</v>
      </c>
      <c r="C51" s="5">
        <f t="shared" si="6"/>
        <v>11484</v>
      </c>
      <c r="D51" s="5" t="str">
        <f t="shared" si="6"/>
        <v>СОШ</v>
      </c>
      <c r="E51" s="12" t="str">
        <f t="shared" si="6"/>
        <v>1б</v>
      </c>
      <c r="F51" s="7">
        <f t="shared" si="6"/>
        <v>63</v>
      </c>
      <c r="G51" s="7">
        <f t="shared" si="6"/>
        <v>50</v>
      </c>
      <c r="H51" s="8">
        <f t="shared" si="3"/>
        <v>11484049</v>
      </c>
      <c r="I51" s="9">
        <v>1</v>
      </c>
      <c r="J51" s="9">
        <v>1</v>
      </c>
      <c r="K51" s="9">
        <v>1</v>
      </c>
      <c r="L51" s="9">
        <v>1</v>
      </c>
      <c r="M51" s="9">
        <v>1</v>
      </c>
      <c r="N51" s="10">
        <f t="shared" si="1"/>
        <v>5</v>
      </c>
    </row>
    <row r="52" spans="1:14" x14ac:dyDescent="0.25">
      <c r="A52" s="3" t="str">
        <f t="shared" si="6"/>
        <v>Московский</v>
      </c>
      <c r="B52" s="11" t="str">
        <f t="shared" si="6"/>
        <v>ГБОУ СОШ №484</v>
      </c>
      <c r="C52" s="5">
        <f t="shared" si="6"/>
        <v>11484</v>
      </c>
      <c r="D52" s="5" t="str">
        <f t="shared" si="6"/>
        <v>СОШ</v>
      </c>
      <c r="E52" s="12" t="str">
        <f t="shared" si="6"/>
        <v>1б</v>
      </c>
      <c r="F52" s="7">
        <f t="shared" si="6"/>
        <v>63</v>
      </c>
      <c r="G52" s="7">
        <f t="shared" si="6"/>
        <v>50</v>
      </c>
      <c r="H52" s="8">
        <f t="shared" si="3"/>
        <v>11484050</v>
      </c>
      <c r="I52" s="9">
        <v>1</v>
      </c>
      <c r="J52" s="9">
        <v>1</v>
      </c>
      <c r="K52" s="9">
        <v>1</v>
      </c>
      <c r="L52" s="9">
        <v>0</v>
      </c>
      <c r="M52" s="9">
        <v>1</v>
      </c>
      <c r="N52" s="10">
        <f t="shared" si="1"/>
        <v>4</v>
      </c>
    </row>
    <row r="53" spans="1:14" x14ac:dyDescent="0.25">
      <c r="A53" s="3" t="str">
        <f t="shared" si="6"/>
        <v>Московский</v>
      </c>
      <c r="B53" s="11" t="str">
        <f t="shared" si="6"/>
        <v>ГБОУ СОШ №484</v>
      </c>
      <c r="C53" s="5">
        <f t="shared" si="6"/>
        <v>11484</v>
      </c>
      <c r="D53" s="5" t="str">
        <f t="shared" si="6"/>
        <v>СОШ</v>
      </c>
      <c r="E53" s="12" t="str">
        <f t="shared" si="6"/>
        <v>1б</v>
      </c>
      <c r="F53" s="7">
        <f t="shared" si="6"/>
        <v>63</v>
      </c>
      <c r="G53" s="7">
        <f t="shared" si="6"/>
        <v>50</v>
      </c>
      <c r="I53" s="48">
        <f>SUM(I3:I52)/(50*1)</f>
        <v>0.88</v>
      </c>
      <c r="J53" s="48">
        <f t="shared" ref="J53:M53" si="7">SUM(J3:J52)/(50*1)</f>
        <v>0.7</v>
      </c>
      <c r="K53" s="48">
        <f t="shared" si="7"/>
        <v>0.56000000000000005</v>
      </c>
      <c r="L53" s="48">
        <f t="shared" si="7"/>
        <v>0.9</v>
      </c>
      <c r="M53" s="48">
        <f t="shared" si="7"/>
        <v>0.86</v>
      </c>
      <c r="N53" s="48">
        <f>SUM(N3:N52)/(50*5)</f>
        <v>0.78</v>
      </c>
    </row>
    <row r="55" spans="1:14" x14ac:dyDescent="0.25">
      <c r="A55" s="54" t="s">
        <v>74</v>
      </c>
      <c r="B55" s="54" t="s">
        <v>75</v>
      </c>
      <c r="C55" s="54" t="s">
        <v>76</v>
      </c>
    </row>
    <row r="56" spans="1:14" x14ac:dyDescent="0.25">
      <c r="A56" s="54" t="s">
        <v>82</v>
      </c>
      <c r="B56" s="54">
        <v>0</v>
      </c>
      <c r="C56" s="55">
        <f>B56/50</f>
        <v>0</v>
      </c>
    </row>
    <row r="57" spans="1:14" x14ac:dyDescent="0.25">
      <c r="A57" s="54" t="s">
        <v>77</v>
      </c>
      <c r="B57" s="54">
        <v>2</v>
      </c>
      <c r="C57" s="55">
        <f t="shared" ref="C57:C61" si="8">B57/50</f>
        <v>0.04</v>
      </c>
    </row>
    <row r="58" spans="1:14" x14ac:dyDescent="0.25">
      <c r="A58" s="54" t="s">
        <v>78</v>
      </c>
      <c r="B58" s="54">
        <v>6</v>
      </c>
      <c r="C58" s="55">
        <f t="shared" si="8"/>
        <v>0.12</v>
      </c>
    </row>
    <row r="59" spans="1:14" x14ac:dyDescent="0.25">
      <c r="A59" s="54" t="s">
        <v>79</v>
      </c>
      <c r="B59" s="54">
        <v>7</v>
      </c>
      <c r="C59" s="55">
        <f t="shared" si="8"/>
        <v>0.14000000000000001</v>
      </c>
    </row>
    <row r="60" spans="1:14" x14ac:dyDescent="0.25">
      <c r="A60" s="54" t="s">
        <v>80</v>
      </c>
      <c r="B60" s="54">
        <v>15</v>
      </c>
      <c r="C60" s="55">
        <f t="shared" si="8"/>
        <v>0.3</v>
      </c>
    </row>
    <row r="61" spans="1:14" x14ac:dyDescent="0.25">
      <c r="A61" s="54" t="s">
        <v>81</v>
      </c>
      <c r="B61" s="54">
        <v>20</v>
      </c>
      <c r="C61" s="55">
        <f t="shared" si="8"/>
        <v>0.4</v>
      </c>
    </row>
    <row r="62" spans="1:14" x14ac:dyDescent="0.25">
      <c r="B62">
        <f>SUBTOTAL(9,B56:B61)</f>
        <v>50</v>
      </c>
    </row>
  </sheetData>
  <autoFilter ref="A1:N53"/>
  <mergeCells count="9">
    <mergeCell ref="G1:G2"/>
    <mergeCell ref="H1:H2"/>
    <mergeCell ref="N1:N2"/>
    <mergeCell ref="A1:A2"/>
    <mergeCell ref="B1:B2"/>
    <mergeCell ref="C1:C2"/>
    <mergeCell ref="D1:D2"/>
    <mergeCell ref="E1:E2"/>
    <mergeCell ref="F1:F2"/>
  </mergeCells>
  <dataValidations count="3">
    <dataValidation allowBlank="1" showErrorMessage="1" sqref="E3:G53"/>
    <dataValidation type="list" allowBlank="1" showInputMessage="1" showErrorMessage="1" sqref="I3:M52">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dimension ref="A1:N68"/>
  <sheetViews>
    <sheetView topLeftCell="A43" workbookViewId="0">
      <selection activeCell="B62" sqref="B62:B67"/>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6.85546875" bestFit="1" customWidth="1"/>
    <col min="257" max="257" width="17.85546875" customWidth="1"/>
    <col min="258" max="258" width="18.7109375" customWidth="1"/>
    <col min="259" max="259" width="9.42578125" customWidth="1"/>
    <col min="260" max="260" width="10.140625" customWidth="1"/>
    <col min="261" max="261" width="13.85546875" customWidth="1"/>
    <col min="262" max="262" width="12.42578125" customWidth="1"/>
    <col min="263" max="263" width="15" customWidth="1"/>
    <col min="264" max="264" width="12.42578125" customWidth="1"/>
    <col min="265" max="269" width="5.7109375" customWidth="1"/>
    <col min="513" max="513" width="17.85546875" customWidth="1"/>
    <col min="514" max="514" width="18.7109375" customWidth="1"/>
    <col min="515" max="515" width="9.42578125" customWidth="1"/>
    <col min="516" max="516" width="10.140625" customWidth="1"/>
    <col min="517" max="517" width="13.85546875" customWidth="1"/>
    <col min="518" max="518" width="12.42578125" customWidth="1"/>
    <col min="519" max="519" width="15" customWidth="1"/>
    <col min="520" max="520" width="12.42578125" customWidth="1"/>
    <col min="521" max="525" width="5.7109375" customWidth="1"/>
    <col min="769" max="769" width="17.85546875" customWidth="1"/>
    <col min="770" max="770" width="18.7109375" customWidth="1"/>
    <col min="771" max="771" width="9.42578125" customWidth="1"/>
    <col min="772" max="772" width="10.140625" customWidth="1"/>
    <col min="773" max="773" width="13.85546875" customWidth="1"/>
    <col min="774" max="774" width="12.42578125" customWidth="1"/>
    <col min="775" max="775" width="15" customWidth="1"/>
    <col min="776" max="776" width="12.42578125" customWidth="1"/>
    <col min="777" max="781" width="5.7109375" customWidth="1"/>
    <col min="1025" max="1025" width="17.85546875" customWidth="1"/>
    <col min="1026" max="1026" width="18.7109375" customWidth="1"/>
    <col min="1027" max="1027" width="9.42578125" customWidth="1"/>
    <col min="1028" max="1028" width="10.140625" customWidth="1"/>
    <col min="1029" max="1029" width="13.85546875" customWidth="1"/>
    <col min="1030" max="1030" width="12.42578125" customWidth="1"/>
    <col min="1031" max="1031" width="15" customWidth="1"/>
    <col min="1032" max="1032" width="12.42578125" customWidth="1"/>
    <col min="1033" max="1037" width="5.7109375" customWidth="1"/>
    <col min="1281" max="1281" width="17.85546875" customWidth="1"/>
    <col min="1282" max="1282" width="18.7109375" customWidth="1"/>
    <col min="1283" max="1283" width="9.42578125" customWidth="1"/>
    <col min="1284" max="1284" width="10.140625" customWidth="1"/>
    <col min="1285" max="1285" width="13.85546875" customWidth="1"/>
    <col min="1286" max="1286" width="12.42578125" customWidth="1"/>
    <col min="1287" max="1287" width="15" customWidth="1"/>
    <col min="1288" max="1288" width="12.42578125" customWidth="1"/>
    <col min="1289" max="1293" width="5.7109375" customWidth="1"/>
    <col min="1537" max="1537" width="17.85546875" customWidth="1"/>
    <col min="1538" max="1538" width="18.7109375" customWidth="1"/>
    <col min="1539" max="1539" width="9.42578125" customWidth="1"/>
    <col min="1540" max="1540" width="10.140625" customWidth="1"/>
    <col min="1541" max="1541" width="13.85546875" customWidth="1"/>
    <col min="1542" max="1542" width="12.42578125" customWidth="1"/>
    <col min="1543" max="1543" width="15" customWidth="1"/>
    <col min="1544" max="1544" width="12.42578125" customWidth="1"/>
    <col min="1545" max="1549" width="5.7109375" customWidth="1"/>
    <col min="1793" max="1793" width="17.85546875" customWidth="1"/>
    <col min="1794" max="1794" width="18.7109375" customWidth="1"/>
    <col min="1795" max="1795" width="9.42578125" customWidth="1"/>
    <col min="1796" max="1796" width="10.140625" customWidth="1"/>
    <col min="1797" max="1797" width="13.85546875" customWidth="1"/>
    <col min="1798" max="1798" width="12.42578125" customWidth="1"/>
    <col min="1799" max="1799" width="15" customWidth="1"/>
    <col min="1800" max="1800" width="12.42578125" customWidth="1"/>
    <col min="1801" max="1805" width="5.7109375" customWidth="1"/>
    <col min="2049" max="2049" width="17.85546875" customWidth="1"/>
    <col min="2050" max="2050" width="18.7109375" customWidth="1"/>
    <col min="2051" max="2051" width="9.42578125" customWidth="1"/>
    <col min="2052" max="2052" width="10.140625" customWidth="1"/>
    <col min="2053" max="2053" width="13.85546875" customWidth="1"/>
    <col min="2054" max="2054" width="12.42578125" customWidth="1"/>
    <col min="2055" max="2055" width="15" customWidth="1"/>
    <col min="2056" max="2056" width="12.42578125" customWidth="1"/>
    <col min="2057" max="2061" width="5.7109375" customWidth="1"/>
    <col min="2305" max="2305" width="17.85546875" customWidth="1"/>
    <col min="2306" max="2306" width="18.7109375" customWidth="1"/>
    <col min="2307" max="2307" width="9.42578125" customWidth="1"/>
    <col min="2308" max="2308" width="10.140625" customWidth="1"/>
    <col min="2309" max="2309" width="13.85546875" customWidth="1"/>
    <col min="2310" max="2310" width="12.42578125" customWidth="1"/>
    <col min="2311" max="2311" width="15" customWidth="1"/>
    <col min="2312" max="2312" width="12.42578125" customWidth="1"/>
    <col min="2313" max="2317" width="5.7109375" customWidth="1"/>
    <col min="2561" max="2561" width="17.85546875" customWidth="1"/>
    <col min="2562" max="2562" width="18.7109375" customWidth="1"/>
    <col min="2563" max="2563" width="9.42578125" customWidth="1"/>
    <col min="2564" max="2564" width="10.140625" customWidth="1"/>
    <col min="2565" max="2565" width="13.85546875" customWidth="1"/>
    <col min="2566" max="2566" width="12.42578125" customWidth="1"/>
    <col min="2567" max="2567" width="15" customWidth="1"/>
    <col min="2568" max="2568" width="12.42578125" customWidth="1"/>
    <col min="2569" max="2573" width="5.7109375" customWidth="1"/>
    <col min="2817" max="2817" width="17.85546875" customWidth="1"/>
    <col min="2818" max="2818" width="18.7109375" customWidth="1"/>
    <col min="2819" max="2819" width="9.42578125" customWidth="1"/>
    <col min="2820" max="2820" width="10.140625" customWidth="1"/>
    <col min="2821" max="2821" width="13.85546875" customWidth="1"/>
    <col min="2822" max="2822" width="12.42578125" customWidth="1"/>
    <col min="2823" max="2823" width="15" customWidth="1"/>
    <col min="2824" max="2824" width="12.42578125" customWidth="1"/>
    <col min="2825" max="2829" width="5.7109375" customWidth="1"/>
    <col min="3073" max="3073" width="17.85546875" customWidth="1"/>
    <col min="3074" max="3074" width="18.7109375" customWidth="1"/>
    <col min="3075" max="3075" width="9.42578125" customWidth="1"/>
    <col min="3076" max="3076" width="10.140625" customWidth="1"/>
    <col min="3077" max="3077" width="13.85546875" customWidth="1"/>
    <col min="3078" max="3078" width="12.42578125" customWidth="1"/>
    <col min="3079" max="3079" width="15" customWidth="1"/>
    <col min="3080" max="3080" width="12.42578125" customWidth="1"/>
    <col min="3081" max="3085" width="5.7109375" customWidth="1"/>
    <col min="3329" max="3329" width="17.85546875" customWidth="1"/>
    <col min="3330" max="3330" width="18.7109375" customWidth="1"/>
    <col min="3331" max="3331" width="9.42578125" customWidth="1"/>
    <col min="3332" max="3332" width="10.140625" customWidth="1"/>
    <col min="3333" max="3333" width="13.85546875" customWidth="1"/>
    <col min="3334" max="3334" width="12.42578125" customWidth="1"/>
    <col min="3335" max="3335" width="15" customWidth="1"/>
    <col min="3336" max="3336" width="12.42578125" customWidth="1"/>
    <col min="3337" max="3341" width="5.7109375" customWidth="1"/>
    <col min="3585" max="3585" width="17.85546875" customWidth="1"/>
    <col min="3586" max="3586" width="18.7109375" customWidth="1"/>
    <col min="3587" max="3587" width="9.42578125" customWidth="1"/>
    <col min="3588" max="3588" width="10.140625" customWidth="1"/>
    <col min="3589" max="3589" width="13.85546875" customWidth="1"/>
    <col min="3590" max="3590" width="12.42578125" customWidth="1"/>
    <col min="3591" max="3591" width="15" customWidth="1"/>
    <col min="3592" max="3592" width="12.42578125" customWidth="1"/>
    <col min="3593" max="3597" width="5.7109375" customWidth="1"/>
    <col min="3841" max="3841" width="17.85546875" customWidth="1"/>
    <col min="3842" max="3842" width="18.7109375" customWidth="1"/>
    <col min="3843" max="3843" width="9.42578125" customWidth="1"/>
    <col min="3844" max="3844" width="10.140625" customWidth="1"/>
    <col min="3845" max="3845" width="13.85546875" customWidth="1"/>
    <col min="3846" max="3846" width="12.42578125" customWidth="1"/>
    <col min="3847" max="3847" width="15" customWidth="1"/>
    <col min="3848" max="3848" width="12.42578125" customWidth="1"/>
    <col min="3849" max="3853" width="5.7109375" customWidth="1"/>
    <col min="4097" max="4097" width="17.85546875" customWidth="1"/>
    <col min="4098" max="4098" width="18.7109375" customWidth="1"/>
    <col min="4099" max="4099" width="9.42578125" customWidth="1"/>
    <col min="4100" max="4100" width="10.140625" customWidth="1"/>
    <col min="4101" max="4101" width="13.85546875" customWidth="1"/>
    <col min="4102" max="4102" width="12.42578125" customWidth="1"/>
    <col min="4103" max="4103" width="15" customWidth="1"/>
    <col min="4104" max="4104" width="12.42578125" customWidth="1"/>
    <col min="4105" max="4109" width="5.7109375" customWidth="1"/>
    <col min="4353" max="4353" width="17.85546875" customWidth="1"/>
    <col min="4354" max="4354" width="18.7109375" customWidth="1"/>
    <col min="4355" max="4355" width="9.42578125" customWidth="1"/>
    <col min="4356" max="4356" width="10.140625" customWidth="1"/>
    <col min="4357" max="4357" width="13.85546875" customWidth="1"/>
    <col min="4358" max="4358" width="12.42578125" customWidth="1"/>
    <col min="4359" max="4359" width="15" customWidth="1"/>
    <col min="4360" max="4360" width="12.42578125" customWidth="1"/>
    <col min="4361" max="4365" width="5.7109375" customWidth="1"/>
    <col min="4609" max="4609" width="17.85546875" customWidth="1"/>
    <col min="4610" max="4610" width="18.7109375" customWidth="1"/>
    <col min="4611" max="4611" width="9.42578125" customWidth="1"/>
    <col min="4612" max="4612" width="10.140625" customWidth="1"/>
    <col min="4613" max="4613" width="13.85546875" customWidth="1"/>
    <col min="4614" max="4614" width="12.42578125" customWidth="1"/>
    <col min="4615" max="4615" width="15" customWidth="1"/>
    <col min="4616" max="4616" width="12.42578125" customWidth="1"/>
    <col min="4617" max="4621" width="5.7109375" customWidth="1"/>
    <col min="4865" max="4865" width="17.85546875" customWidth="1"/>
    <col min="4866" max="4866" width="18.7109375" customWidth="1"/>
    <col min="4867" max="4867" width="9.42578125" customWidth="1"/>
    <col min="4868" max="4868" width="10.140625" customWidth="1"/>
    <col min="4869" max="4869" width="13.85546875" customWidth="1"/>
    <col min="4870" max="4870" width="12.42578125" customWidth="1"/>
    <col min="4871" max="4871" width="15" customWidth="1"/>
    <col min="4872" max="4872" width="12.42578125" customWidth="1"/>
    <col min="4873" max="4877" width="5.7109375" customWidth="1"/>
    <col min="5121" max="5121" width="17.85546875" customWidth="1"/>
    <col min="5122" max="5122" width="18.7109375" customWidth="1"/>
    <col min="5123" max="5123" width="9.42578125" customWidth="1"/>
    <col min="5124" max="5124" width="10.140625" customWidth="1"/>
    <col min="5125" max="5125" width="13.85546875" customWidth="1"/>
    <col min="5126" max="5126" width="12.42578125" customWidth="1"/>
    <col min="5127" max="5127" width="15" customWidth="1"/>
    <col min="5128" max="5128" width="12.42578125" customWidth="1"/>
    <col min="5129" max="5133" width="5.7109375" customWidth="1"/>
    <col min="5377" max="5377" width="17.85546875" customWidth="1"/>
    <col min="5378" max="5378" width="18.7109375" customWidth="1"/>
    <col min="5379" max="5379" width="9.42578125" customWidth="1"/>
    <col min="5380" max="5380" width="10.140625" customWidth="1"/>
    <col min="5381" max="5381" width="13.85546875" customWidth="1"/>
    <col min="5382" max="5382" width="12.42578125" customWidth="1"/>
    <col min="5383" max="5383" width="15" customWidth="1"/>
    <col min="5384" max="5384" width="12.42578125" customWidth="1"/>
    <col min="5385" max="5389" width="5.7109375" customWidth="1"/>
    <col min="5633" max="5633" width="17.85546875" customWidth="1"/>
    <col min="5634" max="5634" width="18.7109375" customWidth="1"/>
    <col min="5635" max="5635" width="9.42578125" customWidth="1"/>
    <col min="5636" max="5636" width="10.140625" customWidth="1"/>
    <col min="5637" max="5637" width="13.85546875" customWidth="1"/>
    <col min="5638" max="5638" width="12.42578125" customWidth="1"/>
    <col min="5639" max="5639" width="15" customWidth="1"/>
    <col min="5640" max="5640" width="12.42578125" customWidth="1"/>
    <col min="5641" max="5645" width="5.7109375" customWidth="1"/>
    <col min="5889" max="5889" width="17.85546875" customWidth="1"/>
    <col min="5890" max="5890" width="18.7109375" customWidth="1"/>
    <col min="5891" max="5891" width="9.42578125" customWidth="1"/>
    <col min="5892" max="5892" width="10.140625" customWidth="1"/>
    <col min="5893" max="5893" width="13.85546875" customWidth="1"/>
    <col min="5894" max="5894" width="12.42578125" customWidth="1"/>
    <col min="5895" max="5895" width="15" customWidth="1"/>
    <col min="5896" max="5896" width="12.42578125" customWidth="1"/>
    <col min="5897" max="5901" width="5.7109375" customWidth="1"/>
    <col min="6145" max="6145" width="17.85546875" customWidth="1"/>
    <col min="6146" max="6146" width="18.7109375" customWidth="1"/>
    <col min="6147" max="6147" width="9.42578125" customWidth="1"/>
    <col min="6148" max="6148" width="10.140625" customWidth="1"/>
    <col min="6149" max="6149" width="13.85546875" customWidth="1"/>
    <col min="6150" max="6150" width="12.42578125" customWidth="1"/>
    <col min="6151" max="6151" width="15" customWidth="1"/>
    <col min="6152" max="6152" width="12.42578125" customWidth="1"/>
    <col min="6153" max="6157" width="5.7109375" customWidth="1"/>
    <col min="6401" max="6401" width="17.85546875" customWidth="1"/>
    <col min="6402" max="6402" width="18.7109375" customWidth="1"/>
    <col min="6403" max="6403" width="9.42578125" customWidth="1"/>
    <col min="6404" max="6404" width="10.140625" customWidth="1"/>
    <col min="6405" max="6405" width="13.85546875" customWidth="1"/>
    <col min="6406" max="6406" width="12.42578125" customWidth="1"/>
    <col min="6407" max="6407" width="15" customWidth="1"/>
    <col min="6408" max="6408" width="12.42578125" customWidth="1"/>
    <col min="6409" max="6413" width="5.7109375" customWidth="1"/>
    <col min="6657" max="6657" width="17.85546875" customWidth="1"/>
    <col min="6658" max="6658" width="18.7109375" customWidth="1"/>
    <col min="6659" max="6659" width="9.42578125" customWidth="1"/>
    <col min="6660" max="6660" width="10.140625" customWidth="1"/>
    <col min="6661" max="6661" width="13.85546875" customWidth="1"/>
    <col min="6662" max="6662" width="12.42578125" customWidth="1"/>
    <col min="6663" max="6663" width="15" customWidth="1"/>
    <col min="6664" max="6664" width="12.42578125" customWidth="1"/>
    <col min="6665" max="6669" width="5.7109375" customWidth="1"/>
    <col min="6913" max="6913" width="17.85546875" customWidth="1"/>
    <col min="6914" max="6914" width="18.7109375" customWidth="1"/>
    <col min="6915" max="6915" width="9.42578125" customWidth="1"/>
    <col min="6916" max="6916" width="10.140625" customWidth="1"/>
    <col min="6917" max="6917" width="13.85546875" customWidth="1"/>
    <col min="6918" max="6918" width="12.42578125" customWidth="1"/>
    <col min="6919" max="6919" width="15" customWidth="1"/>
    <col min="6920" max="6920" width="12.42578125" customWidth="1"/>
    <col min="6921" max="6925" width="5.7109375" customWidth="1"/>
    <col min="7169" max="7169" width="17.85546875" customWidth="1"/>
    <col min="7170" max="7170" width="18.7109375" customWidth="1"/>
    <col min="7171" max="7171" width="9.42578125" customWidth="1"/>
    <col min="7172" max="7172" width="10.140625" customWidth="1"/>
    <col min="7173" max="7173" width="13.85546875" customWidth="1"/>
    <col min="7174" max="7174" width="12.42578125" customWidth="1"/>
    <col min="7175" max="7175" width="15" customWidth="1"/>
    <col min="7176" max="7176" width="12.42578125" customWidth="1"/>
    <col min="7177" max="7181" width="5.7109375" customWidth="1"/>
    <col min="7425" max="7425" width="17.85546875" customWidth="1"/>
    <col min="7426" max="7426" width="18.7109375" customWidth="1"/>
    <col min="7427" max="7427" width="9.42578125" customWidth="1"/>
    <col min="7428" max="7428" width="10.140625" customWidth="1"/>
    <col min="7429" max="7429" width="13.85546875" customWidth="1"/>
    <col min="7430" max="7430" width="12.42578125" customWidth="1"/>
    <col min="7431" max="7431" width="15" customWidth="1"/>
    <col min="7432" max="7432" width="12.42578125" customWidth="1"/>
    <col min="7433" max="7437" width="5.7109375" customWidth="1"/>
    <col min="7681" max="7681" width="17.85546875" customWidth="1"/>
    <col min="7682" max="7682" width="18.7109375" customWidth="1"/>
    <col min="7683" max="7683" width="9.42578125" customWidth="1"/>
    <col min="7684" max="7684" width="10.140625" customWidth="1"/>
    <col min="7685" max="7685" width="13.85546875" customWidth="1"/>
    <col min="7686" max="7686" width="12.42578125" customWidth="1"/>
    <col min="7687" max="7687" width="15" customWidth="1"/>
    <col min="7688" max="7688" width="12.42578125" customWidth="1"/>
    <col min="7689" max="7693" width="5.7109375" customWidth="1"/>
    <col min="7937" max="7937" width="17.85546875" customWidth="1"/>
    <col min="7938" max="7938" width="18.7109375" customWidth="1"/>
    <col min="7939" max="7939" width="9.42578125" customWidth="1"/>
    <col min="7940" max="7940" width="10.140625" customWidth="1"/>
    <col min="7941" max="7941" width="13.85546875" customWidth="1"/>
    <col min="7942" max="7942" width="12.42578125" customWidth="1"/>
    <col min="7943" max="7943" width="15" customWidth="1"/>
    <col min="7944" max="7944" width="12.42578125" customWidth="1"/>
    <col min="7945" max="7949" width="5.7109375" customWidth="1"/>
    <col min="8193" max="8193" width="17.85546875" customWidth="1"/>
    <col min="8194" max="8194" width="18.7109375" customWidth="1"/>
    <col min="8195" max="8195" width="9.42578125" customWidth="1"/>
    <col min="8196" max="8196" width="10.140625" customWidth="1"/>
    <col min="8197" max="8197" width="13.85546875" customWidth="1"/>
    <col min="8198" max="8198" width="12.42578125" customWidth="1"/>
    <col min="8199" max="8199" width="15" customWidth="1"/>
    <col min="8200" max="8200" width="12.42578125" customWidth="1"/>
    <col min="8201" max="8205" width="5.7109375" customWidth="1"/>
    <col min="8449" max="8449" width="17.85546875" customWidth="1"/>
    <col min="8450" max="8450" width="18.7109375" customWidth="1"/>
    <col min="8451" max="8451" width="9.42578125" customWidth="1"/>
    <col min="8452" max="8452" width="10.140625" customWidth="1"/>
    <col min="8453" max="8453" width="13.85546875" customWidth="1"/>
    <col min="8454" max="8454" width="12.42578125" customWidth="1"/>
    <col min="8455" max="8455" width="15" customWidth="1"/>
    <col min="8456" max="8456" width="12.42578125" customWidth="1"/>
    <col min="8457" max="8461" width="5.7109375" customWidth="1"/>
    <col min="8705" max="8705" width="17.85546875" customWidth="1"/>
    <col min="8706" max="8706" width="18.7109375" customWidth="1"/>
    <col min="8707" max="8707" width="9.42578125" customWidth="1"/>
    <col min="8708" max="8708" width="10.140625" customWidth="1"/>
    <col min="8709" max="8709" width="13.85546875" customWidth="1"/>
    <col min="8710" max="8710" width="12.42578125" customWidth="1"/>
    <col min="8711" max="8711" width="15" customWidth="1"/>
    <col min="8712" max="8712" width="12.42578125" customWidth="1"/>
    <col min="8713" max="8717" width="5.7109375" customWidth="1"/>
    <col min="8961" max="8961" width="17.85546875" customWidth="1"/>
    <col min="8962" max="8962" width="18.7109375" customWidth="1"/>
    <col min="8963" max="8963" width="9.42578125" customWidth="1"/>
    <col min="8964" max="8964" width="10.140625" customWidth="1"/>
    <col min="8965" max="8965" width="13.85546875" customWidth="1"/>
    <col min="8966" max="8966" width="12.42578125" customWidth="1"/>
    <col min="8967" max="8967" width="15" customWidth="1"/>
    <col min="8968" max="8968" width="12.42578125" customWidth="1"/>
    <col min="8969" max="8973" width="5.7109375" customWidth="1"/>
    <col min="9217" max="9217" width="17.85546875" customWidth="1"/>
    <col min="9218" max="9218" width="18.7109375" customWidth="1"/>
    <col min="9219" max="9219" width="9.42578125" customWidth="1"/>
    <col min="9220" max="9220" width="10.140625" customWidth="1"/>
    <col min="9221" max="9221" width="13.85546875" customWidth="1"/>
    <col min="9222" max="9222" width="12.42578125" customWidth="1"/>
    <col min="9223" max="9223" width="15" customWidth="1"/>
    <col min="9224" max="9224" width="12.42578125" customWidth="1"/>
    <col min="9225" max="9229" width="5.7109375" customWidth="1"/>
    <col min="9473" max="9473" width="17.85546875" customWidth="1"/>
    <col min="9474" max="9474" width="18.7109375" customWidth="1"/>
    <col min="9475" max="9475" width="9.42578125" customWidth="1"/>
    <col min="9476" max="9476" width="10.140625" customWidth="1"/>
    <col min="9477" max="9477" width="13.85546875" customWidth="1"/>
    <col min="9478" max="9478" width="12.42578125" customWidth="1"/>
    <col min="9479" max="9479" width="15" customWidth="1"/>
    <col min="9480" max="9480" width="12.42578125" customWidth="1"/>
    <col min="9481" max="9485" width="5.7109375" customWidth="1"/>
    <col min="9729" max="9729" width="17.85546875" customWidth="1"/>
    <col min="9730" max="9730" width="18.7109375" customWidth="1"/>
    <col min="9731" max="9731" width="9.42578125" customWidth="1"/>
    <col min="9732" max="9732" width="10.140625" customWidth="1"/>
    <col min="9733" max="9733" width="13.85546875" customWidth="1"/>
    <col min="9734" max="9734" width="12.42578125" customWidth="1"/>
    <col min="9735" max="9735" width="15" customWidth="1"/>
    <col min="9736" max="9736" width="12.42578125" customWidth="1"/>
    <col min="9737" max="9741" width="5.7109375" customWidth="1"/>
    <col min="9985" max="9985" width="17.85546875" customWidth="1"/>
    <col min="9986" max="9986" width="18.7109375" customWidth="1"/>
    <col min="9987" max="9987" width="9.42578125" customWidth="1"/>
    <col min="9988" max="9988" width="10.140625" customWidth="1"/>
    <col min="9989" max="9989" width="13.85546875" customWidth="1"/>
    <col min="9990" max="9990" width="12.42578125" customWidth="1"/>
    <col min="9991" max="9991" width="15" customWidth="1"/>
    <col min="9992" max="9992" width="12.42578125" customWidth="1"/>
    <col min="9993" max="9997" width="5.7109375" customWidth="1"/>
    <col min="10241" max="10241" width="17.85546875" customWidth="1"/>
    <col min="10242" max="10242" width="18.7109375" customWidth="1"/>
    <col min="10243" max="10243" width="9.42578125" customWidth="1"/>
    <col min="10244" max="10244" width="10.140625" customWidth="1"/>
    <col min="10245" max="10245" width="13.85546875" customWidth="1"/>
    <col min="10246" max="10246" width="12.42578125" customWidth="1"/>
    <col min="10247" max="10247" width="15" customWidth="1"/>
    <col min="10248" max="10248" width="12.42578125" customWidth="1"/>
    <col min="10249" max="10253" width="5.7109375" customWidth="1"/>
    <col min="10497" max="10497" width="17.85546875" customWidth="1"/>
    <col min="10498" max="10498" width="18.7109375" customWidth="1"/>
    <col min="10499" max="10499" width="9.42578125" customWidth="1"/>
    <col min="10500" max="10500" width="10.140625" customWidth="1"/>
    <col min="10501" max="10501" width="13.85546875" customWidth="1"/>
    <col min="10502" max="10502" width="12.42578125" customWidth="1"/>
    <col min="10503" max="10503" width="15" customWidth="1"/>
    <col min="10504" max="10504" width="12.42578125" customWidth="1"/>
    <col min="10505" max="10509" width="5.7109375" customWidth="1"/>
    <col min="10753" max="10753" width="17.85546875" customWidth="1"/>
    <col min="10754" max="10754" width="18.7109375" customWidth="1"/>
    <col min="10755" max="10755" width="9.42578125" customWidth="1"/>
    <col min="10756" max="10756" width="10.140625" customWidth="1"/>
    <col min="10757" max="10757" width="13.85546875" customWidth="1"/>
    <col min="10758" max="10758" width="12.42578125" customWidth="1"/>
    <col min="10759" max="10759" width="15" customWidth="1"/>
    <col min="10760" max="10760" width="12.42578125" customWidth="1"/>
    <col min="10761" max="10765" width="5.7109375" customWidth="1"/>
    <col min="11009" max="11009" width="17.85546875" customWidth="1"/>
    <col min="11010" max="11010" width="18.7109375" customWidth="1"/>
    <col min="11011" max="11011" width="9.42578125" customWidth="1"/>
    <col min="11012" max="11012" width="10.140625" customWidth="1"/>
    <col min="11013" max="11013" width="13.85546875" customWidth="1"/>
    <col min="11014" max="11014" width="12.42578125" customWidth="1"/>
    <col min="11015" max="11015" width="15" customWidth="1"/>
    <col min="11016" max="11016" width="12.42578125" customWidth="1"/>
    <col min="11017" max="11021" width="5.7109375" customWidth="1"/>
    <col min="11265" max="11265" width="17.85546875" customWidth="1"/>
    <col min="11266" max="11266" width="18.7109375" customWidth="1"/>
    <col min="11267" max="11267" width="9.42578125" customWidth="1"/>
    <col min="11268" max="11268" width="10.140625" customWidth="1"/>
    <col min="11269" max="11269" width="13.85546875" customWidth="1"/>
    <col min="11270" max="11270" width="12.42578125" customWidth="1"/>
    <col min="11271" max="11271" width="15" customWidth="1"/>
    <col min="11272" max="11272" width="12.42578125" customWidth="1"/>
    <col min="11273" max="11277" width="5.7109375" customWidth="1"/>
    <col min="11521" max="11521" width="17.85546875" customWidth="1"/>
    <col min="11522" max="11522" width="18.7109375" customWidth="1"/>
    <col min="11523" max="11523" width="9.42578125" customWidth="1"/>
    <col min="11524" max="11524" width="10.140625" customWidth="1"/>
    <col min="11525" max="11525" width="13.85546875" customWidth="1"/>
    <col min="11526" max="11526" width="12.42578125" customWidth="1"/>
    <col min="11527" max="11527" width="15" customWidth="1"/>
    <col min="11528" max="11528" width="12.42578125" customWidth="1"/>
    <col min="11529" max="11533" width="5.7109375" customWidth="1"/>
    <col min="11777" max="11777" width="17.85546875" customWidth="1"/>
    <col min="11778" max="11778" width="18.7109375" customWidth="1"/>
    <col min="11779" max="11779" width="9.42578125" customWidth="1"/>
    <col min="11780" max="11780" width="10.140625" customWidth="1"/>
    <col min="11781" max="11781" width="13.85546875" customWidth="1"/>
    <col min="11782" max="11782" width="12.42578125" customWidth="1"/>
    <col min="11783" max="11783" width="15" customWidth="1"/>
    <col min="11784" max="11784" width="12.42578125" customWidth="1"/>
    <col min="11785" max="11789" width="5.7109375" customWidth="1"/>
    <col min="12033" max="12033" width="17.85546875" customWidth="1"/>
    <col min="12034" max="12034" width="18.7109375" customWidth="1"/>
    <col min="12035" max="12035" width="9.42578125" customWidth="1"/>
    <col min="12036" max="12036" width="10.140625" customWidth="1"/>
    <col min="12037" max="12037" width="13.85546875" customWidth="1"/>
    <col min="12038" max="12038" width="12.42578125" customWidth="1"/>
    <col min="12039" max="12039" width="15" customWidth="1"/>
    <col min="12040" max="12040" width="12.42578125" customWidth="1"/>
    <col min="12041" max="12045" width="5.7109375" customWidth="1"/>
    <col min="12289" max="12289" width="17.85546875" customWidth="1"/>
    <col min="12290" max="12290" width="18.7109375" customWidth="1"/>
    <col min="12291" max="12291" width="9.42578125" customWidth="1"/>
    <col min="12292" max="12292" width="10.140625" customWidth="1"/>
    <col min="12293" max="12293" width="13.85546875" customWidth="1"/>
    <col min="12294" max="12294" width="12.42578125" customWidth="1"/>
    <col min="12295" max="12295" width="15" customWidth="1"/>
    <col min="12296" max="12296" width="12.42578125" customWidth="1"/>
    <col min="12297" max="12301" width="5.7109375" customWidth="1"/>
    <col min="12545" max="12545" width="17.85546875" customWidth="1"/>
    <col min="12546" max="12546" width="18.7109375" customWidth="1"/>
    <col min="12547" max="12547" width="9.42578125" customWidth="1"/>
    <col min="12548" max="12548" width="10.140625" customWidth="1"/>
    <col min="12549" max="12549" width="13.85546875" customWidth="1"/>
    <col min="12550" max="12550" width="12.42578125" customWidth="1"/>
    <col min="12551" max="12551" width="15" customWidth="1"/>
    <col min="12552" max="12552" width="12.42578125" customWidth="1"/>
    <col min="12553" max="12557" width="5.7109375" customWidth="1"/>
    <col min="12801" max="12801" width="17.85546875" customWidth="1"/>
    <col min="12802" max="12802" width="18.7109375" customWidth="1"/>
    <col min="12803" max="12803" width="9.42578125" customWidth="1"/>
    <col min="12804" max="12804" width="10.140625" customWidth="1"/>
    <col min="12805" max="12805" width="13.85546875" customWidth="1"/>
    <col min="12806" max="12806" width="12.42578125" customWidth="1"/>
    <col min="12807" max="12807" width="15" customWidth="1"/>
    <col min="12808" max="12808" width="12.42578125" customWidth="1"/>
    <col min="12809" max="12813" width="5.7109375" customWidth="1"/>
    <col min="13057" max="13057" width="17.85546875" customWidth="1"/>
    <col min="13058" max="13058" width="18.7109375" customWidth="1"/>
    <col min="13059" max="13059" width="9.42578125" customWidth="1"/>
    <col min="13060" max="13060" width="10.140625" customWidth="1"/>
    <col min="13061" max="13061" width="13.85546875" customWidth="1"/>
    <col min="13062" max="13062" width="12.42578125" customWidth="1"/>
    <col min="13063" max="13063" width="15" customWidth="1"/>
    <col min="13064" max="13064" width="12.42578125" customWidth="1"/>
    <col min="13065" max="13069" width="5.7109375" customWidth="1"/>
    <col min="13313" max="13313" width="17.85546875" customWidth="1"/>
    <col min="13314" max="13314" width="18.7109375" customWidth="1"/>
    <col min="13315" max="13315" width="9.42578125" customWidth="1"/>
    <col min="13316" max="13316" width="10.140625" customWidth="1"/>
    <col min="13317" max="13317" width="13.85546875" customWidth="1"/>
    <col min="13318" max="13318" width="12.42578125" customWidth="1"/>
    <col min="13319" max="13319" width="15" customWidth="1"/>
    <col min="13320" max="13320" width="12.42578125" customWidth="1"/>
    <col min="13321" max="13325" width="5.7109375" customWidth="1"/>
    <col min="13569" max="13569" width="17.85546875" customWidth="1"/>
    <col min="13570" max="13570" width="18.7109375" customWidth="1"/>
    <col min="13571" max="13571" width="9.42578125" customWidth="1"/>
    <col min="13572" max="13572" width="10.140625" customWidth="1"/>
    <col min="13573" max="13573" width="13.85546875" customWidth="1"/>
    <col min="13574" max="13574" width="12.42578125" customWidth="1"/>
    <col min="13575" max="13575" width="15" customWidth="1"/>
    <col min="13576" max="13576" width="12.42578125" customWidth="1"/>
    <col min="13577" max="13581" width="5.7109375" customWidth="1"/>
    <col min="13825" max="13825" width="17.85546875" customWidth="1"/>
    <col min="13826" max="13826" width="18.7109375" customWidth="1"/>
    <col min="13827" max="13827" width="9.42578125" customWidth="1"/>
    <col min="13828" max="13828" width="10.140625" customWidth="1"/>
    <col min="13829" max="13829" width="13.85546875" customWidth="1"/>
    <col min="13830" max="13830" width="12.42578125" customWidth="1"/>
    <col min="13831" max="13831" width="15" customWidth="1"/>
    <col min="13832" max="13832" width="12.42578125" customWidth="1"/>
    <col min="13833" max="13837" width="5.7109375" customWidth="1"/>
    <col min="14081" max="14081" width="17.85546875" customWidth="1"/>
    <col min="14082" max="14082" width="18.7109375" customWidth="1"/>
    <col min="14083" max="14083" width="9.42578125" customWidth="1"/>
    <col min="14084" max="14084" width="10.140625" customWidth="1"/>
    <col min="14085" max="14085" width="13.85546875" customWidth="1"/>
    <col min="14086" max="14086" width="12.42578125" customWidth="1"/>
    <col min="14087" max="14087" width="15" customWidth="1"/>
    <col min="14088" max="14088" width="12.42578125" customWidth="1"/>
    <col min="14089" max="14093" width="5.7109375" customWidth="1"/>
    <col min="14337" max="14337" width="17.85546875" customWidth="1"/>
    <col min="14338" max="14338" width="18.7109375" customWidth="1"/>
    <col min="14339" max="14339" width="9.42578125" customWidth="1"/>
    <col min="14340" max="14340" width="10.140625" customWidth="1"/>
    <col min="14341" max="14341" width="13.85546875" customWidth="1"/>
    <col min="14342" max="14342" width="12.42578125" customWidth="1"/>
    <col min="14343" max="14343" width="15" customWidth="1"/>
    <col min="14344" max="14344" width="12.42578125" customWidth="1"/>
    <col min="14345" max="14349" width="5.7109375" customWidth="1"/>
    <col min="14593" max="14593" width="17.85546875" customWidth="1"/>
    <col min="14594" max="14594" width="18.7109375" customWidth="1"/>
    <col min="14595" max="14595" width="9.42578125" customWidth="1"/>
    <col min="14596" max="14596" width="10.140625" customWidth="1"/>
    <col min="14597" max="14597" width="13.85546875" customWidth="1"/>
    <col min="14598" max="14598" width="12.42578125" customWidth="1"/>
    <col min="14599" max="14599" width="15" customWidth="1"/>
    <col min="14600" max="14600" width="12.42578125" customWidth="1"/>
    <col min="14601" max="14605" width="5.7109375" customWidth="1"/>
    <col min="14849" max="14849" width="17.85546875" customWidth="1"/>
    <col min="14850" max="14850" width="18.7109375" customWidth="1"/>
    <col min="14851" max="14851" width="9.42578125" customWidth="1"/>
    <col min="14852" max="14852" width="10.140625" customWidth="1"/>
    <col min="14853" max="14853" width="13.85546875" customWidth="1"/>
    <col min="14854" max="14854" width="12.42578125" customWidth="1"/>
    <col min="14855" max="14855" width="15" customWidth="1"/>
    <col min="14856" max="14856" width="12.42578125" customWidth="1"/>
    <col min="14857" max="14861" width="5.7109375" customWidth="1"/>
    <col min="15105" max="15105" width="17.85546875" customWidth="1"/>
    <col min="15106" max="15106" width="18.7109375" customWidth="1"/>
    <col min="15107" max="15107" width="9.42578125" customWidth="1"/>
    <col min="15108" max="15108" width="10.140625" customWidth="1"/>
    <col min="15109" max="15109" width="13.85546875" customWidth="1"/>
    <col min="15110" max="15110" width="12.42578125" customWidth="1"/>
    <col min="15111" max="15111" width="15" customWidth="1"/>
    <col min="15112" max="15112" width="12.42578125" customWidth="1"/>
    <col min="15113" max="15117" width="5.7109375" customWidth="1"/>
    <col min="15361" max="15361" width="17.85546875" customWidth="1"/>
    <col min="15362" max="15362" width="18.7109375" customWidth="1"/>
    <col min="15363" max="15363" width="9.42578125" customWidth="1"/>
    <col min="15364" max="15364" width="10.140625" customWidth="1"/>
    <col min="15365" max="15365" width="13.85546875" customWidth="1"/>
    <col min="15366" max="15366" width="12.42578125" customWidth="1"/>
    <col min="15367" max="15367" width="15" customWidth="1"/>
    <col min="15368" max="15368" width="12.42578125" customWidth="1"/>
    <col min="15369" max="15373" width="5.7109375" customWidth="1"/>
    <col min="15617" max="15617" width="17.85546875" customWidth="1"/>
    <col min="15618" max="15618" width="18.7109375" customWidth="1"/>
    <col min="15619" max="15619" width="9.42578125" customWidth="1"/>
    <col min="15620" max="15620" width="10.140625" customWidth="1"/>
    <col min="15621" max="15621" width="13.85546875" customWidth="1"/>
    <col min="15622" max="15622" width="12.42578125" customWidth="1"/>
    <col min="15623" max="15623" width="15" customWidth="1"/>
    <col min="15624" max="15624" width="12.42578125" customWidth="1"/>
    <col min="15625" max="15629" width="5.7109375" customWidth="1"/>
    <col min="15873" max="15873" width="17.85546875" customWidth="1"/>
    <col min="15874" max="15874" width="18.7109375" customWidth="1"/>
    <col min="15875" max="15875" width="9.42578125" customWidth="1"/>
    <col min="15876" max="15876" width="10.140625" customWidth="1"/>
    <col min="15877" max="15877" width="13.85546875" customWidth="1"/>
    <col min="15878" max="15878" width="12.42578125" customWidth="1"/>
    <col min="15879" max="15879" width="15" customWidth="1"/>
    <col min="15880" max="15880" width="12.42578125" customWidth="1"/>
    <col min="15881" max="15885" width="5.7109375" customWidth="1"/>
    <col min="16129" max="16129" width="17.85546875" customWidth="1"/>
    <col min="16130" max="16130" width="18.7109375" customWidth="1"/>
    <col min="16131" max="16131" width="9.42578125" customWidth="1"/>
    <col min="16132" max="16132" width="10.140625" customWidth="1"/>
    <col min="16133" max="16133" width="13.85546875" customWidth="1"/>
    <col min="16134" max="16134" width="12.42578125" customWidth="1"/>
    <col min="16135" max="16135" width="15" customWidth="1"/>
    <col min="16136" max="16136" width="12.42578125" customWidth="1"/>
    <col min="16137" max="16141" width="5.7109375" customWidth="1"/>
  </cols>
  <sheetData>
    <row r="1" spans="1:14" ht="59.25" customHeight="1" x14ac:dyDescent="0.25">
      <c r="A1" s="183" t="s">
        <v>0</v>
      </c>
      <c r="B1" s="183" t="s">
        <v>1</v>
      </c>
      <c r="C1" s="183" t="s">
        <v>2</v>
      </c>
      <c r="D1" s="183" t="s">
        <v>3</v>
      </c>
      <c r="E1" s="183" t="s">
        <v>4</v>
      </c>
      <c r="F1" s="181" t="s">
        <v>5</v>
      </c>
      <c r="G1" s="181" t="s">
        <v>6</v>
      </c>
      <c r="H1" s="183" t="s">
        <v>7</v>
      </c>
      <c r="I1" s="22">
        <v>1</v>
      </c>
      <c r="J1" s="22">
        <v>2</v>
      </c>
      <c r="K1" s="22">
        <v>3</v>
      </c>
      <c r="L1" s="22">
        <v>4</v>
      </c>
      <c r="M1" s="22">
        <v>5</v>
      </c>
      <c r="N1" s="185" t="s">
        <v>8</v>
      </c>
    </row>
    <row r="2" spans="1:14" ht="33.75" customHeight="1" x14ac:dyDescent="0.25">
      <c r="A2" s="186"/>
      <c r="B2" s="186"/>
      <c r="C2" s="186"/>
      <c r="D2" s="186"/>
      <c r="E2" s="187"/>
      <c r="F2" s="182"/>
      <c r="G2" s="182"/>
      <c r="H2" s="184"/>
      <c r="I2" s="23" t="s">
        <v>9</v>
      </c>
      <c r="J2" s="23" t="s">
        <v>9</v>
      </c>
      <c r="K2" s="23" t="s">
        <v>9</v>
      </c>
      <c r="L2" s="23" t="s">
        <v>9</v>
      </c>
      <c r="M2" s="23" t="s">
        <v>9</v>
      </c>
      <c r="N2" s="185"/>
    </row>
    <row r="3" spans="1:14" x14ac:dyDescent="0.25">
      <c r="A3" s="24" t="s">
        <v>10</v>
      </c>
      <c r="B3" s="25" t="s">
        <v>41</v>
      </c>
      <c r="C3" s="26">
        <f>VLOOKUP(B3,[15]Списки!$C$1:$E$40,2,FALSE)</f>
        <v>11484</v>
      </c>
      <c r="D3" s="26" t="str">
        <f>VLOOKUP(B3,[15]Списки!$C$1:$E$40,3,FALSE)</f>
        <v>СОШ</v>
      </c>
      <c r="E3" s="27" t="s">
        <v>15</v>
      </c>
      <c r="F3" s="28">
        <v>63</v>
      </c>
      <c r="G3" s="28">
        <v>55</v>
      </c>
      <c r="H3" s="29">
        <f>C3*1000+1</f>
        <v>11484001</v>
      </c>
      <c r="I3" s="30">
        <v>1</v>
      </c>
      <c r="J3" s="30">
        <v>0</v>
      </c>
      <c r="K3" s="30">
        <v>1</v>
      </c>
      <c r="L3" s="30">
        <v>1</v>
      </c>
      <c r="M3" s="30">
        <v>1</v>
      </c>
      <c r="N3" s="31">
        <f t="shared" ref="N3:N57" si="0">IF(COUNTBLANK(I3:M3)&lt;5,SUM(I3:M3),"Не писал")</f>
        <v>4</v>
      </c>
    </row>
    <row r="4" spans="1:14" x14ac:dyDescent="0.25">
      <c r="A4" s="24" t="s">
        <v>10</v>
      </c>
      <c r="B4" s="25" t="s">
        <v>42</v>
      </c>
      <c r="C4" s="26">
        <f>VLOOKUP(B4,[15]Списки!$C$1:$E$40,2,FALSE)</f>
        <v>11485</v>
      </c>
      <c r="D4" s="26" t="str">
        <f>VLOOKUP(B4,[15]Списки!$C$1:$E$40,3,FALSE)</f>
        <v>СОШ с углуб.</v>
      </c>
      <c r="E4" s="27" t="s">
        <v>15</v>
      </c>
      <c r="F4" s="28">
        <v>63</v>
      </c>
      <c r="G4" s="28">
        <v>55</v>
      </c>
      <c r="H4" s="29">
        <f t="shared" ref="H4:H57" si="1">H3+1</f>
        <v>11484002</v>
      </c>
      <c r="I4" s="30">
        <v>1</v>
      </c>
      <c r="J4" s="30">
        <v>1</v>
      </c>
      <c r="K4" s="30">
        <v>1</v>
      </c>
      <c r="L4" s="30">
        <v>1</v>
      </c>
      <c r="M4" s="30">
        <v>1</v>
      </c>
      <c r="N4" s="31">
        <f t="shared" si="0"/>
        <v>5</v>
      </c>
    </row>
    <row r="5" spans="1:14" x14ac:dyDescent="0.25">
      <c r="A5" s="24" t="str">
        <f t="shared" ref="A5:G20" si="2">A4</f>
        <v>Московский</v>
      </c>
      <c r="B5" s="25" t="str">
        <f t="shared" si="2"/>
        <v>ГБОУ СОШ №485</v>
      </c>
      <c r="C5" s="26">
        <f t="shared" si="2"/>
        <v>11485</v>
      </c>
      <c r="D5" s="26" t="str">
        <f t="shared" si="2"/>
        <v>СОШ с углуб.</v>
      </c>
      <c r="E5" s="32" t="str">
        <f t="shared" si="2"/>
        <v>1а</v>
      </c>
      <c r="F5" s="28">
        <f t="shared" si="2"/>
        <v>63</v>
      </c>
      <c r="G5" s="28">
        <f t="shared" si="2"/>
        <v>55</v>
      </c>
      <c r="H5" s="29">
        <f t="shared" si="1"/>
        <v>11484003</v>
      </c>
      <c r="I5" s="30">
        <v>1</v>
      </c>
      <c r="J5" s="30">
        <v>1</v>
      </c>
      <c r="K5" s="30">
        <v>1</v>
      </c>
      <c r="L5" s="30">
        <v>1</v>
      </c>
      <c r="M5" s="30">
        <v>1</v>
      </c>
      <c r="N5" s="31">
        <f t="shared" si="0"/>
        <v>5</v>
      </c>
    </row>
    <row r="6" spans="1:14" x14ac:dyDescent="0.25">
      <c r="A6" s="24" t="str">
        <f t="shared" si="2"/>
        <v>Московский</v>
      </c>
      <c r="B6" s="25" t="str">
        <f t="shared" si="2"/>
        <v>ГБОУ СОШ №485</v>
      </c>
      <c r="C6" s="26">
        <f t="shared" si="2"/>
        <v>11485</v>
      </c>
      <c r="D6" s="26" t="str">
        <f t="shared" si="2"/>
        <v>СОШ с углуб.</v>
      </c>
      <c r="E6" s="32" t="str">
        <f t="shared" si="2"/>
        <v>1а</v>
      </c>
      <c r="F6" s="28">
        <f t="shared" si="2"/>
        <v>63</v>
      </c>
      <c r="G6" s="28">
        <f t="shared" si="2"/>
        <v>55</v>
      </c>
      <c r="H6" s="29">
        <f>H5+1</f>
        <v>11484004</v>
      </c>
      <c r="I6" s="30">
        <v>1</v>
      </c>
      <c r="J6" s="30">
        <v>1</v>
      </c>
      <c r="K6" s="30">
        <v>1</v>
      </c>
      <c r="L6" s="30">
        <v>1</v>
      </c>
      <c r="M6" s="30">
        <v>1</v>
      </c>
      <c r="N6" s="31">
        <f t="shared" si="0"/>
        <v>5</v>
      </c>
    </row>
    <row r="7" spans="1:14" x14ac:dyDescent="0.25">
      <c r="A7" s="24" t="str">
        <f t="shared" si="2"/>
        <v>Московский</v>
      </c>
      <c r="B7" s="25" t="str">
        <f t="shared" si="2"/>
        <v>ГБОУ СОШ №485</v>
      </c>
      <c r="C7" s="26">
        <f t="shared" si="2"/>
        <v>11485</v>
      </c>
      <c r="D7" s="26" t="str">
        <f t="shared" si="2"/>
        <v>СОШ с углуб.</v>
      </c>
      <c r="E7" s="32" t="str">
        <f t="shared" si="2"/>
        <v>1а</v>
      </c>
      <c r="F7" s="28">
        <f t="shared" si="2"/>
        <v>63</v>
      </c>
      <c r="G7" s="28">
        <f t="shared" si="2"/>
        <v>55</v>
      </c>
      <c r="H7" s="29">
        <f t="shared" si="1"/>
        <v>11484005</v>
      </c>
      <c r="I7" s="30">
        <v>0</v>
      </c>
      <c r="J7" s="30">
        <v>1</v>
      </c>
      <c r="K7" s="30">
        <v>0</v>
      </c>
      <c r="L7" s="30">
        <v>0</v>
      </c>
      <c r="M7" s="30">
        <v>0</v>
      </c>
      <c r="N7" s="31">
        <f t="shared" si="0"/>
        <v>1</v>
      </c>
    </row>
    <row r="8" spans="1:14" x14ac:dyDescent="0.25">
      <c r="A8" s="24" t="str">
        <f t="shared" si="2"/>
        <v>Московский</v>
      </c>
      <c r="B8" s="25" t="str">
        <f t="shared" si="2"/>
        <v>ГБОУ СОШ №485</v>
      </c>
      <c r="C8" s="26">
        <f t="shared" si="2"/>
        <v>11485</v>
      </c>
      <c r="D8" s="26" t="str">
        <f t="shared" si="2"/>
        <v>СОШ с углуб.</v>
      </c>
      <c r="E8" s="32" t="str">
        <f t="shared" si="2"/>
        <v>1а</v>
      </c>
      <c r="F8" s="28">
        <f t="shared" si="2"/>
        <v>63</v>
      </c>
      <c r="G8" s="28">
        <f t="shared" si="2"/>
        <v>55</v>
      </c>
      <c r="H8" s="29">
        <f t="shared" si="1"/>
        <v>11484006</v>
      </c>
      <c r="I8" s="30">
        <v>1</v>
      </c>
      <c r="J8" s="30">
        <v>1</v>
      </c>
      <c r="K8" s="30">
        <v>0</v>
      </c>
      <c r="L8" s="30">
        <v>0</v>
      </c>
      <c r="M8" s="30">
        <v>0</v>
      </c>
      <c r="N8" s="31">
        <f t="shared" si="0"/>
        <v>2</v>
      </c>
    </row>
    <row r="9" spans="1:14" x14ac:dyDescent="0.25">
      <c r="A9" s="24" t="str">
        <f t="shared" si="2"/>
        <v>Московский</v>
      </c>
      <c r="B9" s="25" t="str">
        <f t="shared" si="2"/>
        <v>ГБОУ СОШ №485</v>
      </c>
      <c r="C9" s="26">
        <f t="shared" si="2"/>
        <v>11485</v>
      </c>
      <c r="D9" s="26" t="str">
        <f t="shared" si="2"/>
        <v>СОШ с углуб.</v>
      </c>
      <c r="E9" s="32" t="str">
        <f t="shared" si="2"/>
        <v>1а</v>
      </c>
      <c r="F9" s="28">
        <f t="shared" si="2"/>
        <v>63</v>
      </c>
      <c r="G9" s="28">
        <f t="shared" si="2"/>
        <v>55</v>
      </c>
      <c r="H9" s="29">
        <f t="shared" si="1"/>
        <v>11484007</v>
      </c>
      <c r="I9" s="30">
        <v>1</v>
      </c>
      <c r="J9" s="30">
        <v>1</v>
      </c>
      <c r="K9" s="30">
        <v>1</v>
      </c>
      <c r="L9" s="30">
        <v>1</v>
      </c>
      <c r="M9" s="30">
        <v>1</v>
      </c>
      <c r="N9" s="31">
        <f t="shared" si="0"/>
        <v>5</v>
      </c>
    </row>
    <row r="10" spans="1:14" x14ac:dyDescent="0.25">
      <c r="A10" s="24" t="str">
        <f t="shared" si="2"/>
        <v>Московский</v>
      </c>
      <c r="B10" s="25" t="str">
        <f t="shared" si="2"/>
        <v>ГБОУ СОШ №485</v>
      </c>
      <c r="C10" s="26">
        <f t="shared" si="2"/>
        <v>11485</v>
      </c>
      <c r="D10" s="26" t="str">
        <f t="shared" si="2"/>
        <v>СОШ с углуб.</v>
      </c>
      <c r="E10" s="32" t="str">
        <f t="shared" si="2"/>
        <v>1а</v>
      </c>
      <c r="F10" s="28">
        <f t="shared" si="2"/>
        <v>63</v>
      </c>
      <c r="G10" s="28">
        <f t="shared" si="2"/>
        <v>55</v>
      </c>
      <c r="H10" s="29">
        <f t="shared" si="1"/>
        <v>11484008</v>
      </c>
      <c r="I10" s="30">
        <v>1</v>
      </c>
      <c r="J10" s="30">
        <v>1</v>
      </c>
      <c r="K10" s="30">
        <v>0</v>
      </c>
      <c r="L10" s="30">
        <v>1</v>
      </c>
      <c r="M10" s="30">
        <v>1</v>
      </c>
      <c r="N10" s="31">
        <f t="shared" si="0"/>
        <v>4</v>
      </c>
    </row>
    <row r="11" spans="1:14" x14ac:dyDescent="0.25">
      <c r="A11" s="24" t="str">
        <f t="shared" si="2"/>
        <v>Московский</v>
      </c>
      <c r="B11" s="25" t="str">
        <f t="shared" si="2"/>
        <v>ГБОУ СОШ №485</v>
      </c>
      <c r="C11" s="26">
        <f t="shared" si="2"/>
        <v>11485</v>
      </c>
      <c r="D11" s="26" t="str">
        <f t="shared" si="2"/>
        <v>СОШ с углуб.</v>
      </c>
      <c r="E11" s="32" t="str">
        <f t="shared" si="2"/>
        <v>1а</v>
      </c>
      <c r="F11" s="28">
        <f t="shared" si="2"/>
        <v>63</v>
      </c>
      <c r="G11" s="28">
        <f t="shared" si="2"/>
        <v>55</v>
      </c>
      <c r="H11" s="29">
        <f t="shared" si="1"/>
        <v>11484009</v>
      </c>
      <c r="I11" s="30">
        <v>1</v>
      </c>
      <c r="J11" s="30">
        <v>1</v>
      </c>
      <c r="K11" s="30">
        <v>0</v>
      </c>
      <c r="L11" s="30">
        <v>1</v>
      </c>
      <c r="M11" s="30">
        <v>1</v>
      </c>
      <c r="N11" s="31">
        <f t="shared" si="0"/>
        <v>4</v>
      </c>
    </row>
    <row r="12" spans="1:14" x14ac:dyDescent="0.25">
      <c r="A12" s="24" t="str">
        <f t="shared" si="2"/>
        <v>Московский</v>
      </c>
      <c r="B12" s="25" t="str">
        <f t="shared" si="2"/>
        <v>ГБОУ СОШ №485</v>
      </c>
      <c r="C12" s="26">
        <f t="shared" si="2"/>
        <v>11485</v>
      </c>
      <c r="D12" s="26" t="str">
        <f t="shared" si="2"/>
        <v>СОШ с углуб.</v>
      </c>
      <c r="E12" s="32" t="str">
        <f t="shared" si="2"/>
        <v>1а</v>
      </c>
      <c r="F12" s="28">
        <f t="shared" si="2"/>
        <v>63</v>
      </c>
      <c r="G12" s="28">
        <f t="shared" si="2"/>
        <v>55</v>
      </c>
      <c r="H12" s="29">
        <f t="shared" si="1"/>
        <v>11484010</v>
      </c>
      <c r="I12" s="30">
        <v>1</v>
      </c>
      <c r="J12" s="30">
        <v>1</v>
      </c>
      <c r="K12" s="30">
        <v>1</v>
      </c>
      <c r="L12" s="30">
        <v>1</v>
      </c>
      <c r="M12" s="30">
        <v>1</v>
      </c>
      <c r="N12" s="31">
        <f t="shared" si="0"/>
        <v>5</v>
      </c>
    </row>
    <row r="13" spans="1:14" x14ac:dyDescent="0.25">
      <c r="A13" s="24" t="str">
        <f t="shared" si="2"/>
        <v>Московский</v>
      </c>
      <c r="B13" s="25" t="str">
        <f t="shared" si="2"/>
        <v>ГБОУ СОШ №485</v>
      </c>
      <c r="C13" s="26">
        <f t="shared" si="2"/>
        <v>11485</v>
      </c>
      <c r="D13" s="26" t="str">
        <f t="shared" si="2"/>
        <v>СОШ с углуб.</v>
      </c>
      <c r="E13" s="32" t="str">
        <f t="shared" si="2"/>
        <v>1а</v>
      </c>
      <c r="F13" s="28">
        <f t="shared" si="2"/>
        <v>63</v>
      </c>
      <c r="G13" s="28">
        <f t="shared" si="2"/>
        <v>55</v>
      </c>
      <c r="H13" s="29">
        <f t="shared" si="1"/>
        <v>11484011</v>
      </c>
      <c r="I13" s="30">
        <v>1</v>
      </c>
      <c r="J13" s="30">
        <v>0</v>
      </c>
      <c r="K13" s="30">
        <v>1</v>
      </c>
      <c r="L13" s="30">
        <v>0</v>
      </c>
      <c r="M13" s="30">
        <v>0</v>
      </c>
      <c r="N13" s="31">
        <f t="shared" si="0"/>
        <v>2</v>
      </c>
    </row>
    <row r="14" spans="1:14" x14ac:dyDescent="0.25">
      <c r="A14" s="24" t="str">
        <f t="shared" si="2"/>
        <v>Московский</v>
      </c>
      <c r="B14" s="25" t="str">
        <f t="shared" si="2"/>
        <v>ГБОУ СОШ №485</v>
      </c>
      <c r="C14" s="26">
        <f t="shared" si="2"/>
        <v>11485</v>
      </c>
      <c r="D14" s="26" t="str">
        <f t="shared" si="2"/>
        <v>СОШ с углуб.</v>
      </c>
      <c r="E14" s="32" t="str">
        <f t="shared" si="2"/>
        <v>1а</v>
      </c>
      <c r="F14" s="28">
        <f t="shared" si="2"/>
        <v>63</v>
      </c>
      <c r="G14" s="28">
        <f t="shared" si="2"/>
        <v>55</v>
      </c>
      <c r="H14" s="29">
        <f t="shared" si="1"/>
        <v>11484012</v>
      </c>
      <c r="I14" s="30">
        <v>1</v>
      </c>
      <c r="J14" s="30">
        <v>1</v>
      </c>
      <c r="K14" s="30">
        <v>1</v>
      </c>
      <c r="L14" s="30">
        <v>1</v>
      </c>
      <c r="M14" s="30">
        <v>1</v>
      </c>
      <c r="N14" s="31">
        <f t="shared" si="0"/>
        <v>5</v>
      </c>
    </row>
    <row r="15" spans="1:14" x14ac:dyDescent="0.25">
      <c r="A15" s="24" t="str">
        <f t="shared" si="2"/>
        <v>Московский</v>
      </c>
      <c r="B15" s="25" t="str">
        <f t="shared" si="2"/>
        <v>ГБОУ СОШ №485</v>
      </c>
      <c r="C15" s="26">
        <f t="shared" si="2"/>
        <v>11485</v>
      </c>
      <c r="D15" s="26" t="str">
        <f t="shared" si="2"/>
        <v>СОШ с углуб.</v>
      </c>
      <c r="E15" s="32" t="str">
        <f t="shared" si="2"/>
        <v>1а</v>
      </c>
      <c r="F15" s="28">
        <f t="shared" si="2"/>
        <v>63</v>
      </c>
      <c r="G15" s="28">
        <f t="shared" si="2"/>
        <v>55</v>
      </c>
      <c r="H15" s="29">
        <f t="shared" si="1"/>
        <v>11484013</v>
      </c>
      <c r="I15" s="30">
        <v>1</v>
      </c>
      <c r="J15" s="30">
        <v>1</v>
      </c>
      <c r="K15" s="30">
        <v>0</v>
      </c>
      <c r="L15" s="30">
        <v>1</v>
      </c>
      <c r="M15" s="30">
        <v>1</v>
      </c>
      <c r="N15" s="31">
        <f t="shared" si="0"/>
        <v>4</v>
      </c>
    </row>
    <row r="16" spans="1:14" x14ac:dyDescent="0.25">
      <c r="A16" s="24" t="str">
        <f t="shared" si="2"/>
        <v>Московский</v>
      </c>
      <c r="B16" s="25" t="str">
        <f t="shared" si="2"/>
        <v>ГБОУ СОШ №485</v>
      </c>
      <c r="C16" s="26">
        <f t="shared" si="2"/>
        <v>11485</v>
      </c>
      <c r="D16" s="26" t="str">
        <f t="shared" si="2"/>
        <v>СОШ с углуб.</v>
      </c>
      <c r="E16" s="32" t="str">
        <f t="shared" si="2"/>
        <v>1а</v>
      </c>
      <c r="F16" s="28">
        <f t="shared" si="2"/>
        <v>63</v>
      </c>
      <c r="G16" s="28">
        <f t="shared" si="2"/>
        <v>55</v>
      </c>
      <c r="H16" s="29">
        <f t="shared" si="1"/>
        <v>11484014</v>
      </c>
      <c r="I16" s="30">
        <v>0</v>
      </c>
      <c r="J16" s="30">
        <v>1</v>
      </c>
      <c r="K16" s="30">
        <v>0</v>
      </c>
      <c r="L16" s="30">
        <v>1</v>
      </c>
      <c r="M16" s="30">
        <v>0</v>
      </c>
      <c r="N16" s="31">
        <f t="shared" si="0"/>
        <v>2</v>
      </c>
    </row>
    <row r="17" spans="1:14" x14ac:dyDescent="0.25">
      <c r="A17" s="24" t="str">
        <f t="shared" si="2"/>
        <v>Московский</v>
      </c>
      <c r="B17" s="25" t="str">
        <f t="shared" si="2"/>
        <v>ГБОУ СОШ №485</v>
      </c>
      <c r="C17" s="26">
        <f t="shared" si="2"/>
        <v>11485</v>
      </c>
      <c r="D17" s="26" t="str">
        <f t="shared" si="2"/>
        <v>СОШ с углуб.</v>
      </c>
      <c r="E17" s="32" t="str">
        <f t="shared" si="2"/>
        <v>1а</v>
      </c>
      <c r="F17" s="28">
        <f t="shared" si="2"/>
        <v>63</v>
      </c>
      <c r="G17" s="28">
        <f t="shared" si="2"/>
        <v>55</v>
      </c>
      <c r="H17" s="29">
        <f t="shared" si="1"/>
        <v>11484015</v>
      </c>
      <c r="I17" s="30">
        <v>0</v>
      </c>
      <c r="J17" s="30">
        <v>1</v>
      </c>
      <c r="K17" s="30">
        <v>1</v>
      </c>
      <c r="L17" s="30">
        <v>1</v>
      </c>
      <c r="M17" s="30">
        <v>0</v>
      </c>
      <c r="N17" s="31">
        <f t="shared" si="0"/>
        <v>3</v>
      </c>
    </row>
    <row r="18" spans="1:14" x14ac:dyDescent="0.25">
      <c r="A18" s="24" t="str">
        <f t="shared" si="2"/>
        <v>Московский</v>
      </c>
      <c r="B18" s="25" t="str">
        <f t="shared" si="2"/>
        <v>ГБОУ СОШ №485</v>
      </c>
      <c r="C18" s="26">
        <f t="shared" si="2"/>
        <v>11485</v>
      </c>
      <c r="D18" s="26" t="str">
        <f t="shared" si="2"/>
        <v>СОШ с углуб.</v>
      </c>
      <c r="E18" s="32" t="str">
        <f t="shared" si="2"/>
        <v>1а</v>
      </c>
      <c r="F18" s="28">
        <f t="shared" si="2"/>
        <v>63</v>
      </c>
      <c r="G18" s="28">
        <f t="shared" si="2"/>
        <v>55</v>
      </c>
      <c r="H18" s="29">
        <f t="shared" si="1"/>
        <v>11484016</v>
      </c>
      <c r="I18" s="30">
        <v>1</v>
      </c>
      <c r="J18" s="30">
        <v>1</v>
      </c>
      <c r="K18" s="30">
        <v>1</v>
      </c>
      <c r="L18" s="30">
        <v>1</v>
      </c>
      <c r="M18" s="30">
        <v>1</v>
      </c>
      <c r="N18" s="31">
        <f t="shared" si="0"/>
        <v>5</v>
      </c>
    </row>
    <row r="19" spans="1:14" x14ac:dyDescent="0.25">
      <c r="A19" s="24" t="str">
        <f t="shared" si="2"/>
        <v>Московский</v>
      </c>
      <c r="B19" s="25" t="str">
        <f t="shared" si="2"/>
        <v>ГБОУ СОШ №485</v>
      </c>
      <c r="C19" s="26">
        <f t="shared" si="2"/>
        <v>11485</v>
      </c>
      <c r="D19" s="26" t="str">
        <f t="shared" si="2"/>
        <v>СОШ с углуб.</v>
      </c>
      <c r="E19" s="32" t="str">
        <f t="shared" si="2"/>
        <v>1а</v>
      </c>
      <c r="F19" s="28">
        <f t="shared" si="2"/>
        <v>63</v>
      </c>
      <c r="G19" s="28">
        <f t="shared" si="2"/>
        <v>55</v>
      </c>
      <c r="H19" s="29">
        <f t="shared" si="1"/>
        <v>11484017</v>
      </c>
      <c r="I19" s="30">
        <v>0</v>
      </c>
      <c r="J19" s="30">
        <v>0</v>
      </c>
      <c r="K19" s="30">
        <v>0</v>
      </c>
      <c r="L19" s="30">
        <v>1</v>
      </c>
      <c r="M19" s="30">
        <v>0</v>
      </c>
      <c r="N19" s="31">
        <f t="shared" si="0"/>
        <v>1</v>
      </c>
    </row>
    <row r="20" spans="1:14" x14ac:dyDescent="0.25">
      <c r="A20" s="24" t="str">
        <f t="shared" si="2"/>
        <v>Московский</v>
      </c>
      <c r="B20" s="25" t="str">
        <f t="shared" si="2"/>
        <v>ГБОУ СОШ №485</v>
      </c>
      <c r="C20" s="26">
        <f t="shared" si="2"/>
        <v>11485</v>
      </c>
      <c r="D20" s="26" t="str">
        <f t="shared" si="2"/>
        <v>СОШ с углуб.</v>
      </c>
      <c r="E20" s="32" t="str">
        <f t="shared" si="2"/>
        <v>1а</v>
      </c>
      <c r="F20" s="28">
        <f t="shared" si="2"/>
        <v>63</v>
      </c>
      <c r="G20" s="28">
        <f t="shared" si="2"/>
        <v>55</v>
      </c>
      <c r="H20" s="29">
        <f t="shared" si="1"/>
        <v>11484018</v>
      </c>
      <c r="I20" s="30">
        <v>1</v>
      </c>
      <c r="J20" s="30">
        <v>1</v>
      </c>
      <c r="K20" s="30">
        <v>1</v>
      </c>
      <c r="L20" s="30">
        <v>1</v>
      </c>
      <c r="M20" s="30">
        <v>1</v>
      </c>
      <c r="N20" s="31">
        <f t="shared" si="0"/>
        <v>5</v>
      </c>
    </row>
    <row r="21" spans="1:14" x14ac:dyDescent="0.25">
      <c r="A21" s="24" t="str">
        <f t="shared" ref="A21:G36" si="3">A20</f>
        <v>Московский</v>
      </c>
      <c r="B21" s="25" t="str">
        <f t="shared" si="3"/>
        <v>ГБОУ СОШ №485</v>
      </c>
      <c r="C21" s="26">
        <f t="shared" si="3"/>
        <v>11485</v>
      </c>
      <c r="D21" s="26" t="str">
        <f t="shared" si="3"/>
        <v>СОШ с углуб.</v>
      </c>
      <c r="E21" s="32" t="str">
        <f t="shared" si="3"/>
        <v>1а</v>
      </c>
      <c r="F21" s="28">
        <f t="shared" si="3"/>
        <v>63</v>
      </c>
      <c r="G21" s="28">
        <f t="shared" si="3"/>
        <v>55</v>
      </c>
      <c r="H21" s="29">
        <f t="shared" si="1"/>
        <v>11484019</v>
      </c>
      <c r="I21" s="30">
        <v>1</v>
      </c>
      <c r="J21" s="30">
        <v>1</v>
      </c>
      <c r="K21" s="30">
        <v>0</v>
      </c>
      <c r="L21" s="30">
        <v>1</v>
      </c>
      <c r="M21" s="30">
        <v>1</v>
      </c>
      <c r="N21" s="31">
        <f t="shared" si="0"/>
        <v>4</v>
      </c>
    </row>
    <row r="22" spans="1:14" x14ac:dyDescent="0.25">
      <c r="A22" s="24" t="str">
        <f t="shared" si="3"/>
        <v>Московский</v>
      </c>
      <c r="B22" s="25" t="str">
        <f t="shared" si="3"/>
        <v>ГБОУ СОШ №485</v>
      </c>
      <c r="C22" s="26">
        <f t="shared" si="3"/>
        <v>11485</v>
      </c>
      <c r="D22" s="26" t="str">
        <f t="shared" si="3"/>
        <v>СОШ с углуб.</v>
      </c>
      <c r="E22" s="32" t="str">
        <f t="shared" si="3"/>
        <v>1а</v>
      </c>
      <c r="F22" s="28">
        <f t="shared" si="3"/>
        <v>63</v>
      </c>
      <c r="G22" s="28">
        <f t="shared" si="3"/>
        <v>55</v>
      </c>
      <c r="H22" s="29">
        <f t="shared" si="1"/>
        <v>11484020</v>
      </c>
      <c r="I22" s="30">
        <v>0</v>
      </c>
      <c r="J22" s="30">
        <v>1</v>
      </c>
      <c r="K22" s="30">
        <v>0</v>
      </c>
      <c r="L22" s="30">
        <v>1</v>
      </c>
      <c r="M22" s="30">
        <v>1</v>
      </c>
      <c r="N22" s="31">
        <f t="shared" si="0"/>
        <v>3</v>
      </c>
    </row>
    <row r="23" spans="1:14" x14ac:dyDescent="0.25">
      <c r="A23" s="24" t="str">
        <f t="shared" si="3"/>
        <v>Московский</v>
      </c>
      <c r="B23" s="25" t="str">
        <f t="shared" si="3"/>
        <v>ГБОУ СОШ №485</v>
      </c>
      <c r="C23" s="26">
        <f t="shared" si="3"/>
        <v>11485</v>
      </c>
      <c r="D23" s="26" t="str">
        <f t="shared" si="3"/>
        <v>СОШ с углуб.</v>
      </c>
      <c r="E23" s="32" t="str">
        <f t="shared" si="3"/>
        <v>1а</v>
      </c>
      <c r="F23" s="28">
        <f t="shared" si="3"/>
        <v>63</v>
      </c>
      <c r="G23" s="28">
        <f t="shared" si="3"/>
        <v>55</v>
      </c>
      <c r="H23" s="29">
        <f t="shared" si="1"/>
        <v>11484021</v>
      </c>
      <c r="I23" s="30">
        <v>1</v>
      </c>
      <c r="J23" s="30">
        <v>1</v>
      </c>
      <c r="K23" s="30">
        <v>1</v>
      </c>
      <c r="L23" s="30">
        <v>1</v>
      </c>
      <c r="M23" s="30">
        <v>1</v>
      </c>
      <c r="N23" s="31">
        <f t="shared" si="0"/>
        <v>5</v>
      </c>
    </row>
    <row r="24" spans="1:14" x14ac:dyDescent="0.25">
      <c r="A24" s="24" t="str">
        <f t="shared" si="3"/>
        <v>Московский</v>
      </c>
      <c r="B24" s="25" t="str">
        <f t="shared" si="3"/>
        <v>ГБОУ СОШ №485</v>
      </c>
      <c r="C24" s="26">
        <f t="shared" si="3"/>
        <v>11485</v>
      </c>
      <c r="D24" s="26" t="str">
        <f t="shared" si="3"/>
        <v>СОШ с углуб.</v>
      </c>
      <c r="E24" s="32" t="str">
        <f t="shared" si="3"/>
        <v>1а</v>
      </c>
      <c r="F24" s="28">
        <f t="shared" si="3"/>
        <v>63</v>
      </c>
      <c r="G24" s="28">
        <f t="shared" si="3"/>
        <v>55</v>
      </c>
      <c r="H24" s="29">
        <f t="shared" si="1"/>
        <v>11484022</v>
      </c>
      <c r="I24" s="30">
        <v>0</v>
      </c>
      <c r="J24" s="30">
        <v>1</v>
      </c>
      <c r="K24" s="30">
        <v>0</v>
      </c>
      <c r="L24" s="30">
        <v>0</v>
      </c>
      <c r="M24" s="30">
        <v>0</v>
      </c>
      <c r="N24" s="31">
        <f t="shared" si="0"/>
        <v>1</v>
      </c>
    </row>
    <row r="25" spans="1:14" x14ac:dyDescent="0.25">
      <c r="A25" s="24" t="str">
        <f t="shared" si="3"/>
        <v>Московский</v>
      </c>
      <c r="B25" s="25" t="str">
        <f t="shared" si="3"/>
        <v>ГБОУ СОШ №485</v>
      </c>
      <c r="C25" s="26">
        <f t="shared" si="3"/>
        <v>11485</v>
      </c>
      <c r="D25" s="26" t="str">
        <f t="shared" si="3"/>
        <v>СОШ с углуб.</v>
      </c>
      <c r="E25" s="32" t="str">
        <f t="shared" si="3"/>
        <v>1а</v>
      </c>
      <c r="F25" s="28">
        <f t="shared" si="3"/>
        <v>63</v>
      </c>
      <c r="G25" s="28">
        <f t="shared" si="3"/>
        <v>55</v>
      </c>
      <c r="H25" s="29">
        <f t="shared" si="1"/>
        <v>11484023</v>
      </c>
      <c r="I25" s="30">
        <v>0</v>
      </c>
      <c r="J25" s="30">
        <v>0</v>
      </c>
      <c r="K25" s="30">
        <v>0</v>
      </c>
      <c r="L25" s="30">
        <v>1</v>
      </c>
      <c r="M25" s="30">
        <v>0</v>
      </c>
      <c r="N25" s="31">
        <f t="shared" si="0"/>
        <v>1</v>
      </c>
    </row>
    <row r="26" spans="1:14" x14ac:dyDescent="0.25">
      <c r="A26" s="24" t="str">
        <f t="shared" si="3"/>
        <v>Московский</v>
      </c>
      <c r="B26" s="25" t="str">
        <f t="shared" si="3"/>
        <v>ГБОУ СОШ №485</v>
      </c>
      <c r="C26" s="26">
        <f t="shared" si="3"/>
        <v>11485</v>
      </c>
      <c r="D26" s="26" t="str">
        <f t="shared" si="3"/>
        <v>СОШ с углуб.</v>
      </c>
      <c r="E26" s="32" t="str">
        <f t="shared" si="3"/>
        <v>1а</v>
      </c>
      <c r="F26" s="28">
        <f t="shared" si="3"/>
        <v>63</v>
      </c>
      <c r="G26" s="28">
        <f t="shared" si="3"/>
        <v>55</v>
      </c>
      <c r="H26" s="29">
        <f t="shared" si="1"/>
        <v>11484024</v>
      </c>
      <c r="I26" s="30">
        <v>1</v>
      </c>
      <c r="J26" s="30">
        <v>1</v>
      </c>
      <c r="K26" s="30">
        <v>1</v>
      </c>
      <c r="L26" s="30">
        <v>1</v>
      </c>
      <c r="M26" s="30">
        <v>1</v>
      </c>
      <c r="N26" s="31">
        <f t="shared" si="0"/>
        <v>5</v>
      </c>
    </row>
    <row r="27" spans="1:14" x14ac:dyDescent="0.25">
      <c r="A27" s="24" t="str">
        <f t="shared" si="3"/>
        <v>Московский</v>
      </c>
      <c r="B27" s="25" t="str">
        <f t="shared" si="3"/>
        <v>ГБОУ СОШ №485</v>
      </c>
      <c r="C27" s="26">
        <f t="shared" si="3"/>
        <v>11485</v>
      </c>
      <c r="D27" s="26" t="str">
        <f t="shared" si="3"/>
        <v>СОШ с углуб.</v>
      </c>
      <c r="E27" s="32" t="str">
        <f t="shared" si="3"/>
        <v>1а</v>
      </c>
      <c r="F27" s="28">
        <f t="shared" si="3"/>
        <v>63</v>
      </c>
      <c r="G27" s="28">
        <f t="shared" si="3"/>
        <v>55</v>
      </c>
      <c r="H27" s="29">
        <f t="shared" si="1"/>
        <v>11484025</v>
      </c>
      <c r="I27" s="30">
        <v>0</v>
      </c>
      <c r="J27" s="30">
        <v>0</v>
      </c>
      <c r="K27" s="30">
        <v>0</v>
      </c>
      <c r="L27" s="30">
        <v>1</v>
      </c>
      <c r="M27" s="30">
        <v>1</v>
      </c>
      <c r="N27" s="31">
        <f t="shared" si="0"/>
        <v>2</v>
      </c>
    </row>
    <row r="28" spans="1:14" x14ac:dyDescent="0.25">
      <c r="A28" s="24" t="str">
        <f t="shared" si="3"/>
        <v>Московский</v>
      </c>
      <c r="B28" s="25" t="str">
        <f t="shared" si="3"/>
        <v>ГБОУ СОШ №485</v>
      </c>
      <c r="C28" s="26">
        <f t="shared" si="3"/>
        <v>11485</v>
      </c>
      <c r="D28" s="26" t="str">
        <f t="shared" si="3"/>
        <v>СОШ с углуб.</v>
      </c>
      <c r="E28" s="32" t="str">
        <f t="shared" si="3"/>
        <v>1а</v>
      </c>
      <c r="F28" s="28">
        <f t="shared" si="3"/>
        <v>63</v>
      </c>
      <c r="G28" s="28">
        <f t="shared" si="3"/>
        <v>55</v>
      </c>
      <c r="H28" s="29">
        <f t="shared" si="1"/>
        <v>11484026</v>
      </c>
      <c r="I28" s="30">
        <v>1</v>
      </c>
      <c r="J28" s="30">
        <v>0</v>
      </c>
      <c r="K28" s="30">
        <v>1</v>
      </c>
      <c r="L28" s="30">
        <v>1</v>
      </c>
      <c r="M28" s="30">
        <v>1</v>
      </c>
      <c r="N28" s="31">
        <f t="shared" si="0"/>
        <v>4</v>
      </c>
    </row>
    <row r="29" spans="1:14" x14ac:dyDescent="0.25">
      <c r="A29" s="24" t="str">
        <f t="shared" si="3"/>
        <v>Московский</v>
      </c>
      <c r="B29" s="25" t="str">
        <f t="shared" si="3"/>
        <v>ГБОУ СОШ №485</v>
      </c>
      <c r="C29" s="26">
        <f t="shared" si="3"/>
        <v>11485</v>
      </c>
      <c r="D29" s="26" t="str">
        <f t="shared" si="3"/>
        <v>СОШ с углуб.</v>
      </c>
      <c r="E29" s="32" t="str">
        <f t="shared" si="3"/>
        <v>1а</v>
      </c>
      <c r="F29" s="28">
        <f t="shared" si="3"/>
        <v>63</v>
      </c>
      <c r="G29" s="28">
        <f t="shared" si="3"/>
        <v>55</v>
      </c>
      <c r="H29" s="29">
        <f t="shared" si="1"/>
        <v>11484027</v>
      </c>
      <c r="I29" s="30">
        <v>1</v>
      </c>
      <c r="J29" s="30">
        <v>0</v>
      </c>
      <c r="K29" s="30">
        <v>1</v>
      </c>
      <c r="L29" s="30">
        <v>0</v>
      </c>
      <c r="M29" s="30">
        <v>1</v>
      </c>
      <c r="N29" s="31">
        <f t="shared" si="0"/>
        <v>3</v>
      </c>
    </row>
    <row r="30" spans="1:14" x14ac:dyDescent="0.25">
      <c r="A30" s="24" t="str">
        <f t="shared" si="3"/>
        <v>Московский</v>
      </c>
      <c r="B30" s="25" t="str">
        <f t="shared" si="3"/>
        <v>ГБОУ СОШ №485</v>
      </c>
      <c r="C30" s="26">
        <f t="shared" si="3"/>
        <v>11485</v>
      </c>
      <c r="D30" s="26" t="str">
        <f t="shared" si="3"/>
        <v>СОШ с углуб.</v>
      </c>
      <c r="E30" s="32" t="str">
        <f t="shared" si="3"/>
        <v>1а</v>
      </c>
      <c r="F30" s="28">
        <f t="shared" si="3"/>
        <v>63</v>
      </c>
      <c r="G30" s="28">
        <f t="shared" si="3"/>
        <v>55</v>
      </c>
      <c r="H30" s="29">
        <f t="shared" si="1"/>
        <v>11484028</v>
      </c>
      <c r="I30" s="30">
        <v>1</v>
      </c>
      <c r="J30" s="30">
        <v>1</v>
      </c>
      <c r="K30" s="30">
        <v>0</v>
      </c>
      <c r="L30" s="30">
        <v>1</v>
      </c>
      <c r="M30" s="30">
        <v>1</v>
      </c>
      <c r="N30" s="31">
        <f t="shared" si="0"/>
        <v>4</v>
      </c>
    </row>
    <row r="31" spans="1:14" x14ac:dyDescent="0.25">
      <c r="A31" s="24" t="str">
        <f t="shared" si="3"/>
        <v>Московский</v>
      </c>
      <c r="B31" s="25" t="str">
        <f t="shared" si="3"/>
        <v>ГБОУ СОШ №485</v>
      </c>
      <c r="C31" s="26">
        <f t="shared" si="3"/>
        <v>11485</v>
      </c>
      <c r="D31" s="26" t="str">
        <f t="shared" si="3"/>
        <v>СОШ с углуб.</v>
      </c>
      <c r="E31" s="32" t="str">
        <f t="shared" si="3"/>
        <v>1а</v>
      </c>
      <c r="F31" s="28">
        <f t="shared" si="3"/>
        <v>63</v>
      </c>
      <c r="G31" s="28">
        <f t="shared" si="3"/>
        <v>55</v>
      </c>
      <c r="H31" s="29">
        <f t="shared" si="1"/>
        <v>11484029</v>
      </c>
      <c r="I31" s="30">
        <v>1</v>
      </c>
      <c r="J31" s="30">
        <v>1</v>
      </c>
      <c r="K31" s="30">
        <v>0</v>
      </c>
      <c r="L31" s="30">
        <v>1</v>
      </c>
      <c r="M31" s="30">
        <v>1</v>
      </c>
      <c r="N31" s="31">
        <f t="shared" si="0"/>
        <v>4</v>
      </c>
    </row>
    <row r="32" spans="1:14" x14ac:dyDescent="0.25">
      <c r="A32" s="24" t="str">
        <f t="shared" si="3"/>
        <v>Московский</v>
      </c>
      <c r="B32" s="25" t="str">
        <f t="shared" si="3"/>
        <v>ГБОУ СОШ №485</v>
      </c>
      <c r="C32" s="26">
        <f t="shared" si="3"/>
        <v>11485</v>
      </c>
      <c r="D32" s="26" t="str">
        <f t="shared" si="3"/>
        <v>СОШ с углуб.</v>
      </c>
      <c r="E32" s="32" t="str">
        <f t="shared" si="3"/>
        <v>1а</v>
      </c>
      <c r="F32" s="28">
        <f t="shared" si="3"/>
        <v>63</v>
      </c>
      <c r="G32" s="28">
        <f t="shared" si="3"/>
        <v>55</v>
      </c>
      <c r="H32" s="29">
        <f t="shared" si="1"/>
        <v>11484030</v>
      </c>
      <c r="I32" s="30">
        <v>1</v>
      </c>
      <c r="J32" s="30">
        <v>1</v>
      </c>
      <c r="K32" s="30">
        <v>0</v>
      </c>
      <c r="L32" s="30">
        <v>1</v>
      </c>
      <c r="M32" s="30">
        <v>1</v>
      </c>
      <c r="N32" s="31">
        <f t="shared" si="0"/>
        <v>4</v>
      </c>
    </row>
    <row r="33" spans="1:14" x14ac:dyDescent="0.25">
      <c r="A33" s="24" t="str">
        <f t="shared" si="3"/>
        <v>Московский</v>
      </c>
      <c r="B33" s="25" t="str">
        <f t="shared" si="3"/>
        <v>ГБОУ СОШ №485</v>
      </c>
      <c r="C33" s="26">
        <f t="shared" si="3"/>
        <v>11485</v>
      </c>
      <c r="D33" s="26" t="str">
        <f t="shared" si="3"/>
        <v>СОШ с углуб.</v>
      </c>
      <c r="E33" s="32" t="str">
        <f t="shared" si="3"/>
        <v>1а</v>
      </c>
      <c r="F33" s="28">
        <f t="shared" si="3"/>
        <v>63</v>
      </c>
      <c r="G33" s="28">
        <f t="shared" si="3"/>
        <v>55</v>
      </c>
      <c r="H33" s="29">
        <f t="shared" si="1"/>
        <v>11484031</v>
      </c>
      <c r="I33" s="30">
        <v>0</v>
      </c>
      <c r="J33" s="30">
        <v>0</v>
      </c>
      <c r="K33" s="30">
        <v>0</v>
      </c>
      <c r="L33" s="30">
        <v>1</v>
      </c>
      <c r="M33" s="30">
        <v>1</v>
      </c>
      <c r="N33" s="31">
        <f t="shared" si="0"/>
        <v>2</v>
      </c>
    </row>
    <row r="34" spans="1:14" x14ac:dyDescent="0.25">
      <c r="A34" s="24" t="str">
        <f t="shared" si="3"/>
        <v>Московский</v>
      </c>
      <c r="B34" s="25" t="str">
        <f t="shared" si="3"/>
        <v>ГБОУ СОШ №485</v>
      </c>
      <c r="C34" s="26">
        <f t="shared" si="3"/>
        <v>11485</v>
      </c>
      <c r="D34" s="26" t="str">
        <f t="shared" si="3"/>
        <v>СОШ с углуб.</v>
      </c>
      <c r="E34" s="32" t="str">
        <f t="shared" si="3"/>
        <v>1а</v>
      </c>
      <c r="F34" s="28">
        <f t="shared" si="3"/>
        <v>63</v>
      </c>
      <c r="G34" s="28">
        <f t="shared" si="3"/>
        <v>55</v>
      </c>
      <c r="H34" s="29">
        <f t="shared" si="1"/>
        <v>11484032</v>
      </c>
      <c r="I34" s="30">
        <v>0</v>
      </c>
      <c r="J34" s="30">
        <v>1</v>
      </c>
      <c r="K34" s="30">
        <v>0</v>
      </c>
      <c r="L34" s="30">
        <v>1</v>
      </c>
      <c r="M34" s="30">
        <v>0</v>
      </c>
      <c r="N34" s="31">
        <f t="shared" si="0"/>
        <v>2</v>
      </c>
    </row>
    <row r="35" spans="1:14" x14ac:dyDescent="0.25">
      <c r="A35" s="24" t="str">
        <f t="shared" si="3"/>
        <v>Московский</v>
      </c>
      <c r="B35" s="25" t="str">
        <f t="shared" si="3"/>
        <v>ГБОУ СОШ №485</v>
      </c>
      <c r="C35" s="26">
        <f t="shared" si="3"/>
        <v>11485</v>
      </c>
      <c r="D35" s="26" t="str">
        <f t="shared" si="3"/>
        <v>СОШ с углуб.</v>
      </c>
      <c r="E35" s="32" t="str">
        <f t="shared" si="3"/>
        <v>1а</v>
      </c>
      <c r="F35" s="28">
        <f t="shared" si="3"/>
        <v>63</v>
      </c>
      <c r="G35" s="28">
        <f t="shared" si="3"/>
        <v>55</v>
      </c>
      <c r="H35" s="29">
        <f t="shared" si="1"/>
        <v>11484033</v>
      </c>
      <c r="I35" s="30">
        <v>0</v>
      </c>
      <c r="J35" s="30">
        <v>1</v>
      </c>
      <c r="K35" s="30">
        <v>1</v>
      </c>
      <c r="L35" s="30">
        <v>1</v>
      </c>
      <c r="M35" s="30">
        <v>1</v>
      </c>
      <c r="N35" s="31">
        <f t="shared" si="0"/>
        <v>4</v>
      </c>
    </row>
    <row r="36" spans="1:14" x14ac:dyDescent="0.25">
      <c r="A36" s="24" t="str">
        <f t="shared" si="3"/>
        <v>Московский</v>
      </c>
      <c r="B36" s="25" t="str">
        <f t="shared" si="3"/>
        <v>ГБОУ СОШ №485</v>
      </c>
      <c r="C36" s="26">
        <f t="shared" si="3"/>
        <v>11485</v>
      </c>
      <c r="D36" s="26" t="str">
        <f t="shared" si="3"/>
        <v>СОШ с углуб.</v>
      </c>
      <c r="E36" s="32" t="str">
        <f t="shared" si="3"/>
        <v>1а</v>
      </c>
      <c r="F36" s="28">
        <f t="shared" si="3"/>
        <v>63</v>
      </c>
      <c r="G36" s="28">
        <f t="shared" si="3"/>
        <v>55</v>
      </c>
      <c r="H36" s="29">
        <f t="shared" si="1"/>
        <v>11484034</v>
      </c>
      <c r="I36" s="30">
        <v>0</v>
      </c>
      <c r="J36" s="30">
        <v>1</v>
      </c>
      <c r="K36" s="30">
        <v>1</v>
      </c>
      <c r="L36" s="30">
        <v>1</v>
      </c>
      <c r="M36" s="30">
        <v>1</v>
      </c>
      <c r="N36" s="31">
        <f t="shared" si="0"/>
        <v>4</v>
      </c>
    </row>
    <row r="37" spans="1:14" x14ac:dyDescent="0.25">
      <c r="A37" s="24" t="str">
        <f t="shared" ref="A37:G52" si="4">A36</f>
        <v>Московский</v>
      </c>
      <c r="B37" s="25" t="str">
        <f t="shared" si="4"/>
        <v>ГБОУ СОШ №485</v>
      </c>
      <c r="C37" s="26">
        <f t="shared" si="4"/>
        <v>11485</v>
      </c>
      <c r="D37" s="26" t="str">
        <f t="shared" si="4"/>
        <v>СОШ с углуб.</v>
      </c>
      <c r="E37" s="32" t="str">
        <f t="shared" si="4"/>
        <v>1а</v>
      </c>
      <c r="F37" s="28">
        <f t="shared" si="4"/>
        <v>63</v>
      </c>
      <c r="G37" s="28">
        <f t="shared" si="4"/>
        <v>55</v>
      </c>
      <c r="H37" s="29">
        <f t="shared" si="1"/>
        <v>11484035</v>
      </c>
      <c r="I37" s="30">
        <v>1</v>
      </c>
      <c r="J37" s="30">
        <v>1</v>
      </c>
      <c r="K37" s="30">
        <v>1</v>
      </c>
      <c r="L37" s="30">
        <v>1</v>
      </c>
      <c r="M37" s="30">
        <v>1</v>
      </c>
      <c r="N37" s="31">
        <f t="shared" si="0"/>
        <v>5</v>
      </c>
    </row>
    <row r="38" spans="1:14" x14ac:dyDescent="0.25">
      <c r="A38" s="24" t="str">
        <f t="shared" si="4"/>
        <v>Московский</v>
      </c>
      <c r="B38" s="25" t="str">
        <f t="shared" si="4"/>
        <v>ГБОУ СОШ №485</v>
      </c>
      <c r="C38" s="26">
        <f t="shared" si="4"/>
        <v>11485</v>
      </c>
      <c r="D38" s="26" t="str">
        <f t="shared" si="4"/>
        <v>СОШ с углуб.</v>
      </c>
      <c r="E38" s="32" t="str">
        <f t="shared" si="4"/>
        <v>1а</v>
      </c>
      <c r="F38" s="28">
        <f t="shared" si="4"/>
        <v>63</v>
      </c>
      <c r="G38" s="28">
        <f t="shared" si="4"/>
        <v>55</v>
      </c>
      <c r="H38" s="29">
        <f t="shared" si="1"/>
        <v>11484036</v>
      </c>
      <c r="I38" s="30">
        <v>1</v>
      </c>
      <c r="J38" s="30">
        <v>1</v>
      </c>
      <c r="K38" s="30">
        <v>1</v>
      </c>
      <c r="L38" s="30">
        <v>1</v>
      </c>
      <c r="M38" s="30">
        <v>1</v>
      </c>
      <c r="N38" s="31">
        <f t="shared" si="0"/>
        <v>5</v>
      </c>
    </row>
    <row r="39" spans="1:14" x14ac:dyDescent="0.25">
      <c r="A39" s="24" t="str">
        <f t="shared" si="4"/>
        <v>Московский</v>
      </c>
      <c r="B39" s="25" t="str">
        <f t="shared" si="4"/>
        <v>ГБОУ СОШ №485</v>
      </c>
      <c r="C39" s="26">
        <f t="shared" si="4"/>
        <v>11485</v>
      </c>
      <c r="D39" s="26" t="str">
        <f t="shared" si="4"/>
        <v>СОШ с углуб.</v>
      </c>
      <c r="E39" s="32" t="str">
        <f t="shared" si="4"/>
        <v>1а</v>
      </c>
      <c r="F39" s="28">
        <f t="shared" si="4"/>
        <v>63</v>
      </c>
      <c r="G39" s="28">
        <f t="shared" si="4"/>
        <v>55</v>
      </c>
      <c r="H39" s="29">
        <f t="shared" si="1"/>
        <v>11484037</v>
      </c>
      <c r="I39" s="30">
        <v>0</v>
      </c>
      <c r="J39" s="30">
        <v>1</v>
      </c>
      <c r="K39" s="30">
        <v>0</v>
      </c>
      <c r="L39" s="30">
        <v>1</v>
      </c>
      <c r="M39" s="30">
        <v>1</v>
      </c>
      <c r="N39" s="31">
        <f t="shared" si="0"/>
        <v>3</v>
      </c>
    </row>
    <row r="40" spans="1:14" x14ac:dyDescent="0.25">
      <c r="A40" s="24" t="str">
        <f t="shared" si="4"/>
        <v>Московский</v>
      </c>
      <c r="B40" s="25" t="str">
        <f t="shared" si="4"/>
        <v>ГБОУ СОШ №485</v>
      </c>
      <c r="C40" s="26">
        <f t="shared" si="4"/>
        <v>11485</v>
      </c>
      <c r="D40" s="26" t="str">
        <f t="shared" si="4"/>
        <v>СОШ с углуб.</v>
      </c>
      <c r="E40" s="32" t="str">
        <f t="shared" si="4"/>
        <v>1а</v>
      </c>
      <c r="F40" s="28">
        <f t="shared" si="4"/>
        <v>63</v>
      </c>
      <c r="G40" s="28">
        <f t="shared" si="4"/>
        <v>55</v>
      </c>
      <c r="H40" s="29">
        <f t="shared" si="1"/>
        <v>11484038</v>
      </c>
      <c r="I40" s="30">
        <v>1</v>
      </c>
      <c r="J40" s="30">
        <v>1</v>
      </c>
      <c r="K40" s="30">
        <v>1</v>
      </c>
      <c r="L40" s="30">
        <v>1</v>
      </c>
      <c r="M40" s="30">
        <v>1</v>
      </c>
      <c r="N40" s="31">
        <f t="shared" si="0"/>
        <v>5</v>
      </c>
    </row>
    <row r="41" spans="1:14" x14ac:dyDescent="0.25">
      <c r="A41" s="24" t="str">
        <f t="shared" si="4"/>
        <v>Московский</v>
      </c>
      <c r="B41" s="25" t="str">
        <f t="shared" si="4"/>
        <v>ГБОУ СОШ №485</v>
      </c>
      <c r="C41" s="26">
        <f t="shared" si="4"/>
        <v>11485</v>
      </c>
      <c r="D41" s="26" t="str">
        <f t="shared" si="4"/>
        <v>СОШ с углуб.</v>
      </c>
      <c r="E41" s="32" t="str">
        <f t="shared" si="4"/>
        <v>1а</v>
      </c>
      <c r="F41" s="28">
        <f t="shared" si="4"/>
        <v>63</v>
      </c>
      <c r="G41" s="28">
        <f t="shared" si="4"/>
        <v>55</v>
      </c>
      <c r="H41" s="29">
        <f t="shared" si="1"/>
        <v>11484039</v>
      </c>
      <c r="I41" s="30">
        <v>1</v>
      </c>
      <c r="J41" s="30">
        <v>1</v>
      </c>
      <c r="K41" s="30">
        <v>0</v>
      </c>
      <c r="L41" s="30">
        <v>1</v>
      </c>
      <c r="M41" s="30">
        <v>1</v>
      </c>
      <c r="N41" s="31">
        <f t="shared" si="0"/>
        <v>4</v>
      </c>
    </row>
    <row r="42" spans="1:14" x14ac:dyDescent="0.25">
      <c r="A42" s="24" t="str">
        <f t="shared" si="4"/>
        <v>Московский</v>
      </c>
      <c r="B42" s="25" t="str">
        <f t="shared" si="4"/>
        <v>ГБОУ СОШ №485</v>
      </c>
      <c r="C42" s="26">
        <f t="shared" si="4"/>
        <v>11485</v>
      </c>
      <c r="D42" s="26" t="str">
        <f t="shared" si="4"/>
        <v>СОШ с углуб.</v>
      </c>
      <c r="E42" s="32" t="str">
        <f t="shared" si="4"/>
        <v>1а</v>
      </c>
      <c r="F42" s="28">
        <f t="shared" si="4"/>
        <v>63</v>
      </c>
      <c r="G42" s="28">
        <f t="shared" si="4"/>
        <v>55</v>
      </c>
      <c r="H42" s="29">
        <f t="shared" si="1"/>
        <v>11484040</v>
      </c>
      <c r="I42" s="30">
        <v>1</v>
      </c>
      <c r="J42" s="30">
        <v>1</v>
      </c>
      <c r="K42" s="30">
        <v>1</v>
      </c>
      <c r="L42" s="30">
        <v>1</v>
      </c>
      <c r="M42" s="30">
        <v>1</v>
      </c>
      <c r="N42" s="31">
        <f t="shared" si="0"/>
        <v>5</v>
      </c>
    </row>
    <row r="43" spans="1:14" x14ac:dyDescent="0.25">
      <c r="A43" s="24" t="str">
        <f t="shared" si="4"/>
        <v>Московский</v>
      </c>
      <c r="B43" s="25" t="str">
        <f t="shared" si="4"/>
        <v>ГБОУ СОШ №485</v>
      </c>
      <c r="C43" s="26">
        <f t="shared" si="4"/>
        <v>11485</v>
      </c>
      <c r="D43" s="26" t="str">
        <f t="shared" si="4"/>
        <v>СОШ с углуб.</v>
      </c>
      <c r="E43" s="32" t="str">
        <f t="shared" si="4"/>
        <v>1а</v>
      </c>
      <c r="F43" s="28">
        <f t="shared" si="4"/>
        <v>63</v>
      </c>
      <c r="G43" s="28">
        <f t="shared" si="4"/>
        <v>55</v>
      </c>
      <c r="H43" s="29">
        <f t="shared" si="1"/>
        <v>11484041</v>
      </c>
      <c r="I43" s="30">
        <v>1</v>
      </c>
      <c r="J43" s="30">
        <v>1</v>
      </c>
      <c r="K43" s="30">
        <v>1</v>
      </c>
      <c r="L43" s="30">
        <v>1</v>
      </c>
      <c r="M43" s="30">
        <v>1</v>
      </c>
      <c r="N43" s="31">
        <f t="shared" si="0"/>
        <v>5</v>
      </c>
    </row>
    <row r="44" spans="1:14" x14ac:dyDescent="0.25">
      <c r="A44" s="24" t="str">
        <f t="shared" si="4"/>
        <v>Московский</v>
      </c>
      <c r="B44" s="25" t="str">
        <f t="shared" si="4"/>
        <v>ГБОУ СОШ №485</v>
      </c>
      <c r="C44" s="26">
        <f t="shared" si="4"/>
        <v>11485</v>
      </c>
      <c r="D44" s="26" t="str">
        <f t="shared" si="4"/>
        <v>СОШ с углуб.</v>
      </c>
      <c r="E44" s="32" t="str">
        <f t="shared" si="4"/>
        <v>1а</v>
      </c>
      <c r="F44" s="28">
        <f t="shared" si="4"/>
        <v>63</v>
      </c>
      <c r="G44" s="28">
        <f t="shared" si="4"/>
        <v>55</v>
      </c>
      <c r="H44" s="29">
        <f t="shared" si="1"/>
        <v>11484042</v>
      </c>
      <c r="I44" s="30">
        <v>1</v>
      </c>
      <c r="J44" s="30">
        <v>1</v>
      </c>
      <c r="K44" s="30">
        <v>1</v>
      </c>
      <c r="L44" s="30">
        <v>1</v>
      </c>
      <c r="M44" s="30">
        <v>1</v>
      </c>
      <c r="N44" s="31">
        <f t="shared" si="0"/>
        <v>5</v>
      </c>
    </row>
    <row r="45" spans="1:14" x14ac:dyDescent="0.25">
      <c r="A45" s="24" t="str">
        <f t="shared" si="4"/>
        <v>Московский</v>
      </c>
      <c r="B45" s="25" t="str">
        <f t="shared" si="4"/>
        <v>ГБОУ СОШ №485</v>
      </c>
      <c r="C45" s="26">
        <f t="shared" si="4"/>
        <v>11485</v>
      </c>
      <c r="D45" s="26" t="str">
        <f t="shared" si="4"/>
        <v>СОШ с углуб.</v>
      </c>
      <c r="E45" s="32" t="str">
        <f t="shared" si="4"/>
        <v>1а</v>
      </c>
      <c r="F45" s="28">
        <f t="shared" si="4"/>
        <v>63</v>
      </c>
      <c r="G45" s="28">
        <f t="shared" si="4"/>
        <v>55</v>
      </c>
      <c r="H45" s="29">
        <f t="shared" si="1"/>
        <v>11484043</v>
      </c>
      <c r="I45" s="30">
        <v>0</v>
      </c>
      <c r="J45" s="30">
        <v>1</v>
      </c>
      <c r="K45" s="30">
        <v>1</v>
      </c>
      <c r="L45" s="30">
        <v>1</v>
      </c>
      <c r="M45" s="30">
        <v>1</v>
      </c>
      <c r="N45" s="31">
        <f t="shared" si="0"/>
        <v>4</v>
      </c>
    </row>
    <row r="46" spans="1:14" x14ac:dyDescent="0.25">
      <c r="A46" s="24" t="str">
        <f t="shared" si="4"/>
        <v>Московский</v>
      </c>
      <c r="B46" s="25" t="str">
        <f t="shared" si="4"/>
        <v>ГБОУ СОШ №485</v>
      </c>
      <c r="C46" s="26">
        <f t="shared" si="4"/>
        <v>11485</v>
      </c>
      <c r="D46" s="26" t="str">
        <f t="shared" si="4"/>
        <v>СОШ с углуб.</v>
      </c>
      <c r="E46" s="32" t="str">
        <f t="shared" si="4"/>
        <v>1а</v>
      </c>
      <c r="F46" s="28">
        <f t="shared" si="4"/>
        <v>63</v>
      </c>
      <c r="G46" s="28">
        <f t="shared" si="4"/>
        <v>55</v>
      </c>
      <c r="H46" s="29">
        <f t="shared" si="1"/>
        <v>11484044</v>
      </c>
      <c r="I46" s="30">
        <v>1</v>
      </c>
      <c r="J46" s="30">
        <v>1</v>
      </c>
      <c r="K46" s="30">
        <v>1</v>
      </c>
      <c r="L46" s="30">
        <v>1</v>
      </c>
      <c r="M46" s="30">
        <v>1</v>
      </c>
      <c r="N46" s="31">
        <f t="shared" si="0"/>
        <v>5</v>
      </c>
    </row>
    <row r="47" spans="1:14" x14ac:dyDescent="0.25">
      <c r="A47" s="24" t="str">
        <f t="shared" si="4"/>
        <v>Московский</v>
      </c>
      <c r="B47" s="25" t="str">
        <f t="shared" si="4"/>
        <v>ГБОУ СОШ №485</v>
      </c>
      <c r="C47" s="26">
        <f t="shared" si="4"/>
        <v>11485</v>
      </c>
      <c r="D47" s="26" t="str">
        <f t="shared" si="4"/>
        <v>СОШ с углуб.</v>
      </c>
      <c r="E47" s="32" t="str">
        <f t="shared" si="4"/>
        <v>1а</v>
      </c>
      <c r="F47" s="28">
        <f t="shared" si="4"/>
        <v>63</v>
      </c>
      <c r="G47" s="28">
        <f t="shared" si="4"/>
        <v>55</v>
      </c>
      <c r="H47" s="29">
        <f t="shared" si="1"/>
        <v>11484045</v>
      </c>
      <c r="I47" s="30">
        <v>1</v>
      </c>
      <c r="J47" s="30">
        <v>1</v>
      </c>
      <c r="K47" s="30">
        <v>1</v>
      </c>
      <c r="L47" s="30">
        <v>1</v>
      </c>
      <c r="M47" s="30">
        <v>1</v>
      </c>
      <c r="N47" s="31">
        <f t="shared" si="0"/>
        <v>5</v>
      </c>
    </row>
    <row r="48" spans="1:14" x14ac:dyDescent="0.25">
      <c r="A48" s="24" t="str">
        <f t="shared" si="4"/>
        <v>Московский</v>
      </c>
      <c r="B48" s="25" t="str">
        <f t="shared" si="4"/>
        <v>ГБОУ СОШ №485</v>
      </c>
      <c r="C48" s="26">
        <f t="shared" si="4"/>
        <v>11485</v>
      </c>
      <c r="D48" s="26" t="str">
        <f t="shared" si="4"/>
        <v>СОШ с углуб.</v>
      </c>
      <c r="E48" s="32" t="str">
        <f t="shared" si="4"/>
        <v>1а</v>
      </c>
      <c r="F48" s="28">
        <f t="shared" si="4"/>
        <v>63</v>
      </c>
      <c r="G48" s="28">
        <f t="shared" si="4"/>
        <v>55</v>
      </c>
      <c r="H48" s="29">
        <f t="shared" si="1"/>
        <v>11484046</v>
      </c>
      <c r="I48" s="30">
        <v>1</v>
      </c>
      <c r="J48" s="30">
        <v>0</v>
      </c>
      <c r="K48" s="30">
        <v>0</v>
      </c>
      <c r="L48" s="30">
        <v>1</v>
      </c>
      <c r="M48" s="30">
        <v>0</v>
      </c>
      <c r="N48" s="31">
        <f t="shared" si="0"/>
        <v>2</v>
      </c>
    </row>
    <row r="49" spans="1:14" x14ac:dyDescent="0.25">
      <c r="A49" s="24" t="str">
        <f t="shared" si="4"/>
        <v>Московский</v>
      </c>
      <c r="B49" s="25" t="str">
        <f t="shared" si="4"/>
        <v>ГБОУ СОШ №485</v>
      </c>
      <c r="C49" s="26">
        <f t="shared" si="4"/>
        <v>11485</v>
      </c>
      <c r="D49" s="26" t="str">
        <f t="shared" si="4"/>
        <v>СОШ с углуб.</v>
      </c>
      <c r="E49" s="32" t="str">
        <f t="shared" si="4"/>
        <v>1а</v>
      </c>
      <c r="F49" s="28">
        <f t="shared" si="4"/>
        <v>63</v>
      </c>
      <c r="G49" s="28">
        <f t="shared" si="4"/>
        <v>55</v>
      </c>
      <c r="H49" s="29">
        <f t="shared" si="1"/>
        <v>11484047</v>
      </c>
      <c r="I49" s="30">
        <v>1</v>
      </c>
      <c r="J49" s="30">
        <v>0</v>
      </c>
      <c r="K49" s="30">
        <v>0</v>
      </c>
      <c r="L49" s="30">
        <v>1</v>
      </c>
      <c r="M49" s="30">
        <v>1</v>
      </c>
      <c r="N49" s="31">
        <f t="shared" si="0"/>
        <v>3</v>
      </c>
    </row>
    <row r="50" spans="1:14" x14ac:dyDescent="0.25">
      <c r="A50" s="24" t="str">
        <f t="shared" si="4"/>
        <v>Московский</v>
      </c>
      <c r="B50" s="25" t="str">
        <f t="shared" si="4"/>
        <v>ГБОУ СОШ №485</v>
      </c>
      <c r="C50" s="26">
        <f t="shared" si="4"/>
        <v>11485</v>
      </c>
      <c r="D50" s="26" t="str">
        <f t="shared" si="4"/>
        <v>СОШ с углуб.</v>
      </c>
      <c r="E50" s="32" t="str">
        <f t="shared" si="4"/>
        <v>1а</v>
      </c>
      <c r="F50" s="28">
        <f t="shared" si="4"/>
        <v>63</v>
      </c>
      <c r="G50" s="28">
        <f t="shared" si="4"/>
        <v>55</v>
      </c>
      <c r="H50" s="29">
        <f t="shared" si="1"/>
        <v>11484048</v>
      </c>
      <c r="I50" s="30">
        <v>1</v>
      </c>
      <c r="J50" s="30">
        <v>1</v>
      </c>
      <c r="K50" s="30">
        <v>1</v>
      </c>
      <c r="L50" s="30">
        <v>1</v>
      </c>
      <c r="M50" s="30">
        <v>1</v>
      </c>
      <c r="N50" s="31">
        <f t="shared" si="0"/>
        <v>5</v>
      </c>
    </row>
    <row r="51" spans="1:14" x14ac:dyDescent="0.25">
      <c r="A51" s="24" t="str">
        <f t="shared" si="4"/>
        <v>Московский</v>
      </c>
      <c r="B51" s="25" t="str">
        <f t="shared" si="4"/>
        <v>ГБОУ СОШ №485</v>
      </c>
      <c r="C51" s="26">
        <f t="shared" si="4"/>
        <v>11485</v>
      </c>
      <c r="D51" s="26" t="str">
        <f t="shared" si="4"/>
        <v>СОШ с углуб.</v>
      </c>
      <c r="E51" s="32" t="str">
        <f t="shared" si="4"/>
        <v>1а</v>
      </c>
      <c r="F51" s="28">
        <f t="shared" si="4"/>
        <v>63</v>
      </c>
      <c r="G51" s="28">
        <f t="shared" si="4"/>
        <v>55</v>
      </c>
      <c r="H51" s="29">
        <f t="shared" si="1"/>
        <v>11484049</v>
      </c>
      <c r="I51" s="30">
        <v>1</v>
      </c>
      <c r="J51" s="30">
        <v>1</v>
      </c>
      <c r="K51" s="30">
        <v>1</v>
      </c>
      <c r="L51" s="30">
        <v>1</v>
      </c>
      <c r="M51" s="30">
        <v>1</v>
      </c>
      <c r="N51" s="31">
        <f t="shared" si="0"/>
        <v>5</v>
      </c>
    </row>
    <row r="52" spans="1:14" x14ac:dyDescent="0.25">
      <c r="A52" s="24" t="str">
        <f t="shared" si="4"/>
        <v>Московский</v>
      </c>
      <c r="B52" s="25" t="str">
        <f t="shared" si="4"/>
        <v>ГБОУ СОШ №485</v>
      </c>
      <c r="C52" s="26">
        <f t="shared" si="4"/>
        <v>11485</v>
      </c>
      <c r="D52" s="26" t="str">
        <f t="shared" si="4"/>
        <v>СОШ с углуб.</v>
      </c>
      <c r="E52" s="32" t="str">
        <f t="shared" si="4"/>
        <v>1а</v>
      </c>
      <c r="F52" s="28">
        <f t="shared" si="4"/>
        <v>63</v>
      </c>
      <c r="G52" s="28">
        <f t="shared" si="4"/>
        <v>55</v>
      </c>
      <c r="H52" s="29">
        <f t="shared" si="1"/>
        <v>11484050</v>
      </c>
      <c r="I52" s="30">
        <v>1</v>
      </c>
      <c r="J52" s="30">
        <v>1</v>
      </c>
      <c r="K52" s="30">
        <v>1</v>
      </c>
      <c r="L52" s="30">
        <v>1</v>
      </c>
      <c r="M52" s="30">
        <v>1</v>
      </c>
      <c r="N52" s="31">
        <f t="shared" si="0"/>
        <v>5</v>
      </c>
    </row>
    <row r="53" spans="1:14" x14ac:dyDescent="0.25">
      <c r="A53" s="24" t="str">
        <f t="shared" ref="A53:G58" si="5">A52</f>
        <v>Московский</v>
      </c>
      <c r="B53" s="25" t="str">
        <f t="shared" si="5"/>
        <v>ГБОУ СОШ №485</v>
      </c>
      <c r="C53" s="26">
        <f t="shared" si="5"/>
        <v>11485</v>
      </c>
      <c r="D53" s="26" t="str">
        <f t="shared" si="5"/>
        <v>СОШ с углуб.</v>
      </c>
      <c r="E53" s="32" t="str">
        <f t="shared" si="5"/>
        <v>1а</v>
      </c>
      <c r="F53" s="28">
        <f t="shared" si="5"/>
        <v>63</v>
      </c>
      <c r="G53" s="28">
        <f t="shared" si="5"/>
        <v>55</v>
      </c>
      <c r="H53" s="29">
        <f t="shared" si="1"/>
        <v>11484051</v>
      </c>
      <c r="I53" s="30">
        <v>0</v>
      </c>
      <c r="J53" s="30">
        <v>1</v>
      </c>
      <c r="K53" s="30">
        <v>0</v>
      </c>
      <c r="L53" s="30">
        <v>1</v>
      </c>
      <c r="M53" s="30">
        <v>1</v>
      </c>
      <c r="N53" s="31">
        <f t="shared" si="0"/>
        <v>3</v>
      </c>
    </row>
    <row r="54" spans="1:14" x14ac:dyDescent="0.25">
      <c r="A54" s="24" t="str">
        <f t="shared" si="5"/>
        <v>Московский</v>
      </c>
      <c r="B54" s="25" t="str">
        <f t="shared" si="5"/>
        <v>ГБОУ СОШ №485</v>
      </c>
      <c r="C54" s="26">
        <f t="shared" si="5"/>
        <v>11485</v>
      </c>
      <c r="D54" s="26" t="str">
        <f t="shared" si="5"/>
        <v>СОШ с углуб.</v>
      </c>
      <c r="E54" s="32" t="str">
        <f t="shared" si="5"/>
        <v>1а</v>
      </c>
      <c r="F54" s="28">
        <f t="shared" si="5"/>
        <v>63</v>
      </c>
      <c r="G54" s="28">
        <f t="shared" si="5"/>
        <v>55</v>
      </c>
      <c r="H54" s="29">
        <f t="shared" si="1"/>
        <v>11484052</v>
      </c>
      <c r="I54" s="30">
        <v>1</v>
      </c>
      <c r="J54" s="30">
        <v>1</v>
      </c>
      <c r="K54" s="30">
        <v>1</v>
      </c>
      <c r="L54" s="30">
        <v>1</v>
      </c>
      <c r="M54" s="30">
        <v>1</v>
      </c>
      <c r="N54" s="31">
        <f t="shared" si="0"/>
        <v>5</v>
      </c>
    </row>
    <row r="55" spans="1:14" x14ac:dyDescent="0.25">
      <c r="A55" s="24" t="str">
        <f t="shared" si="5"/>
        <v>Московский</v>
      </c>
      <c r="B55" s="25" t="str">
        <f t="shared" si="5"/>
        <v>ГБОУ СОШ №485</v>
      </c>
      <c r="C55" s="26">
        <f t="shared" si="5"/>
        <v>11485</v>
      </c>
      <c r="D55" s="26" t="str">
        <f t="shared" si="5"/>
        <v>СОШ с углуб.</v>
      </c>
      <c r="E55" s="32" t="str">
        <f t="shared" si="5"/>
        <v>1а</v>
      </c>
      <c r="F55" s="28">
        <f t="shared" si="5"/>
        <v>63</v>
      </c>
      <c r="G55" s="28">
        <f t="shared" si="5"/>
        <v>55</v>
      </c>
      <c r="H55" s="29">
        <f t="shared" si="1"/>
        <v>11484053</v>
      </c>
      <c r="I55" s="30">
        <v>1</v>
      </c>
      <c r="J55" s="30">
        <v>1</v>
      </c>
      <c r="K55" s="30">
        <v>1</v>
      </c>
      <c r="L55" s="30">
        <v>1</v>
      </c>
      <c r="M55" s="30">
        <v>1</v>
      </c>
      <c r="N55" s="31">
        <f t="shared" si="0"/>
        <v>5</v>
      </c>
    </row>
    <row r="56" spans="1:14" x14ac:dyDescent="0.25">
      <c r="A56" s="24" t="str">
        <f t="shared" si="5"/>
        <v>Московский</v>
      </c>
      <c r="B56" s="25" t="str">
        <f t="shared" si="5"/>
        <v>ГБОУ СОШ №485</v>
      </c>
      <c r="C56" s="26">
        <f t="shared" si="5"/>
        <v>11485</v>
      </c>
      <c r="D56" s="26" t="str">
        <f t="shared" si="5"/>
        <v>СОШ с углуб.</v>
      </c>
      <c r="E56" s="32" t="str">
        <f t="shared" si="5"/>
        <v>1а</v>
      </c>
      <c r="F56" s="28">
        <f t="shared" si="5"/>
        <v>63</v>
      </c>
      <c r="G56" s="28">
        <f t="shared" si="5"/>
        <v>55</v>
      </c>
      <c r="H56" s="29">
        <f t="shared" si="1"/>
        <v>11484054</v>
      </c>
      <c r="I56" s="30">
        <v>0</v>
      </c>
      <c r="J56" s="30">
        <v>1</v>
      </c>
      <c r="K56" s="30">
        <v>1</v>
      </c>
      <c r="L56" s="30">
        <v>1</v>
      </c>
      <c r="M56" s="30">
        <v>1</v>
      </c>
      <c r="N56" s="31">
        <f t="shared" si="0"/>
        <v>4</v>
      </c>
    </row>
    <row r="57" spans="1:14" x14ac:dyDescent="0.25">
      <c r="A57" s="24" t="str">
        <f t="shared" si="5"/>
        <v>Московский</v>
      </c>
      <c r="B57" s="25" t="str">
        <f t="shared" si="5"/>
        <v>ГБОУ СОШ №485</v>
      </c>
      <c r="C57" s="26">
        <f t="shared" si="5"/>
        <v>11485</v>
      </c>
      <c r="D57" s="26" t="str">
        <f t="shared" si="5"/>
        <v>СОШ с углуб.</v>
      </c>
      <c r="E57" s="32" t="str">
        <f t="shared" si="5"/>
        <v>1а</v>
      </c>
      <c r="F57" s="28">
        <f t="shared" si="5"/>
        <v>63</v>
      </c>
      <c r="G57" s="28">
        <f t="shared" si="5"/>
        <v>55</v>
      </c>
      <c r="H57" s="29">
        <f t="shared" si="1"/>
        <v>11484055</v>
      </c>
      <c r="I57" s="30">
        <v>0</v>
      </c>
      <c r="J57" s="30">
        <v>1</v>
      </c>
      <c r="K57" s="30">
        <v>1</v>
      </c>
      <c r="L57" s="30">
        <v>1</v>
      </c>
      <c r="M57" s="30">
        <v>1</v>
      </c>
      <c r="N57" s="31">
        <f t="shared" si="0"/>
        <v>4</v>
      </c>
    </row>
    <row r="58" spans="1:14" x14ac:dyDescent="0.25">
      <c r="A58" s="24" t="str">
        <f t="shared" si="5"/>
        <v>Московский</v>
      </c>
      <c r="B58" s="25" t="str">
        <f t="shared" si="5"/>
        <v>ГБОУ СОШ №485</v>
      </c>
      <c r="C58" s="26">
        <f t="shared" si="5"/>
        <v>11485</v>
      </c>
      <c r="D58" s="26" t="str">
        <f t="shared" si="5"/>
        <v>СОШ с углуб.</v>
      </c>
      <c r="E58" s="32" t="str">
        <f t="shared" si="5"/>
        <v>1а</v>
      </c>
      <c r="F58" s="28">
        <f t="shared" si="5"/>
        <v>63</v>
      </c>
      <c r="G58" s="28">
        <f t="shared" si="5"/>
        <v>55</v>
      </c>
      <c r="I58" s="48">
        <f>SUM(I3:I57)/(55*1)</f>
        <v>0.69090909090909092</v>
      </c>
      <c r="J58" s="48">
        <f t="shared" ref="J58:M58" si="6">SUM(J3:J57)/(55*1)</f>
        <v>0.81818181818181823</v>
      </c>
      <c r="K58" s="48">
        <f t="shared" si="6"/>
        <v>0.6</v>
      </c>
      <c r="L58" s="48">
        <f t="shared" si="6"/>
        <v>0.90909090909090906</v>
      </c>
      <c r="M58" s="48">
        <f t="shared" si="6"/>
        <v>0.81818181818181823</v>
      </c>
      <c r="N58" s="48">
        <f>SUM(N3:N57)/(55*5)</f>
        <v>0.76727272727272722</v>
      </c>
    </row>
    <row r="61" spans="1:14" x14ac:dyDescent="0.25">
      <c r="A61" s="54" t="s">
        <v>74</v>
      </c>
      <c r="B61" s="54" t="s">
        <v>75</v>
      </c>
      <c r="C61" s="54" t="s">
        <v>76</v>
      </c>
    </row>
    <row r="62" spans="1:14" x14ac:dyDescent="0.25">
      <c r="A62" s="54" t="s">
        <v>82</v>
      </c>
      <c r="B62" s="54">
        <v>0</v>
      </c>
      <c r="C62" s="55">
        <f>B62/55</f>
        <v>0</v>
      </c>
    </row>
    <row r="63" spans="1:14" x14ac:dyDescent="0.25">
      <c r="A63" s="54" t="s">
        <v>77</v>
      </c>
      <c r="B63" s="54">
        <v>4</v>
      </c>
      <c r="C63" s="55">
        <f t="shared" ref="C63:C67" si="7">B63/55</f>
        <v>7.2727272727272724E-2</v>
      </c>
    </row>
    <row r="64" spans="1:14" x14ac:dyDescent="0.25">
      <c r="A64" s="54" t="s">
        <v>78</v>
      </c>
      <c r="B64" s="54">
        <v>7</v>
      </c>
      <c r="C64" s="55">
        <f t="shared" si="7"/>
        <v>0.12727272727272726</v>
      </c>
    </row>
    <row r="65" spans="1:3" x14ac:dyDescent="0.25">
      <c r="A65" s="54" t="s">
        <v>79</v>
      </c>
      <c r="B65" s="54">
        <v>6</v>
      </c>
      <c r="C65" s="55">
        <f t="shared" si="7"/>
        <v>0.10909090909090909</v>
      </c>
    </row>
    <row r="66" spans="1:3" x14ac:dyDescent="0.25">
      <c r="A66" s="54" t="s">
        <v>80</v>
      </c>
      <c r="B66" s="54">
        <v>15</v>
      </c>
      <c r="C66" s="55">
        <f t="shared" si="7"/>
        <v>0.27272727272727271</v>
      </c>
    </row>
    <row r="67" spans="1:3" x14ac:dyDescent="0.25">
      <c r="A67" s="54" t="s">
        <v>81</v>
      </c>
      <c r="B67" s="54">
        <v>23</v>
      </c>
      <c r="C67" s="55">
        <f t="shared" si="7"/>
        <v>0.41818181818181815</v>
      </c>
    </row>
    <row r="68" spans="1:3" x14ac:dyDescent="0.25">
      <c r="B68">
        <f>SUM(B62:B67)</f>
        <v>55</v>
      </c>
    </row>
  </sheetData>
  <autoFilter ref="A1:N58"/>
  <mergeCells count="9">
    <mergeCell ref="G1:G2"/>
    <mergeCell ref="H1:H2"/>
    <mergeCell ref="N1:N2"/>
    <mergeCell ref="A1:A2"/>
    <mergeCell ref="B1:B2"/>
    <mergeCell ref="C1:C2"/>
    <mergeCell ref="D1:D2"/>
    <mergeCell ref="E1:E2"/>
    <mergeCell ref="F1:F2"/>
  </mergeCells>
  <dataValidations count="3">
    <dataValidation allowBlank="1" showErrorMessage="1" sqref="E3:G58 JA3:JC57 SW3:SY57 ACS3:ACU57 AMO3:AMQ57 AWK3:AWM57 BGG3:BGI57 BQC3:BQE57 BZY3:CAA57 CJU3:CJW57 CTQ3:CTS57 DDM3:DDO57 DNI3:DNK57 DXE3:DXG57 EHA3:EHC57 EQW3:EQY57 FAS3:FAU57 FKO3:FKQ57 FUK3:FUM57 GEG3:GEI57 GOC3:GOE57 GXY3:GYA57 HHU3:HHW57 HRQ3:HRS57 IBM3:IBO57 ILI3:ILK57 IVE3:IVG57 JFA3:JFC57 JOW3:JOY57 JYS3:JYU57 KIO3:KIQ57 KSK3:KSM57 LCG3:LCI57 LMC3:LME57 LVY3:LWA57 MFU3:MFW57 MPQ3:MPS57 MZM3:MZO57 NJI3:NJK57 NTE3:NTG57 ODA3:ODC57 OMW3:OMY57 OWS3:OWU57 PGO3:PGQ57 PQK3:PQM57 QAG3:QAI57 QKC3:QKE57 QTY3:QUA57 RDU3:RDW57 RNQ3:RNS57 RXM3:RXO57 SHI3:SHK57 SRE3:SRG57 TBA3:TBC57 TKW3:TKY57 TUS3:TUU57 UEO3:UEQ57 UOK3:UOM57 UYG3:UYI57 VIC3:VIE57 VRY3:VSA57 WBU3:WBW57 WLQ3:WLS57 WVM3:WVO57 E65250:G65589 JA65250:JC65589 SW65250:SY65589 ACS65250:ACU65589 AMO65250:AMQ65589 AWK65250:AWM65589 BGG65250:BGI65589 BQC65250:BQE65589 BZY65250:CAA65589 CJU65250:CJW65589 CTQ65250:CTS65589 DDM65250:DDO65589 DNI65250:DNK65589 DXE65250:DXG65589 EHA65250:EHC65589 EQW65250:EQY65589 FAS65250:FAU65589 FKO65250:FKQ65589 FUK65250:FUM65589 GEG65250:GEI65589 GOC65250:GOE65589 GXY65250:GYA65589 HHU65250:HHW65589 HRQ65250:HRS65589 IBM65250:IBO65589 ILI65250:ILK65589 IVE65250:IVG65589 JFA65250:JFC65589 JOW65250:JOY65589 JYS65250:JYU65589 KIO65250:KIQ65589 KSK65250:KSM65589 LCG65250:LCI65589 LMC65250:LME65589 LVY65250:LWA65589 MFU65250:MFW65589 MPQ65250:MPS65589 MZM65250:MZO65589 NJI65250:NJK65589 NTE65250:NTG65589 ODA65250:ODC65589 OMW65250:OMY65589 OWS65250:OWU65589 PGO65250:PGQ65589 PQK65250:PQM65589 QAG65250:QAI65589 QKC65250:QKE65589 QTY65250:QUA65589 RDU65250:RDW65589 RNQ65250:RNS65589 RXM65250:RXO65589 SHI65250:SHK65589 SRE65250:SRG65589 TBA65250:TBC65589 TKW65250:TKY65589 TUS65250:TUU65589 UEO65250:UEQ65589 UOK65250:UOM65589 UYG65250:UYI65589 VIC65250:VIE65589 VRY65250:VSA65589 WBU65250:WBW65589 WLQ65250:WLS65589 WVM65250:WVO65589 E130786:G131125 JA130786:JC131125 SW130786:SY131125 ACS130786:ACU131125 AMO130786:AMQ131125 AWK130786:AWM131125 BGG130786:BGI131125 BQC130786:BQE131125 BZY130786:CAA131125 CJU130786:CJW131125 CTQ130786:CTS131125 DDM130786:DDO131125 DNI130786:DNK131125 DXE130786:DXG131125 EHA130786:EHC131125 EQW130786:EQY131125 FAS130786:FAU131125 FKO130786:FKQ131125 FUK130786:FUM131125 GEG130786:GEI131125 GOC130786:GOE131125 GXY130786:GYA131125 HHU130786:HHW131125 HRQ130786:HRS131125 IBM130786:IBO131125 ILI130786:ILK131125 IVE130786:IVG131125 JFA130786:JFC131125 JOW130786:JOY131125 JYS130786:JYU131125 KIO130786:KIQ131125 KSK130786:KSM131125 LCG130786:LCI131125 LMC130786:LME131125 LVY130786:LWA131125 MFU130786:MFW131125 MPQ130786:MPS131125 MZM130786:MZO131125 NJI130786:NJK131125 NTE130786:NTG131125 ODA130786:ODC131125 OMW130786:OMY131125 OWS130786:OWU131125 PGO130786:PGQ131125 PQK130786:PQM131125 QAG130786:QAI131125 QKC130786:QKE131125 QTY130786:QUA131125 RDU130786:RDW131125 RNQ130786:RNS131125 RXM130786:RXO131125 SHI130786:SHK131125 SRE130786:SRG131125 TBA130786:TBC131125 TKW130786:TKY131125 TUS130786:TUU131125 UEO130786:UEQ131125 UOK130786:UOM131125 UYG130786:UYI131125 VIC130786:VIE131125 VRY130786:VSA131125 WBU130786:WBW131125 WLQ130786:WLS131125 WVM130786:WVO131125 E196322:G196661 JA196322:JC196661 SW196322:SY196661 ACS196322:ACU196661 AMO196322:AMQ196661 AWK196322:AWM196661 BGG196322:BGI196661 BQC196322:BQE196661 BZY196322:CAA196661 CJU196322:CJW196661 CTQ196322:CTS196661 DDM196322:DDO196661 DNI196322:DNK196661 DXE196322:DXG196661 EHA196322:EHC196661 EQW196322:EQY196661 FAS196322:FAU196661 FKO196322:FKQ196661 FUK196322:FUM196661 GEG196322:GEI196661 GOC196322:GOE196661 GXY196322:GYA196661 HHU196322:HHW196661 HRQ196322:HRS196661 IBM196322:IBO196661 ILI196322:ILK196661 IVE196322:IVG196661 JFA196322:JFC196661 JOW196322:JOY196661 JYS196322:JYU196661 KIO196322:KIQ196661 KSK196322:KSM196661 LCG196322:LCI196661 LMC196322:LME196661 LVY196322:LWA196661 MFU196322:MFW196661 MPQ196322:MPS196661 MZM196322:MZO196661 NJI196322:NJK196661 NTE196322:NTG196661 ODA196322:ODC196661 OMW196322:OMY196661 OWS196322:OWU196661 PGO196322:PGQ196661 PQK196322:PQM196661 QAG196322:QAI196661 QKC196322:QKE196661 QTY196322:QUA196661 RDU196322:RDW196661 RNQ196322:RNS196661 RXM196322:RXO196661 SHI196322:SHK196661 SRE196322:SRG196661 TBA196322:TBC196661 TKW196322:TKY196661 TUS196322:TUU196661 UEO196322:UEQ196661 UOK196322:UOM196661 UYG196322:UYI196661 VIC196322:VIE196661 VRY196322:VSA196661 WBU196322:WBW196661 WLQ196322:WLS196661 WVM196322:WVO196661 E261858:G262197 JA261858:JC262197 SW261858:SY262197 ACS261858:ACU262197 AMO261858:AMQ262197 AWK261858:AWM262197 BGG261858:BGI262197 BQC261858:BQE262197 BZY261858:CAA262197 CJU261858:CJW262197 CTQ261858:CTS262197 DDM261858:DDO262197 DNI261858:DNK262197 DXE261858:DXG262197 EHA261858:EHC262197 EQW261858:EQY262197 FAS261858:FAU262197 FKO261858:FKQ262197 FUK261858:FUM262197 GEG261858:GEI262197 GOC261858:GOE262197 GXY261858:GYA262197 HHU261858:HHW262197 HRQ261858:HRS262197 IBM261858:IBO262197 ILI261858:ILK262197 IVE261858:IVG262197 JFA261858:JFC262197 JOW261858:JOY262197 JYS261858:JYU262197 KIO261858:KIQ262197 KSK261858:KSM262197 LCG261858:LCI262197 LMC261858:LME262197 LVY261858:LWA262197 MFU261858:MFW262197 MPQ261858:MPS262197 MZM261858:MZO262197 NJI261858:NJK262197 NTE261858:NTG262197 ODA261858:ODC262197 OMW261858:OMY262197 OWS261858:OWU262197 PGO261858:PGQ262197 PQK261858:PQM262197 QAG261858:QAI262197 QKC261858:QKE262197 QTY261858:QUA262197 RDU261858:RDW262197 RNQ261858:RNS262197 RXM261858:RXO262197 SHI261858:SHK262197 SRE261858:SRG262197 TBA261858:TBC262197 TKW261858:TKY262197 TUS261858:TUU262197 UEO261858:UEQ262197 UOK261858:UOM262197 UYG261858:UYI262197 VIC261858:VIE262197 VRY261858:VSA262197 WBU261858:WBW262197 WLQ261858:WLS262197 WVM261858:WVO262197 E327394:G327733 JA327394:JC327733 SW327394:SY327733 ACS327394:ACU327733 AMO327394:AMQ327733 AWK327394:AWM327733 BGG327394:BGI327733 BQC327394:BQE327733 BZY327394:CAA327733 CJU327394:CJW327733 CTQ327394:CTS327733 DDM327394:DDO327733 DNI327394:DNK327733 DXE327394:DXG327733 EHA327394:EHC327733 EQW327394:EQY327733 FAS327394:FAU327733 FKO327394:FKQ327733 FUK327394:FUM327733 GEG327394:GEI327733 GOC327394:GOE327733 GXY327394:GYA327733 HHU327394:HHW327733 HRQ327394:HRS327733 IBM327394:IBO327733 ILI327394:ILK327733 IVE327394:IVG327733 JFA327394:JFC327733 JOW327394:JOY327733 JYS327394:JYU327733 KIO327394:KIQ327733 KSK327394:KSM327733 LCG327394:LCI327733 LMC327394:LME327733 LVY327394:LWA327733 MFU327394:MFW327733 MPQ327394:MPS327733 MZM327394:MZO327733 NJI327394:NJK327733 NTE327394:NTG327733 ODA327394:ODC327733 OMW327394:OMY327733 OWS327394:OWU327733 PGO327394:PGQ327733 PQK327394:PQM327733 QAG327394:QAI327733 QKC327394:QKE327733 QTY327394:QUA327733 RDU327394:RDW327733 RNQ327394:RNS327733 RXM327394:RXO327733 SHI327394:SHK327733 SRE327394:SRG327733 TBA327394:TBC327733 TKW327394:TKY327733 TUS327394:TUU327733 UEO327394:UEQ327733 UOK327394:UOM327733 UYG327394:UYI327733 VIC327394:VIE327733 VRY327394:VSA327733 WBU327394:WBW327733 WLQ327394:WLS327733 WVM327394:WVO327733 E392930:G393269 JA392930:JC393269 SW392930:SY393269 ACS392930:ACU393269 AMO392930:AMQ393269 AWK392930:AWM393269 BGG392930:BGI393269 BQC392930:BQE393269 BZY392930:CAA393269 CJU392930:CJW393269 CTQ392930:CTS393269 DDM392930:DDO393269 DNI392930:DNK393269 DXE392930:DXG393269 EHA392930:EHC393269 EQW392930:EQY393269 FAS392930:FAU393269 FKO392930:FKQ393269 FUK392930:FUM393269 GEG392930:GEI393269 GOC392930:GOE393269 GXY392930:GYA393269 HHU392930:HHW393269 HRQ392930:HRS393269 IBM392930:IBO393269 ILI392930:ILK393269 IVE392930:IVG393269 JFA392930:JFC393269 JOW392930:JOY393269 JYS392930:JYU393269 KIO392930:KIQ393269 KSK392930:KSM393269 LCG392930:LCI393269 LMC392930:LME393269 LVY392930:LWA393269 MFU392930:MFW393269 MPQ392930:MPS393269 MZM392930:MZO393269 NJI392930:NJK393269 NTE392930:NTG393269 ODA392930:ODC393269 OMW392930:OMY393269 OWS392930:OWU393269 PGO392930:PGQ393269 PQK392930:PQM393269 QAG392930:QAI393269 QKC392930:QKE393269 QTY392930:QUA393269 RDU392930:RDW393269 RNQ392930:RNS393269 RXM392930:RXO393269 SHI392930:SHK393269 SRE392930:SRG393269 TBA392930:TBC393269 TKW392930:TKY393269 TUS392930:TUU393269 UEO392930:UEQ393269 UOK392930:UOM393269 UYG392930:UYI393269 VIC392930:VIE393269 VRY392930:VSA393269 WBU392930:WBW393269 WLQ392930:WLS393269 WVM392930:WVO393269 E458466:G458805 JA458466:JC458805 SW458466:SY458805 ACS458466:ACU458805 AMO458466:AMQ458805 AWK458466:AWM458805 BGG458466:BGI458805 BQC458466:BQE458805 BZY458466:CAA458805 CJU458466:CJW458805 CTQ458466:CTS458805 DDM458466:DDO458805 DNI458466:DNK458805 DXE458466:DXG458805 EHA458466:EHC458805 EQW458466:EQY458805 FAS458466:FAU458805 FKO458466:FKQ458805 FUK458466:FUM458805 GEG458466:GEI458805 GOC458466:GOE458805 GXY458466:GYA458805 HHU458466:HHW458805 HRQ458466:HRS458805 IBM458466:IBO458805 ILI458466:ILK458805 IVE458466:IVG458805 JFA458466:JFC458805 JOW458466:JOY458805 JYS458466:JYU458805 KIO458466:KIQ458805 KSK458466:KSM458805 LCG458466:LCI458805 LMC458466:LME458805 LVY458466:LWA458805 MFU458466:MFW458805 MPQ458466:MPS458805 MZM458466:MZO458805 NJI458466:NJK458805 NTE458466:NTG458805 ODA458466:ODC458805 OMW458466:OMY458805 OWS458466:OWU458805 PGO458466:PGQ458805 PQK458466:PQM458805 QAG458466:QAI458805 QKC458466:QKE458805 QTY458466:QUA458805 RDU458466:RDW458805 RNQ458466:RNS458805 RXM458466:RXO458805 SHI458466:SHK458805 SRE458466:SRG458805 TBA458466:TBC458805 TKW458466:TKY458805 TUS458466:TUU458805 UEO458466:UEQ458805 UOK458466:UOM458805 UYG458466:UYI458805 VIC458466:VIE458805 VRY458466:VSA458805 WBU458466:WBW458805 WLQ458466:WLS458805 WVM458466:WVO458805 E524002:G524341 JA524002:JC524341 SW524002:SY524341 ACS524002:ACU524341 AMO524002:AMQ524341 AWK524002:AWM524341 BGG524002:BGI524341 BQC524002:BQE524341 BZY524002:CAA524341 CJU524002:CJW524341 CTQ524002:CTS524341 DDM524002:DDO524341 DNI524002:DNK524341 DXE524002:DXG524341 EHA524002:EHC524341 EQW524002:EQY524341 FAS524002:FAU524341 FKO524002:FKQ524341 FUK524002:FUM524341 GEG524002:GEI524341 GOC524002:GOE524341 GXY524002:GYA524341 HHU524002:HHW524341 HRQ524002:HRS524341 IBM524002:IBO524341 ILI524002:ILK524341 IVE524002:IVG524341 JFA524002:JFC524341 JOW524002:JOY524341 JYS524002:JYU524341 KIO524002:KIQ524341 KSK524002:KSM524341 LCG524002:LCI524341 LMC524002:LME524341 LVY524002:LWA524341 MFU524002:MFW524341 MPQ524002:MPS524341 MZM524002:MZO524341 NJI524002:NJK524341 NTE524002:NTG524341 ODA524002:ODC524341 OMW524002:OMY524341 OWS524002:OWU524341 PGO524002:PGQ524341 PQK524002:PQM524341 QAG524002:QAI524341 QKC524002:QKE524341 QTY524002:QUA524341 RDU524002:RDW524341 RNQ524002:RNS524341 RXM524002:RXO524341 SHI524002:SHK524341 SRE524002:SRG524341 TBA524002:TBC524341 TKW524002:TKY524341 TUS524002:TUU524341 UEO524002:UEQ524341 UOK524002:UOM524341 UYG524002:UYI524341 VIC524002:VIE524341 VRY524002:VSA524341 WBU524002:WBW524341 WLQ524002:WLS524341 WVM524002:WVO524341 E589538:G589877 JA589538:JC589877 SW589538:SY589877 ACS589538:ACU589877 AMO589538:AMQ589877 AWK589538:AWM589877 BGG589538:BGI589877 BQC589538:BQE589877 BZY589538:CAA589877 CJU589538:CJW589877 CTQ589538:CTS589877 DDM589538:DDO589877 DNI589538:DNK589877 DXE589538:DXG589877 EHA589538:EHC589877 EQW589538:EQY589877 FAS589538:FAU589877 FKO589538:FKQ589877 FUK589538:FUM589877 GEG589538:GEI589877 GOC589538:GOE589877 GXY589538:GYA589877 HHU589538:HHW589877 HRQ589538:HRS589877 IBM589538:IBO589877 ILI589538:ILK589877 IVE589538:IVG589877 JFA589538:JFC589877 JOW589538:JOY589877 JYS589538:JYU589877 KIO589538:KIQ589877 KSK589538:KSM589877 LCG589538:LCI589877 LMC589538:LME589877 LVY589538:LWA589877 MFU589538:MFW589877 MPQ589538:MPS589877 MZM589538:MZO589877 NJI589538:NJK589877 NTE589538:NTG589877 ODA589538:ODC589877 OMW589538:OMY589877 OWS589538:OWU589877 PGO589538:PGQ589877 PQK589538:PQM589877 QAG589538:QAI589877 QKC589538:QKE589877 QTY589538:QUA589877 RDU589538:RDW589877 RNQ589538:RNS589877 RXM589538:RXO589877 SHI589538:SHK589877 SRE589538:SRG589877 TBA589538:TBC589877 TKW589538:TKY589877 TUS589538:TUU589877 UEO589538:UEQ589877 UOK589538:UOM589877 UYG589538:UYI589877 VIC589538:VIE589877 VRY589538:VSA589877 WBU589538:WBW589877 WLQ589538:WLS589877 WVM589538:WVO589877 E655074:G655413 JA655074:JC655413 SW655074:SY655413 ACS655074:ACU655413 AMO655074:AMQ655413 AWK655074:AWM655413 BGG655074:BGI655413 BQC655074:BQE655413 BZY655074:CAA655413 CJU655074:CJW655413 CTQ655074:CTS655413 DDM655074:DDO655413 DNI655074:DNK655413 DXE655074:DXG655413 EHA655074:EHC655413 EQW655074:EQY655413 FAS655074:FAU655413 FKO655074:FKQ655413 FUK655074:FUM655413 GEG655074:GEI655413 GOC655074:GOE655413 GXY655074:GYA655413 HHU655074:HHW655413 HRQ655074:HRS655413 IBM655074:IBO655413 ILI655074:ILK655413 IVE655074:IVG655413 JFA655074:JFC655413 JOW655074:JOY655413 JYS655074:JYU655413 KIO655074:KIQ655413 KSK655074:KSM655413 LCG655074:LCI655413 LMC655074:LME655413 LVY655074:LWA655413 MFU655074:MFW655413 MPQ655074:MPS655413 MZM655074:MZO655413 NJI655074:NJK655413 NTE655074:NTG655413 ODA655074:ODC655413 OMW655074:OMY655413 OWS655074:OWU655413 PGO655074:PGQ655413 PQK655074:PQM655413 QAG655074:QAI655413 QKC655074:QKE655413 QTY655074:QUA655413 RDU655074:RDW655413 RNQ655074:RNS655413 RXM655074:RXO655413 SHI655074:SHK655413 SRE655074:SRG655413 TBA655074:TBC655413 TKW655074:TKY655413 TUS655074:TUU655413 UEO655074:UEQ655413 UOK655074:UOM655413 UYG655074:UYI655413 VIC655074:VIE655413 VRY655074:VSA655413 WBU655074:WBW655413 WLQ655074:WLS655413 WVM655074:WVO655413 E720610:G720949 JA720610:JC720949 SW720610:SY720949 ACS720610:ACU720949 AMO720610:AMQ720949 AWK720610:AWM720949 BGG720610:BGI720949 BQC720610:BQE720949 BZY720610:CAA720949 CJU720610:CJW720949 CTQ720610:CTS720949 DDM720610:DDO720949 DNI720610:DNK720949 DXE720610:DXG720949 EHA720610:EHC720949 EQW720610:EQY720949 FAS720610:FAU720949 FKO720610:FKQ720949 FUK720610:FUM720949 GEG720610:GEI720949 GOC720610:GOE720949 GXY720610:GYA720949 HHU720610:HHW720949 HRQ720610:HRS720949 IBM720610:IBO720949 ILI720610:ILK720949 IVE720610:IVG720949 JFA720610:JFC720949 JOW720610:JOY720949 JYS720610:JYU720949 KIO720610:KIQ720949 KSK720610:KSM720949 LCG720610:LCI720949 LMC720610:LME720949 LVY720610:LWA720949 MFU720610:MFW720949 MPQ720610:MPS720949 MZM720610:MZO720949 NJI720610:NJK720949 NTE720610:NTG720949 ODA720610:ODC720949 OMW720610:OMY720949 OWS720610:OWU720949 PGO720610:PGQ720949 PQK720610:PQM720949 QAG720610:QAI720949 QKC720610:QKE720949 QTY720610:QUA720949 RDU720610:RDW720949 RNQ720610:RNS720949 RXM720610:RXO720949 SHI720610:SHK720949 SRE720610:SRG720949 TBA720610:TBC720949 TKW720610:TKY720949 TUS720610:TUU720949 UEO720610:UEQ720949 UOK720610:UOM720949 UYG720610:UYI720949 VIC720610:VIE720949 VRY720610:VSA720949 WBU720610:WBW720949 WLQ720610:WLS720949 WVM720610:WVO720949 E786146:G786485 JA786146:JC786485 SW786146:SY786485 ACS786146:ACU786485 AMO786146:AMQ786485 AWK786146:AWM786485 BGG786146:BGI786485 BQC786146:BQE786485 BZY786146:CAA786485 CJU786146:CJW786485 CTQ786146:CTS786485 DDM786146:DDO786485 DNI786146:DNK786485 DXE786146:DXG786485 EHA786146:EHC786485 EQW786146:EQY786485 FAS786146:FAU786485 FKO786146:FKQ786485 FUK786146:FUM786485 GEG786146:GEI786485 GOC786146:GOE786485 GXY786146:GYA786485 HHU786146:HHW786485 HRQ786146:HRS786485 IBM786146:IBO786485 ILI786146:ILK786485 IVE786146:IVG786485 JFA786146:JFC786485 JOW786146:JOY786485 JYS786146:JYU786485 KIO786146:KIQ786485 KSK786146:KSM786485 LCG786146:LCI786485 LMC786146:LME786485 LVY786146:LWA786485 MFU786146:MFW786485 MPQ786146:MPS786485 MZM786146:MZO786485 NJI786146:NJK786485 NTE786146:NTG786485 ODA786146:ODC786485 OMW786146:OMY786485 OWS786146:OWU786485 PGO786146:PGQ786485 PQK786146:PQM786485 QAG786146:QAI786485 QKC786146:QKE786485 QTY786146:QUA786485 RDU786146:RDW786485 RNQ786146:RNS786485 RXM786146:RXO786485 SHI786146:SHK786485 SRE786146:SRG786485 TBA786146:TBC786485 TKW786146:TKY786485 TUS786146:TUU786485 UEO786146:UEQ786485 UOK786146:UOM786485 UYG786146:UYI786485 VIC786146:VIE786485 VRY786146:VSA786485 WBU786146:WBW786485 WLQ786146:WLS786485 WVM786146:WVO786485 E851682:G852021 JA851682:JC852021 SW851682:SY852021 ACS851682:ACU852021 AMO851682:AMQ852021 AWK851682:AWM852021 BGG851682:BGI852021 BQC851682:BQE852021 BZY851682:CAA852021 CJU851682:CJW852021 CTQ851682:CTS852021 DDM851682:DDO852021 DNI851682:DNK852021 DXE851682:DXG852021 EHA851682:EHC852021 EQW851682:EQY852021 FAS851682:FAU852021 FKO851682:FKQ852021 FUK851682:FUM852021 GEG851682:GEI852021 GOC851682:GOE852021 GXY851682:GYA852021 HHU851682:HHW852021 HRQ851682:HRS852021 IBM851682:IBO852021 ILI851682:ILK852021 IVE851682:IVG852021 JFA851682:JFC852021 JOW851682:JOY852021 JYS851682:JYU852021 KIO851682:KIQ852021 KSK851682:KSM852021 LCG851682:LCI852021 LMC851682:LME852021 LVY851682:LWA852021 MFU851682:MFW852021 MPQ851682:MPS852021 MZM851682:MZO852021 NJI851682:NJK852021 NTE851682:NTG852021 ODA851682:ODC852021 OMW851682:OMY852021 OWS851682:OWU852021 PGO851682:PGQ852021 PQK851682:PQM852021 QAG851682:QAI852021 QKC851682:QKE852021 QTY851682:QUA852021 RDU851682:RDW852021 RNQ851682:RNS852021 RXM851682:RXO852021 SHI851682:SHK852021 SRE851682:SRG852021 TBA851682:TBC852021 TKW851682:TKY852021 TUS851682:TUU852021 UEO851682:UEQ852021 UOK851682:UOM852021 UYG851682:UYI852021 VIC851682:VIE852021 VRY851682:VSA852021 WBU851682:WBW852021 WLQ851682:WLS852021 WVM851682:WVO852021 E917218:G917557 JA917218:JC917557 SW917218:SY917557 ACS917218:ACU917557 AMO917218:AMQ917557 AWK917218:AWM917557 BGG917218:BGI917557 BQC917218:BQE917557 BZY917218:CAA917557 CJU917218:CJW917557 CTQ917218:CTS917557 DDM917218:DDO917557 DNI917218:DNK917557 DXE917218:DXG917557 EHA917218:EHC917557 EQW917218:EQY917557 FAS917218:FAU917557 FKO917218:FKQ917557 FUK917218:FUM917557 GEG917218:GEI917557 GOC917218:GOE917557 GXY917218:GYA917557 HHU917218:HHW917557 HRQ917218:HRS917557 IBM917218:IBO917557 ILI917218:ILK917557 IVE917218:IVG917557 JFA917218:JFC917557 JOW917218:JOY917557 JYS917218:JYU917557 KIO917218:KIQ917557 KSK917218:KSM917557 LCG917218:LCI917557 LMC917218:LME917557 LVY917218:LWA917557 MFU917218:MFW917557 MPQ917218:MPS917557 MZM917218:MZO917557 NJI917218:NJK917557 NTE917218:NTG917557 ODA917218:ODC917557 OMW917218:OMY917557 OWS917218:OWU917557 PGO917218:PGQ917557 PQK917218:PQM917557 QAG917218:QAI917557 QKC917218:QKE917557 QTY917218:QUA917557 RDU917218:RDW917557 RNQ917218:RNS917557 RXM917218:RXO917557 SHI917218:SHK917557 SRE917218:SRG917557 TBA917218:TBC917557 TKW917218:TKY917557 TUS917218:TUU917557 UEO917218:UEQ917557 UOK917218:UOM917557 UYG917218:UYI917557 VIC917218:VIE917557 VRY917218:VSA917557 WBU917218:WBW917557 WLQ917218:WLS917557 WVM917218:WVO917557 E982754:G983093 JA982754:JC983093 SW982754:SY983093 ACS982754:ACU983093 AMO982754:AMQ983093 AWK982754:AWM983093 BGG982754:BGI983093 BQC982754:BQE983093 BZY982754:CAA983093 CJU982754:CJW983093 CTQ982754:CTS983093 DDM982754:DDO983093 DNI982754:DNK983093 DXE982754:DXG983093 EHA982754:EHC983093 EQW982754:EQY983093 FAS982754:FAU983093 FKO982754:FKQ983093 FUK982754:FUM983093 GEG982754:GEI983093 GOC982754:GOE983093 GXY982754:GYA983093 HHU982754:HHW983093 HRQ982754:HRS983093 IBM982754:IBO983093 ILI982754:ILK983093 IVE982754:IVG983093 JFA982754:JFC983093 JOW982754:JOY983093 JYS982754:JYU983093 KIO982754:KIQ983093 KSK982754:KSM983093 LCG982754:LCI983093 LMC982754:LME983093 LVY982754:LWA983093 MFU982754:MFW983093 MPQ982754:MPS983093 MZM982754:MZO983093 NJI982754:NJK983093 NTE982754:NTG983093 ODA982754:ODC983093 OMW982754:OMY983093 OWS982754:OWU983093 PGO982754:PGQ983093 PQK982754:PQM983093 QAG982754:QAI983093 QKC982754:QKE983093 QTY982754:QUA983093 RDU982754:RDW983093 RNQ982754:RNS983093 RXM982754:RXO983093 SHI982754:SHK983093 SRE982754:SRG983093 TBA982754:TBC983093 TKW982754:TKY983093 TUS982754:TUU983093 UEO982754:UEQ983093 UOK982754:UOM983093 UYG982754:UYI983093 VIC982754:VIE983093 VRY982754:VSA983093 WBU982754:WBW983093 WLQ982754:WLS983093 WVM982754:WVO983093"/>
    <dataValidation type="list" allowBlank="1" showInputMessage="1" showErrorMessage="1" sqref="I3:M57 JE3:JI57 TA3:TE57 ACW3:ADA57 AMS3:AMW57 AWO3:AWS57 BGK3:BGO57 BQG3:BQK57 CAC3:CAG57 CJY3:CKC57 CTU3:CTY57 DDQ3:DDU57 DNM3:DNQ57 DXI3:DXM57 EHE3:EHI57 ERA3:ERE57 FAW3:FBA57 FKS3:FKW57 FUO3:FUS57 GEK3:GEO57 GOG3:GOK57 GYC3:GYG57 HHY3:HIC57 HRU3:HRY57 IBQ3:IBU57 ILM3:ILQ57 IVI3:IVM57 JFE3:JFI57 JPA3:JPE57 JYW3:JZA57 KIS3:KIW57 KSO3:KSS57 LCK3:LCO57 LMG3:LMK57 LWC3:LWG57 MFY3:MGC57 MPU3:MPY57 MZQ3:MZU57 NJM3:NJQ57 NTI3:NTM57 ODE3:ODI57 ONA3:ONE57 OWW3:OXA57 PGS3:PGW57 PQO3:PQS57 QAK3:QAO57 QKG3:QKK57 QUC3:QUG57 RDY3:REC57 RNU3:RNY57 RXQ3:RXU57 SHM3:SHQ57 SRI3:SRM57 TBE3:TBI57 TLA3:TLE57 TUW3:TVA57 UES3:UEW57 UOO3:UOS57 UYK3:UYO57 VIG3:VIK57 VSC3:VSG57 WBY3:WCC57 WLU3:WLY57 WVQ3:WVU57 I65250:M65589 JE65250:JI65589 TA65250:TE65589 ACW65250:ADA65589 AMS65250:AMW65589 AWO65250:AWS65589 BGK65250:BGO65589 BQG65250:BQK65589 CAC65250:CAG65589 CJY65250:CKC65589 CTU65250:CTY65589 DDQ65250:DDU65589 DNM65250:DNQ65589 DXI65250:DXM65589 EHE65250:EHI65589 ERA65250:ERE65589 FAW65250:FBA65589 FKS65250:FKW65589 FUO65250:FUS65589 GEK65250:GEO65589 GOG65250:GOK65589 GYC65250:GYG65589 HHY65250:HIC65589 HRU65250:HRY65589 IBQ65250:IBU65589 ILM65250:ILQ65589 IVI65250:IVM65589 JFE65250:JFI65589 JPA65250:JPE65589 JYW65250:JZA65589 KIS65250:KIW65589 KSO65250:KSS65589 LCK65250:LCO65589 LMG65250:LMK65589 LWC65250:LWG65589 MFY65250:MGC65589 MPU65250:MPY65589 MZQ65250:MZU65589 NJM65250:NJQ65589 NTI65250:NTM65589 ODE65250:ODI65589 ONA65250:ONE65589 OWW65250:OXA65589 PGS65250:PGW65589 PQO65250:PQS65589 QAK65250:QAO65589 QKG65250:QKK65589 QUC65250:QUG65589 RDY65250:REC65589 RNU65250:RNY65589 RXQ65250:RXU65589 SHM65250:SHQ65589 SRI65250:SRM65589 TBE65250:TBI65589 TLA65250:TLE65589 TUW65250:TVA65589 UES65250:UEW65589 UOO65250:UOS65589 UYK65250:UYO65589 VIG65250:VIK65589 VSC65250:VSG65589 WBY65250:WCC65589 WLU65250:WLY65589 WVQ65250:WVU65589 I130786:M131125 JE130786:JI131125 TA130786:TE131125 ACW130786:ADA131125 AMS130786:AMW131125 AWO130786:AWS131125 BGK130786:BGO131125 BQG130786:BQK131125 CAC130786:CAG131125 CJY130786:CKC131125 CTU130786:CTY131125 DDQ130786:DDU131125 DNM130786:DNQ131125 DXI130786:DXM131125 EHE130786:EHI131125 ERA130786:ERE131125 FAW130786:FBA131125 FKS130786:FKW131125 FUO130786:FUS131125 GEK130786:GEO131125 GOG130786:GOK131125 GYC130786:GYG131125 HHY130786:HIC131125 HRU130786:HRY131125 IBQ130786:IBU131125 ILM130786:ILQ131125 IVI130786:IVM131125 JFE130786:JFI131125 JPA130786:JPE131125 JYW130786:JZA131125 KIS130786:KIW131125 KSO130786:KSS131125 LCK130786:LCO131125 LMG130786:LMK131125 LWC130786:LWG131125 MFY130786:MGC131125 MPU130786:MPY131125 MZQ130786:MZU131125 NJM130786:NJQ131125 NTI130786:NTM131125 ODE130786:ODI131125 ONA130786:ONE131125 OWW130786:OXA131125 PGS130786:PGW131125 PQO130786:PQS131125 QAK130786:QAO131125 QKG130786:QKK131125 QUC130786:QUG131125 RDY130786:REC131125 RNU130786:RNY131125 RXQ130786:RXU131125 SHM130786:SHQ131125 SRI130786:SRM131125 TBE130786:TBI131125 TLA130786:TLE131125 TUW130786:TVA131125 UES130786:UEW131125 UOO130786:UOS131125 UYK130786:UYO131125 VIG130786:VIK131125 VSC130786:VSG131125 WBY130786:WCC131125 WLU130786:WLY131125 WVQ130786:WVU131125 I196322:M196661 JE196322:JI196661 TA196322:TE196661 ACW196322:ADA196661 AMS196322:AMW196661 AWO196322:AWS196661 BGK196322:BGO196661 BQG196322:BQK196661 CAC196322:CAG196661 CJY196322:CKC196661 CTU196322:CTY196661 DDQ196322:DDU196661 DNM196322:DNQ196661 DXI196322:DXM196661 EHE196322:EHI196661 ERA196322:ERE196661 FAW196322:FBA196661 FKS196322:FKW196661 FUO196322:FUS196661 GEK196322:GEO196661 GOG196322:GOK196661 GYC196322:GYG196661 HHY196322:HIC196661 HRU196322:HRY196661 IBQ196322:IBU196661 ILM196322:ILQ196661 IVI196322:IVM196661 JFE196322:JFI196661 JPA196322:JPE196661 JYW196322:JZA196661 KIS196322:KIW196661 KSO196322:KSS196661 LCK196322:LCO196661 LMG196322:LMK196661 LWC196322:LWG196661 MFY196322:MGC196661 MPU196322:MPY196661 MZQ196322:MZU196661 NJM196322:NJQ196661 NTI196322:NTM196661 ODE196322:ODI196661 ONA196322:ONE196661 OWW196322:OXA196661 PGS196322:PGW196661 PQO196322:PQS196661 QAK196322:QAO196661 QKG196322:QKK196661 QUC196322:QUG196661 RDY196322:REC196661 RNU196322:RNY196661 RXQ196322:RXU196661 SHM196322:SHQ196661 SRI196322:SRM196661 TBE196322:TBI196661 TLA196322:TLE196661 TUW196322:TVA196661 UES196322:UEW196661 UOO196322:UOS196661 UYK196322:UYO196661 VIG196322:VIK196661 VSC196322:VSG196661 WBY196322:WCC196661 WLU196322:WLY196661 WVQ196322:WVU196661 I261858:M262197 JE261858:JI262197 TA261858:TE262197 ACW261858:ADA262197 AMS261858:AMW262197 AWO261858:AWS262197 BGK261858:BGO262197 BQG261858:BQK262197 CAC261858:CAG262197 CJY261858:CKC262197 CTU261858:CTY262197 DDQ261858:DDU262197 DNM261858:DNQ262197 DXI261858:DXM262197 EHE261858:EHI262197 ERA261858:ERE262197 FAW261858:FBA262197 FKS261858:FKW262197 FUO261858:FUS262197 GEK261858:GEO262197 GOG261858:GOK262197 GYC261858:GYG262197 HHY261858:HIC262197 HRU261858:HRY262197 IBQ261858:IBU262197 ILM261858:ILQ262197 IVI261858:IVM262197 JFE261858:JFI262197 JPA261858:JPE262197 JYW261858:JZA262197 KIS261858:KIW262197 KSO261858:KSS262197 LCK261858:LCO262197 LMG261858:LMK262197 LWC261858:LWG262197 MFY261858:MGC262197 MPU261858:MPY262197 MZQ261858:MZU262197 NJM261858:NJQ262197 NTI261858:NTM262197 ODE261858:ODI262197 ONA261858:ONE262197 OWW261858:OXA262197 PGS261858:PGW262197 PQO261858:PQS262197 QAK261858:QAO262197 QKG261858:QKK262197 QUC261858:QUG262197 RDY261858:REC262197 RNU261858:RNY262197 RXQ261858:RXU262197 SHM261858:SHQ262197 SRI261858:SRM262197 TBE261858:TBI262197 TLA261858:TLE262197 TUW261858:TVA262197 UES261858:UEW262197 UOO261858:UOS262197 UYK261858:UYO262197 VIG261858:VIK262197 VSC261858:VSG262197 WBY261858:WCC262197 WLU261858:WLY262197 WVQ261858:WVU262197 I327394:M327733 JE327394:JI327733 TA327394:TE327733 ACW327394:ADA327733 AMS327394:AMW327733 AWO327394:AWS327733 BGK327394:BGO327733 BQG327394:BQK327733 CAC327394:CAG327733 CJY327394:CKC327733 CTU327394:CTY327733 DDQ327394:DDU327733 DNM327394:DNQ327733 DXI327394:DXM327733 EHE327394:EHI327733 ERA327394:ERE327733 FAW327394:FBA327733 FKS327394:FKW327733 FUO327394:FUS327733 GEK327394:GEO327733 GOG327394:GOK327733 GYC327394:GYG327733 HHY327394:HIC327733 HRU327394:HRY327733 IBQ327394:IBU327733 ILM327394:ILQ327733 IVI327394:IVM327733 JFE327394:JFI327733 JPA327394:JPE327733 JYW327394:JZA327733 KIS327394:KIW327733 KSO327394:KSS327733 LCK327394:LCO327733 LMG327394:LMK327733 LWC327394:LWG327733 MFY327394:MGC327733 MPU327394:MPY327733 MZQ327394:MZU327733 NJM327394:NJQ327733 NTI327394:NTM327733 ODE327394:ODI327733 ONA327394:ONE327733 OWW327394:OXA327733 PGS327394:PGW327733 PQO327394:PQS327733 QAK327394:QAO327733 QKG327394:QKK327733 QUC327394:QUG327733 RDY327394:REC327733 RNU327394:RNY327733 RXQ327394:RXU327733 SHM327394:SHQ327733 SRI327394:SRM327733 TBE327394:TBI327733 TLA327394:TLE327733 TUW327394:TVA327733 UES327394:UEW327733 UOO327394:UOS327733 UYK327394:UYO327733 VIG327394:VIK327733 VSC327394:VSG327733 WBY327394:WCC327733 WLU327394:WLY327733 WVQ327394:WVU327733 I392930:M393269 JE392930:JI393269 TA392930:TE393269 ACW392930:ADA393269 AMS392930:AMW393269 AWO392930:AWS393269 BGK392930:BGO393269 BQG392930:BQK393269 CAC392930:CAG393269 CJY392930:CKC393269 CTU392930:CTY393269 DDQ392930:DDU393269 DNM392930:DNQ393269 DXI392930:DXM393269 EHE392930:EHI393269 ERA392930:ERE393269 FAW392930:FBA393269 FKS392930:FKW393269 FUO392930:FUS393269 GEK392930:GEO393269 GOG392930:GOK393269 GYC392930:GYG393269 HHY392930:HIC393269 HRU392930:HRY393269 IBQ392930:IBU393269 ILM392930:ILQ393269 IVI392930:IVM393269 JFE392930:JFI393269 JPA392930:JPE393269 JYW392930:JZA393269 KIS392930:KIW393269 KSO392930:KSS393269 LCK392930:LCO393269 LMG392930:LMK393269 LWC392930:LWG393269 MFY392930:MGC393269 MPU392930:MPY393269 MZQ392930:MZU393269 NJM392930:NJQ393269 NTI392930:NTM393269 ODE392930:ODI393269 ONA392930:ONE393269 OWW392930:OXA393269 PGS392930:PGW393269 PQO392930:PQS393269 QAK392930:QAO393269 QKG392930:QKK393269 QUC392930:QUG393269 RDY392930:REC393269 RNU392930:RNY393269 RXQ392930:RXU393269 SHM392930:SHQ393269 SRI392930:SRM393269 TBE392930:TBI393269 TLA392930:TLE393269 TUW392930:TVA393269 UES392930:UEW393269 UOO392930:UOS393269 UYK392930:UYO393269 VIG392930:VIK393269 VSC392930:VSG393269 WBY392930:WCC393269 WLU392930:WLY393269 WVQ392930:WVU393269 I458466:M458805 JE458466:JI458805 TA458466:TE458805 ACW458466:ADA458805 AMS458466:AMW458805 AWO458466:AWS458805 BGK458466:BGO458805 BQG458466:BQK458805 CAC458466:CAG458805 CJY458466:CKC458805 CTU458466:CTY458805 DDQ458466:DDU458805 DNM458466:DNQ458805 DXI458466:DXM458805 EHE458466:EHI458805 ERA458466:ERE458805 FAW458466:FBA458805 FKS458466:FKW458805 FUO458466:FUS458805 GEK458466:GEO458805 GOG458466:GOK458805 GYC458466:GYG458805 HHY458466:HIC458805 HRU458466:HRY458805 IBQ458466:IBU458805 ILM458466:ILQ458805 IVI458466:IVM458805 JFE458466:JFI458805 JPA458466:JPE458805 JYW458466:JZA458805 KIS458466:KIW458805 KSO458466:KSS458805 LCK458466:LCO458805 LMG458466:LMK458805 LWC458466:LWG458805 MFY458466:MGC458805 MPU458466:MPY458805 MZQ458466:MZU458805 NJM458466:NJQ458805 NTI458466:NTM458805 ODE458466:ODI458805 ONA458466:ONE458805 OWW458466:OXA458805 PGS458466:PGW458805 PQO458466:PQS458805 QAK458466:QAO458805 QKG458466:QKK458805 QUC458466:QUG458805 RDY458466:REC458805 RNU458466:RNY458805 RXQ458466:RXU458805 SHM458466:SHQ458805 SRI458466:SRM458805 TBE458466:TBI458805 TLA458466:TLE458805 TUW458466:TVA458805 UES458466:UEW458805 UOO458466:UOS458805 UYK458466:UYO458805 VIG458466:VIK458805 VSC458466:VSG458805 WBY458466:WCC458805 WLU458466:WLY458805 WVQ458466:WVU458805 I524002:M524341 JE524002:JI524341 TA524002:TE524341 ACW524002:ADA524341 AMS524002:AMW524341 AWO524002:AWS524341 BGK524002:BGO524341 BQG524002:BQK524341 CAC524002:CAG524341 CJY524002:CKC524341 CTU524002:CTY524341 DDQ524002:DDU524341 DNM524002:DNQ524341 DXI524002:DXM524341 EHE524002:EHI524341 ERA524002:ERE524341 FAW524002:FBA524341 FKS524002:FKW524341 FUO524002:FUS524341 GEK524002:GEO524341 GOG524002:GOK524341 GYC524002:GYG524341 HHY524002:HIC524341 HRU524002:HRY524341 IBQ524002:IBU524341 ILM524002:ILQ524341 IVI524002:IVM524341 JFE524002:JFI524341 JPA524002:JPE524341 JYW524002:JZA524341 KIS524002:KIW524341 KSO524002:KSS524341 LCK524002:LCO524341 LMG524002:LMK524341 LWC524002:LWG524341 MFY524002:MGC524341 MPU524002:MPY524341 MZQ524002:MZU524341 NJM524002:NJQ524341 NTI524002:NTM524341 ODE524002:ODI524341 ONA524002:ONE524341 OWW524002:OXA524341 PGS524002:PGW524341 PQO524002:PQS524341 QAK524002:QAO524341 QKG524002:QKK524341 QUC524002:QUG524341 RDY524002:REC524341 RNU524002:RNY524341 RXQ524002:RXU524341 SHM524002:SHQ524341 SRI524002:SRM524341 TBE524002:TBI524341 TLA524002:TLE524341 TUW524002:TVA524341 UES524002:UEW524341 UOO524002:UOS524341 UYK524002:UYO524341 VIG524002:VIK524341 VSC524002:VSG524341 WBY524002:WCC524341 WLU524002:WLY524341 WVQ524002:WVU524341 I589538:M589877 JE589538:JI589877 TA589538:TE589877 ACW589538:ADA589877 AMS589538:AMW589877 AWO589538:AWS589877 BGK589538:BGO589877 BQG589538:BQK589877 CAC589538:CAG589877 CJY589538:CKC589877 CTU589538:CTY589877 DDQ589538:DDU589877 DNM589538:DNQ589877 DXI589538:DXM589877 EHE589538:EHI589877 ERA589538:ERE589877 FAW589538:FBA589877 FKS589538:FKW589877 FUO589538:FUS589877 GEK589538:GEO589877 GOG589538:GOK589877 GYC589538:GYG589877 HHY589538:HIC589877 HRU589538:HRY589877 IBQ589538:IBU589877 ILM589538:ILQ589877 IVI589538:IVM589877 JFE589538:JFI589877 JPA589538:JPE589877 JYW589538:JZA589877 KIS589538:KIW589877 KSO589538:KSS589877 LCK589538:LCO589877 LMG589538:LMK589877 LWC589538:LWG589877 MFY589538:MGC589877 MPU589538:MPY589877 MZQ589538:MZU589877 NJM589538:NJQ589877 NTI589538:NTM589877 ODE589538:ODI589877 ONA589538:ONE589877 OWW589538:OXA589877 PGS589538:PGW589877 PQO589538:PQS589877 QAK589538:QAO589877 QKG589538:QKK589877 QUC589538:QUG589877 RDY589538:REC589877 RNU589538:RNY589877 RXQ589538:RXU589877 SHM589538:SHQ589877 SRI589538:SRM589877 TBE589538:TBI589877 TLA589538:TLE589877 TUW589538:TVA589877 UES589538:UEW589877 UOO589538:UOS589877 UYK589538:UYO589877 VIG589538:VIK589877 VSC589538:VSG589877 WBY589538:WCC589877 WLU589538:WLY589877 WVQ589538:WVU589877 I655074:M655413 JE655074:JI655413 TA655074:TE655413 ACW655074:ADA655413 AMS655074:AMW655413 AWO655074:AWS655413 BGK655074:BGO655413 BQG655074:BQK655413 CAC655074:CAG655413 CJY655074:CKC655413 CTU655074:CTY655413 DDQ655074:DDU655413 DNM655074:DNQ655413 DXI655074:DXM655413 EHE655074:EHI655413 ERA655074:ERE655413 FAW655074:FBA655413 FKS655074:FKW655413 FUO655074:FUS655413 GEK655074:GEO655413 GOG655074:GOK655413 GYC655074:GYG655413 HHY655074:HIC655413 HRU655074:HRY655413 IBQ655074:IBU655413 ILM655074:ILQ655413 IVI655074:IVM655413 JFE655074:JFI655413 JPA655074:JPE655413 JYW655074:JZA655413 KIS655074:KIW655413 KSO655074:KSS655413 LCK655074:LCO655413 LMG655074:LMK655413 LWC655074:LWG655413 MFY655074:MGC655413 MPU655074:MPY655413 MZQ655074:MZU655413 NJM655074:NJQ655413 NTI655074:NTM655413 ODE655074:ODI655413 ONA655074:ONE655413 OWW655074:OXA655413 PGS655074:PGW655413 PQO655074:PQS655413 QAK655074:QAO655413 QKG655074:QKK655413 QUC655074:QUG655413 RDY655074:REC655413 RNU655074:RNY655413 RXQ655074:RXU655413 SHM655074:SHQ655413 SRI655074:SRM655413 TBE655074:TBI655413 TLA655074:TLE655413 TUW655074:TVA655413 UES655074:UEW655413 UOO655074:UOS655413 UYK655074:UYO655413 VIG655074:VIK655413 VSC655074:VSG655413 WBY655074:WCC655413 WLU655074:WLY655413 WVQ655074:WVU655413 I720610:M720949 JE720610:JI720949 TA720610:TE720949 ACW720610:ADA720949 AMS720610:AMW720949 AWO720610:AWS720949 BGK720610:BGO720949 BQG720610:BQK720949 CAC720610:CAG720949 CJY720610:CKC720949 CTU720610:CTY720949 DDQ720610:DDU720949 DNM720610:DNQ720949 DXI720610:DXM720949 EHE720610:EHI720949 ERA720610:ERE720949 FAW720610:FBA720949 FKS720610:FKW720949 FUO720610:FUS720949 GEK720610:GEO720949 GOG720610:GOK720949 GYC720610:GYG720949 HHY720610:HIC720949 HRU720610:HRY720949 IBQ720610:IBU720949 ILM720610:ILQ720949 IVI720610:IVM720949 JFE720610:JFI720949 JPA720610:JPE720949 JYW720610:JZA720949 KIS720610:KIW720949 KSO720610:KSS720949 LCK720610:LCO720949 LMG720610:LMK720949 LWC720610:LWG720949 MFY720610:MGC720949 MPU720610:MPY720949 MZQ720610:MZU720949 NJM720610:NJQ720949 NTI720610:NTM720949 ODE720610:ODI720949 ONA720610:ONE720949 OWW720610:OXA720949 PGS720610:PGW720949 PQO720610:PQS720949 QAK720610:QAO720949 QKG720610:QKK720949 QUC720610:QUG720949 RDY720610:REC720949 RNU720610:RNY720949 RXQ720610:RXU720949 SHM720610:SHQ720949 SRI720610:SRM720949 TBE720610:TBI720949 TLA720610:TLE720949 TUW720610:TVA720949 UES720610:UEW720949 UOO720610:UOS720949 UYK720610:UYO720949 VIG720610:VIK720949 VSC720610:VSG720949 WBY720610:WCC720949 WLU720610:WLY720949 WVQ720610:WVU720949 I786146:M786485 JE786146:JI786485 TA786146:TE786485 ACW786146:ADA786485 AMS786146:AMW786485 AWO786146:AWS786485 BGK786146:BGO786485 BQG786146:BQK786485 CAC786146:CAG786485 CJY786146:CKC786485 CTU786146:CTY786485 DDQ786146:DDU786485 DNM786146:DNQ786485 DXI786146:DXM786485 EHE786146:EHI786485 ERA786146:ERE786485 FAW786146:FBA786485 FKS786146:FKW786485 FUO786146:FUS786485 GEK786146:GEO786485 GOG786146:GOK786485 GYC786146:GYG786485 HHY786146:HIC786485 HRU786146:HRY786485 IBQ786146:IBU786485 ILM786146:ILQ786485 IVI786146:IVM786485 JFE786146:JFI786485 JPA786146:JPE786485 JYW786146:JZA786485 KIS786146:KIW786485 KSO786146:KSS786485 LCK786146:LCO786485 LMG786146:LMK786485 LWC786146:LWG786485 MFY786146:MGC786485 MPU786146:MPY786485 MZQ786146:MZU786485 NJM786146:NJQ786485 NTI786146:NTM786485 ODE786146:ODI786485 ONA786146:ONE786485 OWW786146:OXA786485 PGS786146:PGW786485 PQO786146:PQS786485 QAK786146:QAO786485 QKG786146:QKK786485 QUC786146:QUG786485 RDY786146:REC786485 RNU786146:RNY786485 RXQ786146:RXU786485 SHM786146:SHQ786485 SRI786146:SRM786485 TBE786146:TBI786485 TLA786146:TLE786485 TUW786146:TVA786485 UES786146:UEW786485 UOO786146:UOS786485 UYK786146:UYO786485 VIG786146:VIK786485 VSC786146:VSG786485 WBY786146:WCC786485 WLU786146:WLY786485 WVQ786146:WVU786485 I851682:M852021 JE851682:JI852021 TA851682:TE852021 ACW851682:ADA852021 AMS851682:AMW852021 AWO851682:AWS852021 BGK851682:BGO852021 BQG851682:BQK852021 CAC851682:CAG852021 CJY851682:CKC852021 CTU851682:CTY852021 DDQ851682:DDU852021 DNM851682:DNQ852021 DXI851682:DXM852021 EHE851682:EHI852021 ERA851682:ERE852021 FAW851682:FBA852021 FKS851682:FKW852021 FUO851682:FUS852021 GEK851682:GEO852021 GOG851682:GOK852021 GYC851682:GYG852021 HHY851682:HIC852021 HRU851682:HRY852021 IBQ851682:IBU852021 ILM851682:ILQ852021 IVI851682:IVM852021 JFE851682:JFI852021 JPA851682:JPE852021 JYW851682:JZA852021 KIS851682:KIW852021 KSO851682:KSS852021 LCK851682:LCO852021 LMG851682:LMK852021 LWC851682:LWG852021 MFY851682:MGC852021 MPU851682:MPY852021 MZQ851682:MZU852021 NJM851682:NJQ852021 NTI851682:NTM852021 ODE851682:ODI852021 ONA851682:ONE852021 OWW851682:OXA852021 PGS851682:PGW852021 PQO851682:PQS852021 QAK851682:QAO852021 QKG851682:QKK852021 QUC851682:QUG852021 RDY851682:REC852021 RNU851682:RNY852021 RXQ851682:RXU852021 SHM851682:SHQ852021 SRI851682:SRM852021 TBE851682:TBI852021 TLA851682:TLE852021 TUW851682:TVA852021 UES851682:UEW852021 UOO851682:UOS852021 UYK851682:UYO852021 VIG851682:VIK852021 VSC851682:VSG852021 WBY851682:WCC852021 WLU851682:WLY852021 WVQ851682:WVU852021 I917218:M917557 JE917218:JI917557 TA917218:TE917557 ACW917218:ADA917557 AMS917218:AMW917557 AWO917218:AWS917557 BGK917218:BGO917557 BQG917218:BQK917557 CAC917218:CAG917557 CJY917218:CKC917557 CTU917218:CTY917557 DDQ917218:DDU917557 DNM917218:DNQ917557 DXI917218:DXM917557 EHE917218:EHI917557 ERA917218:ERE917557 FAW917218:FBA917557 FKS917218:FKW917557 FUO917218:FUS917557 GEK917218:GEO917557 GOG917218:GOK917557 GYC917218:GYG917557 HHY917218:HIC917557 HRU917218:HRY917557 IBQ917218:IBU917557 ILM917218:ILQ917557 IVI917218:IVM917557 JFE917218:JFI917557 JPA917218:JPE917557 JYW917218:JZA917557 KIS917218:KIW917557 KSO917218:KSS917557 LCK917218:LCO917557 LMG917218:LMK917557 LWC917218:LWG917557 MFY917218:MGC917557 MPU917218:MPY917557 MZQ917218:MZU917557 NJM917218:NJQ917557 NTI917218:NTM917557 ODE917218:ODI917557 ONA917218:ONE917557 OWW917218:OXA917557 PGS917218:PGW917557 PQO917218:PQS917557 QAK917218:QAO917557 QKG917218:QKK917557 QUC917218:QUG917557 RDY917218:REC917557 RNU917218:RNY917557 RXQ917218:RXU917557 SHM917218:SHQ917557 SRI917218:SRM917557 TBE917218:TBI917557 TLA917218:TLE917557 TUW917218:TVA917557 UES917218:UEW917557 UOO917218:UOS917557 UYK917218:UYO917557 VIG917218:VIK917557 VSC917218:VSG917557 WBY917218:WCC917557 WLU917218:WLY917557 WVQ917218:WVU917557 I982754:M983093 JE982754:JI983093 TA982754:TE983093 ACW982754:ADA983093 AMS982754:AMW983093 AWO982754:AWS983093 BGK982754:BGO983093 BQG982754:BQK983093 CAC982754:CAG983093 CJY982754:CKC983093 CTU982754:CTY983093 DDQ982754:DDU983093 DNM982754:DNQ983093 DXI982754:DXM983093 EHE982754:EHI983093 ERA982754:ERE983093 FAW982754:FBA983093 FKS982754:FKW983093 FUO982754:FUS983093 GEK982754:GEO983093 GOG982754:GOK983093 GYC982754:GYG983093 HHY982754:HIC983093 HRU982754:HRY983093 IBQ982754:IBU983093 ILM982754:ILQ983093 IVI982754:IVM983093 JFE982754:JFI983093 JPA982754:JPE983093 JYW982754:JZA983093 KIS982754:KIW983093 KSO982754:KSS983093 LCK982754:LCO983093 LMG982754:LMK983093 LWC982754:LWG983093 MFY982754:MGC983093 MPU982754:MPY983093 MZQ982754:MZU983093 NJM982754:NJQ983093 NTI982754:NTM983093 ODE982754:ODI983093 ONA982754:ONE983093 OWW982754:OXA983093 PGS982754:PGW983093 PQO982754:PQS983093 QAK982754:QAO983093 QKG982754:QKK983093 QUC982754:QUG983093 RDY982754:REC983093 RNU982754:RNY983093 RXQ982754:RXU983093 SHM982754:SHQ983093 SRI982754:SRM983093 TBE982754:TBI983093 TLA982754:TLE983093 TUW982754:TVA983093 UES982754:UEW983093 UOO982754:UOS983093 UYK982754:UYO983093 VIG982754:VIK983093 VSC982754:VSG983093 WBY982754:WCC983093 WLU982754:WLY983093 WVQ982754:WVU983093">
      <formula1>балл1</formula1>
    </dataValidation>
    <dataValidation type="list" allowBlank="1" showInputMessage="1" showErrorMessage="1" sqref="B3:B4 IX3:IX4 ST3:ST4 ACP3:ACP4 AML3:AML4 AWH3:AWH4 BGD3:BGD4 BPZ3:BPZ4 BZV3:BZV4 CJR3:CJR4 CTN3:CTN4 DDJ3:DDJ4 DNF3:DNF4 DXB3:DXB4 EGX3:EGX4 EQT3:EQT4 FAP3:FAP4 FKL3:FKL4 FUH3:FUH4 GED3:GED4 GNZ3:GNZ4 GXV3:GXV4 HHR3:HHR4 HRN3:HRN4 IBJ3:IBJ4 ILF3:ILF4 IVB3:IVB4 JEX3:JEX4 JOT3:JOT4 JYP3:JYP4 KIL3:KIL4 KSH3:KSH4 LCD3:LCD4 LLZ3:LLZ4 LVV3:LVV4 MFR3:MFR4 MPN3:MPN4 MZJ3:MZJ4 NJF3:NJF4 NTB3:NTB4 OCX3:OCX4 OMT3:OMT4 OWP3:OWP4 PGL3:PGL4 PQH3:PQH4 QAD3:QAD4 QJZ3:QJZ4 QTV3:QTV4 RDR3:RDR4 RNN3:RNN4 RXJ3:RXJ4 SHF3:SHF4 SRB3:SRB4 TAX3:TAX4 TKT3:TKT4 TUP3:TUP4 UEL3:UEL4 UOH3:UOH4 UYD3:UYD4 VHZ3:VHZ4 VRV3:VRV4 WBR3:WBR4 WLN3:WLN4 WVJ3:WVJ4 B65250:B65251 IX65250:IX65251 ST65250:ST65251 ACP65250:ACP65251 AML65250:AML65251 AWH65250:AWH65251 BGD65250:BGD65251 BPZ65250:BPZ65251 BZV65250:BZV65251 CJR65250:CJR65251 CTN65250:CTN65251 DDJ65250:DDJ65251 DNF65250:DNF65251 DXB65250:DXB65251 EGX65250:EGX65251 EQT65250:EQT65251 FAP65250:FAP65251 FKL65250:FKL65251 FUH65250:FUH65251 GED65250:GED65251 GNZ65250:GNZ65251 GXV65250:GXV65251 HHR65250:HHR65251 HRN65250:HRN65251 IBJ65250:IBJ65251 ILF65250:ILF65251 IVB65250:IVB65251 JEX65250:JEX65251 JOT65250:JOT65251 JYP65250:JYP65251 KIL65250:KIL65251 KSH65250:KSH65251 LCD65250:LCD65251 LLZ65250:LLZ65251 LVV65250:LVV65251 MFR65250:MFR65251 MPN65250:MPN65251 MZJ65250:MZJ65251 NJF65250:NJF65251 NTB65250:NTB65251 OCX65250:OCX65251 OMT65250:OMT65251 OWP65250:OWP65251 PGL65250:PGL65251 PQH65250:PQH65251 QAD65250:QAD65251 QJZ65250:QJZ65251 QTV65250:QTV65251 RDR65250:RDR65251 RNN65250:RNN65251 RXJ65250:RXJ65251 SHF65250:SHF65251 SRB65250:SRB65251 TAX65250:TAX65251 TKT65250:TKT65251 TUP65250:TUP65251 UEL65250:UEL65251 UOH65250:UOH65251 UYD65250:UYD65251 VHZ65250:VHZ65251 VRV65250:VRV65251 WBR65250:WBR65251 WLN65250:WLN65251 WVJ65250:WVJ65251 B130786:B130787 IX130786:IX130787 ST130786:ST130787 ACP130786:ACP130787 AML130786:AML130787 AWH130786:AWH130787 BGD130786:BGD130787 BPZ130786:BPZ130787 BZV130786:BZV130787 CJR130786:CJR130787 CTN130786:CTN130787 DDJ130786:DDJ130787 DNF130786:DNF130787 DXB130786:DXB130787 EGX130786:EGX130787 EQT130786:EQT130787 FAP130786:FAP130787 FKL130786:FKL130787 FUH130786:FUH130787 GED130786:GED130787 GNZ130786:GNZ130787 GXV130786:GXV130787 HHR130786:HHR130787 HRN130786:HRN130787 IBJ130786:IBJ130787 ILF130786:ILF130787 IVB130786:IVB130787 JEX130786:JEX130787 JOT130786:JOT130787 JYP130786:JYP130787 KIL130786:KIL130787 KSH130786:KSH130787 LCD130786:LCD130787 LLZ130786:LLZ130787 LVV130786:LVV130787 MFR130786:MFR130787 MPN130786:MPN130787 MZJ130786:MZJ130787 NJF130786:NJF130787 NTB130786:NTB130787 OCX130786:OCX130787 OMT130786:OMT130787 OWP130786:OWP130787 PGL130786:PGL130787 PQH130786:PQH130787 QAD130786:QAD130787 QJZ130786:QJZ130787 QTV130786:QTV130787 RDR130786:RDR130787 RNN130786:RNN130787 RXJ130786:RXJ130787 SHF130786:SHF130787 SRB130786:SRB130787 TAX130786:TAX130787 TKT130786:TKT130787 TUP130786:TUP130787 UEL130786:UEL130787 UOH130786:UOH130787 UYD130786:UYD130787 VHZ130786:VHZ130787 VRV130786:VRV130787 WBR130786:WBR130787 WLN130786:WLN130787 WVJ130786:WVJ130787 B196322:B196323 IX196322:IX196323 ST196322:ST196323 ACP196322:ACP196323 AML196322:AML196323 AWH196322:AWH196323 BGD196322:BGD196323 BPZ196322:BPZ196323 BZV196322:BZV196323 CJR196322:CJR196323 CTN196322:CTN196323 DDJ196322:DDJ196323 DNF196322:DNF196323 DXB196322:DXB196323 EGX196322:EGX196323 EQT196322:EQT196323 FAP196322:FAP196323 FKL196322:FKL196323 FUH196322:FUH196323 GED196322:GED196323 GNZ196322:GNZ196323 GXV196322:GXV196323 HHR196322:HHR196323 HRN196322:HRN196323 IBJ196322:IBJ196323 ILF196322:ILF196323 IVB196322:IVB196323 JEX196322:JEX196323 JOT196322:JOT196323 JYP196322:JYP196323 KIL196322:KIL196323 KSH196322:KSH196323 LCD196322:LCD196323 LLZ196322:LLZ196323 LVV196322:LVV196323 MFR196322:MFR196323 MPN196322:MPN196323 MZJ196322:MZJ196323 NJF196322:NJF196323 NTB196322:NTB196323 OCX196322:OCX196323 OMT196322:OMT196323 OWP196322:OWP196323 PGL196322:PGL196323 PQH196322:PQH196323 QAD196322:QAD196323 QJZ196322:QJZ196323 QTV196322:QTV196323 RDR196322:RDR196323 RNN196322:RNN196323 RXJ196322:RXJ196323 SHF196322:SHF196323 SRB196322:SRB196323 TAX196322:TAX196323 TKT196322:TKT196323 TUP196322:TUP196323 UEL196322:UEL196323 UOH196322:UOH196323 UYD196322:UYD196323 VHZ196322:VHZ196323 VRV196322:VRV196323 WBR196322:WBR196323 WLN196322:WLN196323 WVJ196322:WVJ196323 B261858:B261859 IX261858:IX261859 ST261858:ST261859 ACP261858:ACP261859 AML261858:AML261859 AWH261858:AWH261859 BGD261858:BGD261859 BPZ261858:BPZ261859 BZV261858:BZV261859 CJR261858:CJR261859 CTN261858:CTN261859 DDJ261858:DDJ261859 DNF261858:DNF261859 DXB261858:DXB261859 EGX261858:EGX261859 EQT261858:EQT261859 FAP261858:FAP261859 FKL261858:FKL261859 FUH261858:FUH261859 GED261858:GED261859 GNZ261858:GNZ261859 GXV261858:GXV261859 HHR261858:HHR261859 HRN261858:HRN261859 IBJ261858:IBJ261859 ILF261858:ILF261859 IVB261858:IVB261859 JEX261858:JEX261859 JOT261858:JOT261859 JYP261858:JYP261859 KIL261858:KIL261859 KSH261858:KSH261859 LCD261858:LCD261859 LLZ261858:LLZ261859 LVV261858:LVV261859 MFR261858:MFR261859 MPN261858:MPN261859 MZJ261858:MZJ261859 NJF261858:NJF261859 NTB261858:NTB261859 OCX261858:OCX261859 OMT261858:OMT261859 OWP261858:OWP261859 PGL261858:PGL261859 PQH261858:PQH261859 QAD261858:QAD261859 QJZ261858:QJZ261859 QTV261858:QTV261859 RDR261858:RDR261859 RNN261858:RNN261859 RXJ261858:RXJ261859 SHF261858:SHF261859 SRB261858:SRB261859 TAX261858:TAX261859 TKT261858:TKT261859 TUP261858:TUP261859 UEL261858:UEL261859 UOH261858:UOH261859 UYD261858:UYD261859 VHZ261858:VHZ261859 VRV261858:VRV261859 WBR261858:WBR261859 WLN261858:WLN261859 WVJ261858:WVJ261859 B327394:B327395 IX327394:IX327395 ST327394:ST327395 ACP327394:ACP327395 AML327394:AML327395 AWH327394:AWH327395 BGD327394:BGD327395 BPZ327394:BPZ327395 BZV327394:BZV327395 CJR327394:CJR327395 CTN327394:CTN327395 DDJ327394:DDJ327395 DNF327394:DNF327395 DXB327394:DXB327395 EGX327394:EGX327395 EQT327394:EQT327395 FAP327394:FAP327395 FKL327394:FKL327395 FUH327394:FUH327395 GED327394:GED327395 GNZ327394:GNZ327395 GXV327394:GXV327395 HHR327394:HHR327395 HRN327394:HRN327395 IBJ327394:IBJ327395 ILF327394:ILF327395 IVB327394:IVB327395 JEX327394:JEX327395 JOT327394:JOT327395 JYP327394:JYP327395 KIL327394:KIL327395 KSH327394:KSH327395 LCD327394:LCD327395 LLZ327394:LLZ327395 LVV327394:LVV327395 MFR327394:MFR327395 MPN327394:MPN327395 MZJ327394:MZJ327395 NJF327394:NJF327395 NTB327394:NTB327395 OCX327394:OCX327395 OMT327394:OMT327395 OWP327394:OWP327395 PGL327394:PGL327395 PQH327394:PQH327395 QAD327394:QAD327395 QJZ327394:QJZ327395 QTV327394:QTV327395 RDR327394:RDR327395 RNN327394:RNN327395 RXJ327394:RXJ327395 SHF327394:SHF327395 SRB327394:SRB327395 TAX327394:TAX327395 TKT327394:TKT327395 TUP327394:TUP327395 UEL327394:UEL327395 UOH327394:UOH327395 UYD327394:UYD327395 VHZ327394:VHZ327395 VRV327394:VRV327395 WBR327394:WBR327395 WLN327394:WLN327395 WVJ327394:WVJ327395 B392930:B392931 IX392930:IX392931 ST392930:ST392931 ACP392930:ACP392931 AML392930:AML392931 AWH392930:AWH392931 BGD392930:BGD392931 BPZ392930:BPZ392931 BZV392930:BZV392931 CJR392930:CJR392931 CTN392930:CTN392931 DDJ392930:DDJ392931 DNF392930:DNF392931 DXB392930:DXB392931 EGX392930:EGX392931 EQT392930:EQT392931 FAP392930:FAP392931 FKL392930:FKL392931 FUH392930:FUH392931 GED392930:GED392931 GNZ392930:GNZ392931 GXV392930:GXV392931 HHR392930:HHR392931 HRN392930:HRN392931 IBJ392930:IBJ392931 ILF392930:ILF392931 IVB392930:IVB392931 JEX392930:JEX392931 JOT392930:JOT392931 JYP392930:JYP392931 KIL392930:KIL392931 KSH392930:KSH392931 LCD392930:LCD392931 LLZ392930:LLZ392931 LVV392930:LVV392931 MFR392930:MFR392931 MPN392930:MPN392931 MZJ392930:MZJ392931 NJF392930:NJF392931 NTB392930:NTB392931 OCX392930:OCX392931 OMT392930:OMT392931 OWP392930:OWP392931 PGL392930:PGL392931 PQH392930:PQH392931 QAD392930:QAD392931 QJZ392930:QJZ392931 QTV392930:QTV392931 RDR392930:RDR392931 RNN392930:RNN392931 RXJ392930:RXJ392931 SHF392930:SHF392931 SRB392930:SRB392931 TAX392930:TAX392931 TKT392930:TKT392931 TUP392930:TUP392931 UEL392930:UEL392931 UOH392930:UOH392931 UYD392930:UYD392931 VHZ392930:VHZ392931 VRV392930:VRV392931 WBR392930:WBR392931 WLN392930:WLN392931 WVJ392930:WVJ392931 B458466:B458467 IX458466:IX458467 ST458466:ST458467 ACP458466:ACP458467 AML458466:AML458467 AWH458466:AWH458467 BGD458466:BGD458467 BPZ458466:BPZ458467 BZV458466:BZV458467 CJR458466:CJR458467 CTN458466:CTN458467 DDJ458466:DDJ458467 DNF458466:DNF458467 DXB458466:DXB458467 EGX458466:EGX458467 EQT458466:EQT458467 FAP458466:FAP458467 FKL458466:FKL458467 FUH458466:FUH458467 GED458466:GED458467 GNZ458466:GNZ458467 GXV458466:GXV458467 HHR458466:HHR458467 HRN458466:HRN458467 IBJ458466:IBJ458467 ILF458466:ILF458467 IVB458466:IVB458467 JEX458466:JEX458467 JOT458466:JOT458467 JYP458466:JYP458467 KIL458466:KIL458467 KSH458466:KSH458467 LCD458466:LCD458467 LLZ458466:LLZ458467 LVV458466:LVV458467 MFR458466:MFR458467 MPN458466:MPN458467 MZJ458466:MZJ458467 NJF458466:NJF458467 NTB458466:NTB458467 OCX458466:OCX458467 OMT458466:OMT458467 OWP458466:OWP458467 PGL458466:PGL458467 PQH458466:PQH458467 QAD458466:QAD458467 QJZ458466:QJZ458467 QTV458466:QTV458467 RDR458466:RDR458467 RNN458466:RNN458467 RXJ458466:RXJ458467 SHF458466:SHF458467 SRB458466:SRB458467 TAX458466:TAX458467 TKT458466:TKT458467 TUP458466:TUP458467 UEL458466:UEL458467 UOH458466:UOH458467 UYD458466:UYD458467 VHZ458466:VHZ458467 VRV458466:VRV458467 WBR458466:WBR458467 WLN458466:WLN458467 WVJ458466:WVJ458467 B524002:B524003 IX524002:IX524003 ST524002:ST524003 ACP524002:ACP524003 AML524002:AML524003 AWH524002:AWH524003 BGD524002:BGD524003 BPZ524002:BPZ524003 BZV524002:BZV524003 CJR524002:CJR524003 CTN524002:CTN524003 DDJ524002:DDJ524003 DNF524002:DNF524003 DXB524002:DXB524003 EGX524002:EGX524003 EQT524002:EQT524003 FAP524002:FAP524003 FKL524002:FKL524003 FUH524002:FUH524003 GED524002:GED524003 GNZ524002:GNZ524003 GXV524002:GXV524003 HHR524002:HHR524003 HRN524002:HRN524003 IBJ524002:IBJ524003 ILF524002:ILF524003 IVB524002:IVB524003 JEX524002:JEX524003 JOT524002:JOT524003 JYP524002:JYP524003 KIL524002:KIL524003 KSH524002:KSH524003 LCD524002:LCD524003 LLZ524002:LLZ524003 LVV524002:LVV524003 MFR524002:MFR524003 MPN524002:MPN524003 MZJ524002:MZJ524003 NJF524002:NJF524003 NTB524002:NTB524003 OCX524002:OCX524003 OMT524002:OMT524003 OWP524002:OWP524003 PGL524002:PGL524003 PQH524002:PQH524003 QAD524002:QAD524003 QJZ524002:QJZ524003 QTV524002:QTV524003 RDR524002:RDR524003 RNN524002:RNN524003 RXJ524002:RXJ524003 SHF524002:SHF524003 SRB524002:SRB524003 TAX524002:TAX524003 TKT524002:TKT524003 TUP524002:TUP524003 UEL524002:UEL524003 UOH524002:UOH524003 UYD524002:UYD524003 VHZ524002:VHZ524003 VRV524002:VRV524003 WBR524002:WBR524003 WLN524002:WLN524003 WVJ524002:WVJ524003 B589538:B589539 IX589538:IX589539 ST589538:ST589539 ACP589538:ACP589539 AML589538:AML589539 AWH589538:AWH589539 BGD589538:BGD589539 BPZ589538:BPZ589539 BZV589538:BZV589539 CJR589538:CJR589539 CTN589538:CTN589539 DDJ589538:DDJ589539 DNF589538:DNF589539 DXB589538:DXB589539 EGX589538:EGX589539 EQT589538:EQT589539 FAP589538:FAP589539 FKL589538:FKL589539 FUH589538:FUH589539 GED589538:GED589539 GNZ589538:GNZ589539 GXV589538:GXV589539 HHR589538:HHR589539 HRN589538:HRN589539 IBJ589538:IBJ589539 ILF589538:ILF589539 IVB589538:IVB589539 JEX589538:JEX589539 JOT589538:JOT589539 JYP589538:JYP589539 KIL589538:KIL589539 KSH589538:KSH589539 LCD589538:LCD589539 LLZ589538:LLZ589539 LVV589538:LVV589539 MFR589538:MFR589539 MPN589538:MPN589539 MZJ589538:MZJ589539 NJF589538:NJF589539 NTB589538:NTB589539 OCX589538:OCX589539 OMT589538:OMT589539 OWP589538:OWP589539 PGL589538:PGL589539 PQH589538:PQH589539 QAD589538:QAD589539 QJZ589538:QJZ589539 QTV589538:QTV589539 RDR589538:RDR589539 RNN589538:RNN589539 RXJ589538:RXJ589539 SHF589538:SHF589539 SRB589538:SRB589539 TAX589538:TAX589539 TKT589538:TKT589539 TUP589538:TUP589539 UEL589538:UEL589539 UOH589538:UOH589539 UYD589538:UYD589539 VHZ589538:VHZ589539 VRV589538:VRV589539 WBR589538:WBR589539 WLN589538:WLN589539 WVJ589538:WVJ589539 B655074:B655075 IX655074:IX655075 ST655074:ST655075 ACP655074:ACP655075 AML655074:AML655075 AWH655074:AWH655075 BGD655074:BGD655075 BPZ655074:BPZ655075 BZV655074:BZV655075 CJR655074:CJR655075 CTN655074:CTN655075 DDJ655074:DDJ655075 DNF655074:DNF655075 DXB655074:DXB655075 EGX655074:EGX655075 EQT655074:EQT655075 FAP655074:FAP655075 FKL655074:FKL655075 FUH655074:FUH655075 GED655074:GED655075 GNZ655074:GNZ655075 GXV655074:GXV655075 HHR655074:HHR655075 HRN655074:HRN655075 IBJ655074:IBJ655075 ILF655074:ILF655075 IVB655074:IVB655075 JEX655074:JEX655075 JOT655074:JOT655075 JYP655074:JYP655075 KIL655074:KIL655075 KSH655074:KSH655075 LCD655074:LCD655075 LLZ655074:LLZ655075 LVV655074:LVV655075 MFR655074:MFR655075 MPN655074:MPN655075 MZJ655074:MZJ655075 NJF655074:NJF655075 NTB655074:NTB655075 OCX655074:OCX655075 OMT655074:OMT655075 OWP655074:OWP655075 PGL655074:PGL655075 PQH655074:PQH655075 QAD655074:QAD655075 QJZ655074:QJZ655075 QTV655074:QTV655075 RDR655074:RDR655075 RNN655074:RNN655075 RXJ655074:RXJ655075 SHF655074:SHF655075 SRB655074:SRB655075 TAX655074:TAX655075 TKT655074:TKT655075 TUP655074:TUP655075 UEL655074:UEL655075 UOH655074:UOH655075 UYD655074:UYD655075 VHZ655074:VHZ655075 VRV655074:VRV655075 WBR655074:WBR655075 WLN655074:WLN655075 WVJ655074:WVJ655075 B720610:B720611 IX720610:IX720611 ST720610:ST720611 ACP720610:ACP720611 AML720610:AML720611 AWH720610:AWH720611 BGD720610:BGD720611 BPZ720610:BPZ720611 BZV720610:BZV720611 CJR720610:CJR720611 CTN720610:CTN720611 DDJ720610:DDJ720611 DNF720610:DNF720611 DXB720610:DXB720611 EGX720610:EGX720611 EQT720610:EQT720611 FAP720610:FAP720611 FKL720610:FKL720611 FUH720610:FUH720611 GED720610:GED720611 GNZ720610:GNZ720611 GXV720610:GXV720611 HHR720610:HHR720611 HRN720610:HRN720611 IBJ720610:IBJ720611 ILF720610:ILF720611 IVB720610:IVB720611 JEX720610:JEX720611 JOT720610:JOT720611 JYP720610:JYP720611 KIL720610:KIL720611 KSH720610:KSH720611 LCD720610:LCD720611 LLZ720610:LLZ720611 LVV720610:LVV720611 MFR720610:MFR720611 MPN720610:MPN720611 MZJ720610:MZJ720611 NJF720610:NJF720611 NTB720610:NTB720611 OCX720610:OCX720611 OMT720610:OMT720611 OWP720610:OWP720611 PGL720610:PGL720611 PQH720610:PQH720611 QAD720610:QAD720611 QJZ720610:QJZ720611 QTV720610:QTV720611 RDR720610:RDR720611 RNN720610:RNN720611 RXJ720610:RXJ720611 SHF720610:SHF720611 SRB720610:SRB720611 TAX720610:TAX720611 TKT720610:TKT720611 TUP720610:TUP720611 UEL720610:UEL720611 UOH720610:UOH720611 UYD720610:UYD720611 VHZ720610:VHZ720611 VRV720610:VRV720611 WBR720610:WBR720611 WLN720610:WLN720611 WVJ720610:WVJ720611 B786146:B786147 IX786146:IX786147 ST786146:ST786147 ACP786146:ACP786147 AML786146:AML786147 AWH786146:AWH786147 BGD786146:BGD786147 BPZ786146:BPZ786147 BZV786146:BZV786147 CJR786146:CJR786147 CTN786146:CTN786147 DDJ786146:DDJ786147 DNF786146:DNF786147 DXB786146:DXB786147 EGX786146:EGX786147 EQT786146:EQT786147 FAP786146:FAP786147 FKL786146:FKL786147 FUH786146:FUH786147 GED786146:GED786147 GNZ786146:GNZ786147 GXV786146:GXV786147 HHR786146:HHR786147 HRN786146:HRN786147 IBJ786146:IBJ786147 ILF786146:ILF786147 IVB786146:IVB786147 JEX786146:JEX786147 JOT786146:JOT786147 JYP786146:JYP786147 KIL786146:KIL786147 KSH786146:KSH786147 LCD786146:LCD786147 LLZ786146:LLZ786147 LVV786146:LVV786147 MFR786146:MFR786147 MPN786146:MPN786147 MZJ786146:MZJ786147 NJF786146:NJF786147 NTB786146:NTB786147 OCX786146:OCX786147 OMT786146:OMT786147 OWP786146:OWP786147 PGL786146:PGL786147 PQH786146:PQH786147 QAD786146:QAD786147 QJZ786146:QJZ786147 QTV786146:QTV786147 RDR786146:RDR786147 RNN786146:RNN786147 RXJ786146:RXJ786147 SHF786146:SHF786147 SRB786146:SRB786147 TAX786146:TAX786147 TKT786146:TKT786147 TUP786146:TUP786147 UEL786146:UEL786147 UOH786146:UOH786147 UYD786146:UYD786147 VHZ786146:VHZ786147 VRV786146:VRV786147 WBR786146:WBR786147 WLN786146:WLN786147 WVJ786146:WVJ786147 B851682:B851683 IX851682:IX851683 ST851682:ST851683 ACP851682:ACP851683 AML851682:AML851683 AWH851682:AWH851683 BGD851682:BGD851683 BPZ851682:BPZ851683 BZV851682:BZV851683 CJR851682:CJR851683 CTN851682:CTN851683 DDJ851682:DDJ851683 DNF851682:DNF851683 DXB851682:DXB851683 EGX851682:EGX851683 EQT851682:EQT851683 FAP851682:FAP851683 FKL851682:FKL851683 FUH851682:FUH851683 GED851682:GED851683 GNZ851682:GNZ851683 GXV851682:GXV851683 HHR851682:HHR851683 HRN851682:HRN851683 IBJ851682:IBJ851683 ILF851682:ILF851683 IVB851682:IVB851683 JEX851682:JEX851683 JOT851682:JOT851683 JYP851682:JYP851683 KIL851682:KIL851683 KSH851682:KSH851683 LCD851682:LCD851683 LLZ851682:LLZ851683 LVV851682:LVV851683 MFR851682:MFR851683 MPN851682:MPN851683 MZJ851682:MZJ851683 NJF851682:NJF851683 NTB851682:NTB851683 OCX851682:OCX851683 OMT851682:OMT851683 OWP851682:OWP851683 PGL851682:PGL851683 PQH851682:PQH851683 QAD851682:QAD851683 QJZ851682:QJZ851683 QTV851682:QTV851683 RDR851682:RDR851683 RNN851682:RNN851683 RXJ851682:RXJ851683 SHF851682:SHF851683 SRB851682:SRB851683 TAX851682:TAX851683 TKT851682:TKT851683 TUP851682:TUP851683 UEL851682:UEL851683 UOH851682:UOH851683 UYD851682:UYD851683 VHZ851682:VHZ851683 VRV851682:VRV851683 WBR851682:WBR851683 WLN851682:WLN851683 WVJ851682:WVJ851683 B917218:B917219 IX917218:IX917219 ST917218:ST917219 ACP917218:ACP917219 AML917218:AML917219 AWH917218:AWH917219 BGD917218:BGD917219 BPZ917218:BPZ917219 BZV917218:BZV917219 CJR917218:CJR917219 CTN917218:CTN917219 DDJ917218:DDJ917219 DNF917218:DNF917219 DXB917218:DXB917219 EGX917218:EGX917219 EQT917218:EQT917219 FAP917218:FAP917219 FKL917218:FKL917219 FUH917218:FUH917219 GED917218:GED917219 GNZ917218:GNZ917219 GXV917218:GXV917219 HHR917218:HHR917219 HRN917218:HRN917219 IBJ917218:IBJ917219 ILF917218:ILF917219 IVB917218:IVB917219 JEX917218:JEX917219 JOT917218:JOT917219 JYP917218:JYP917219 KIL917218:KIL917219 KSH917218:KSH917219 LCD917218:LCD917219 LLZ917218:LLZ917219 LVV917218:LVV917219 MFR917218:MFR917219 MPN917218:MPN917219 MZJ917218:MZJ917219 NJF917218:NJF917219 NTB917218:NTB917219 OCX917218:OCX917219 OMT917218:OMT917219 OWP917218:OWP917219 PGL917218:PGL917219 PQH917218:PQH917219 QAD917218:QAD917219 QJZ917218:QJZ917219 QTV917218:QTV917219 RDR917218:RDR917219 RNN917218:RNN917219 RXJ917218:RXJ917219 SHF917218:SHF917219 SRB917218:SRB917219 TAX917218:TAX917219 TKT917218:TKT917219 TUP917218:TUP917219 UEL917218:UEL917219 UOH917218:UOH917219 UYD917218:UYD917219 VHZ917218:VHZ917219 VRV917218:VRV917219 WBR917218:WBR917219 WLN917218:WLN917219 WVJ917218:WVJ917219 B982754:B982755 IX982754:IX982755 ST982754:ST982755 ACP982754:ACP982755 AML982754:AML982755 AWH982754:AWH982755 BGD982754:BGD982755 BPZ982754:BPZ982755 BZV982754:BZV982755 CJR982754:CJR982755 CTN982754:CTN982755 DDJ982754:DDJ982755 DNF982754:DNF982755 DXB982754:DXB982755 EGX982754:EGX982755 EQT982754:EQT982755 FAP982754:FAP982755 FKL982754:FKL982755 FUH982754:FUH982755 GED982754:GED982755 GNZ982754:GNZ982755 GXV982754:GXV982755 HHR982754:HHR982755 HRN982754:HRN982755 IBJ982754:IBJ982755 ILF982754:ILF982755 IVB982754:IVB982755 JEX982754:JEX982755 JOT982754:JOT982755 JYP982754:JYP982755 KIL982754:KIL982755 KSH982754:KSH982755 LCD982754:LCD982755 LLZ982754:LLZ982755 LVV982754:LVV982755 MFR982754:MFR982755 MPN982754:MPN982755 MZJ982754:MZJ982755 NJF982754:NJF982755 NTB982754:NTB982755 OCX982754:OCX982755 OMT982754:OMT982755 OWP982754:OWP982755 PGL982754:PGL982755 PQH982754:PQH982755 QAD982754:QAD982755 QJZ982754:QJZ982755 QTV982754:QTV982755 RDR982754:RDR982755 RNN982754:RNN982755 RXJ982754:RXJ982755 SHF982754:SHF982755 SRB982754:SRB982755 TAX982754:TAX982755 TKT982754:TKT982755 TUP982754:TUP982755 UEL982754:UEL982755 UOH982754:UOH982755 UYD982754:UYD982755 VHZ982754:VHZ982755 VRV982754:VRV982755 WBR982754:WBR982755 WLN982754:WLN982755 WVJ982754:WVJ982755">
      <formula1>Название</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N129"/>
  <sheetViews>
    <sheetView topLeftCell="A84" zoomScale="85" zoomScaleNormal="85" workbookViewId="0">
      <selection activeCell="B123" sqref="B123:B128"/>
    </sheetView>
  </sheetViews>
  <sheetFormatPr defaultRowHeight="15" x14ac:dyDescent="0.25"/>
  <cols>
    <col min="1" max="1" width="16.570312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7.28515625" bestFit="1" customWidth="1"/>
    <col min="14" max="14" width="9.140625" customWidth="1"/>
  </cols>
  <sheetData>
    <row r="1" spans="1:14"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x14ac:dyDescent="0.25">
      <c r="A2" s="172"/>
      <c r="B2" s="172"/>
      <c r="C2" s="172"/>
      <c r="D2" s="172"/>
      <c r="E2" s="173"/>
      <c r="F2" s="168"/>
      <c r="G2" s="168"/>
      <c r="H2" s="170"/>
      <c r="I2" s="2" t="s">
        <v>9</v>
      </c>
      <c r="J2" s="2" t="s">
        <v>9</v>
      </c>
      <c r="K2" s="2" t="s">
        <v>9</v>
      </c>
      <c r="L2" s="2" t="s">
        <v>9</v>
      </c>
      <c r="M2" s="2" t="s">
        <v>9</v>
      </c>
      <c r="N2" s="171"/>
    </row>
    <row r="3" spans="1:14" x14ac:dyDescent="0.25">
      <c r="A3" s="3" t="s">
        <v>10</v>
      </c>
      <c r="B3" s="11" t="s">
        <v>43</v>
      </c>
      <c r="C3" s="5">
        <f>VLOOKUP(B3,[16]Списки!$C$1:$E$40,2,FALSE)</f>
        <v>11489</v>
      </c>
      <c r="D3" s="5" t="str">
        <f>VLOOKUP(B3,[16]Списки!$C$1:$E$40,3,FALSE)</f>
        <v>СОШ</v>
      </c>
      <c r="E3" s="13" t="s">
        <v>15</v>
      </c>
      <c r="F3" s="7">
        <v>128</v>
      </c>
      <c r="G3" s="7">
        <v>117</v>
      </c>
      <c r="H3" s="8">
        <f>C3*1000+1</f>
        <v>11489001</v>
      </c>
      <c r="I3" s="9">
        <v>1</v>
      </c>
      <c r="J3" s="9">
        <v>1</v>
      </c>
      <c r="K3" s="9">
        <v>1</v>
      </c>
      <c r="L3" s="9">
        <v>1</v>
      </c>
      <c r="M3" s="9">
        <v>1</v>
      </c>
      <c r="N3" s="10">
        <f>IF(COUNTBLANK(I3:M3)&lt;5,SUM(I3:M3),"Не писал")</f>
        <v>5</v>
      </c>
    </row>
    <row r="4" spans="1:14" x14ac:dyDescent="0.25">
      <c r="A4" s="3" t="s">
        <v>10</v>
      </c>
      <c r="B4" s="11" t="str">
        <f t="shared" ref="B4:G19" si="0">B3</f>
        <v>ГБОУ СОШ №489</v>
      </c>
      <c r="C4" s="5">
        <f t="shared" si="0"/>
        <v>11489</v>
      </c>
      <c r="D4" s="5" t="str">
        <f t="shared" si="0"/>
        <v>СОШ</v>
      </c>
      <c r="E4" s="12" t="str">
        <f t="shared" si="0"/>
        <v>1а</v>
      </c>
      <c r="F4" s="16">
        <f t="shared" si="0"/>
        <v>128</v>
      </c>
      <c r="G4" s="7">
        <f t="shared" si="0"/>
        <v>117</v>
      </c>
      <c r="H4" s="8">
        <f>H3+1</f>
        <v>11489002</v>
      </c>
      <c r="I4" s="9">
        <v>1</v>
      </c>
      <c r="J4" s="9">
        <v>1</v>
      </c>
      <c r="K4" s="9">
        <v>0</v>
      </c>
      <c r="L4" s="9">
        <v>1</v>
      </c>
      <c r="M4" s="9">
        <v>1</v>
      </c>
      <c r="N4" s="10">
        <f>IF(COUNTBLANK(I4:M4)&lt;5,SUM(I4:M4),"Не писал")</f>
        <v>4</v>
      </c>
    </row>
    <row r="5" spans="1:14" x14ac:dyDescent="0.25">
      <c r="A5" s="3" t="s">
        <v>10</v>
      </c>
      <c r="B5" s="11" t="str">
        <f t="shared" si="0"/>
        <v>ГБОУ СОШ №489</v>
      </c>
      <c r="C5" s="5">
        <f t="shared" si="0"/>
        <v>11489</v>
      </c>
      <c r="D5" s="5" t="str">
        <f t="shared" si="0"/>
        <v>СОШ</v>
      </c>
      <c r="E5" s="12" t="str">
        <f t="shared" si="0"/>
        <v>1а</v>
      </c>
      <c r="F5" s="7">
        <f t="shared" si="0"/>
        <v>128</v>
      </c>
      <c r="G5" s="7">
        <f t="shared" si="0"/>
        <v>117</v>
      </c>
      <c r="H5" s="8">
        <f t="shared" ref="H5:H68" si="1">H4+1</f>
        <v>11489003</v>
      </c>
      <c r="I5" s="9">
        <v>1</v>
      </c>
      <c r="J5" s="9">
        <v>1</v>
      </c>
      <c r="K5" s="9">
        <v>0</v>
      </c>
      <c r="L5" s="9">
        <v>1</v>
      </c>
      <c r="M5" s="9">
        <v>1</v>
      </c>
      <c r="N5" s="10">
        <f>IF(COUNTBLANK(I5:M5)&lt;5,SUM(I5:M5),"Не писал")</f>
        <v>4</v>
      </c>
    </row>
    <row r="6" spans="1:14" x14ac:dyDescent="0.25">
      <c r="A6" s="3" t="s">
        <v>10</v>
      </c>
      <c r="B6" s="11" t="str">
        <f t="shared" si="0"/>
        <v>ГБОУ СОШ №489</v>
      </c>
      <c r="C6" s="5">
        <f t="shared" si="0"/>
        <v>11489</v>
      </c>
      <c r="D6" s="5" t="str">
        <f t="shared" si="0"/>
        <v>СОШ</v>
      </c>
      <c r="E6" s="12" t="str">
        <f t="shared" si="0"/>
        <v>1а</v>
      </c>
      <c r="F6" s="7">
        <f t="shared" si="0"/>
        <v>128</v>
      </c>
      <c r="G6" s="7">
        <f t="shared" si="0"/>
        <v>117</v>
      </c>
      <c r="H6" s="8">
        <f t="shared" si="1"/>
        <v>11489004</v>
      </c>
      <c r="I6" s="9">
        <v>1</v>
      </c>
      <c r="J6" s="9">
        <v>1</v>
      </c>
      <c r="K6" s="9">
        <v>1</v>
      </c>
      <c r="L6" s="9">
        <v>1</v>
      </c>
      <c r="M6" s="9">
        <v>1</v>
      </c>
      <c r="N6" s="10">
        <f t="shared" ref="N6:N69" si="2">IF(COUNTBLANK(I6:M6)&lt;5,SUM(I6:M6),"Не писал")</f>
        <v>5</v>
      </c>
    </row>
    <row r="7" spans="1:14" x14ac:dyDescent="0.25">
      <c r="A7" s="3" t="s">
        <v>10</v>
      </c>
      <c r="B7" s="11" t="str">
        <f t="shared" si="0"/>
        <v>ГБОУ СОШ №489</v>
      </c>
      <c r="C7" s="5">
        <f t="shared" si="0"/>
        <v>11489</v>
      </c>
      <c r="D7" s="5" t="str">
        <f t="shared" si="0"/>
        <v>СОШ</v>
      </c>
      <c r="E7" s="12" t="str">
        <f t="shared" si="0"/>
        <v>1а</v>
      </c>
      <c r="F7" s="7">
        <f t="shared" si="0"/>
        <v>128</v>
      </c>
      <c r="G7" s="7">
        <f t="shared" si="0"/>
        <v>117</v>
      </c>
      <c r="H7" s="8">
        <f t="shared" si="1"/>
        <v>11489005</v>
      </c>
      <c r="I7" s="9">
        <v>1</v>
      </c>
      <c r="J7" s="9">
        <v>1</v>
      </c>
      <c r="K7" s="9">
        <v>0</v>
      </c>
      <c r="L7" s="9">
        <v>1</v>
      </c>
      <c r="M7" s="9">
        <v>1</v>
      </c>
      <c r="N7" s="10">
        <f t="shared" si="2"/>
        <v>4</v>
      </c>
    </row>
    <row r="8" spans="1:14" x14ac:dyDescent="0.25">
      <c r="A8" s="3" t="s">
        <v>10</v>
      </c>
      <c r="B8" s="11" t="str">
        <f t="shared" si="0"/>
        <v>ГБОУ СОШ №489</v>
      </c>
      <c r="C8" s="5">
        <f t="shared" si="0"/>
        <v>11489</v>
      </c>
      <c r="D8" s="5" t="str">
        <f t="shared" si="0"/>
        <v>СОШ</v>
      </c>
      <c r="E8" s="12" t="str">
        <f t="shared" si="0"/>
        <v>1а</v>
      </c>
      <c r="F8" s="7">
        <f t="shared" si="0"/>
        <v>128</v>
      </c>
      <c r="G8" s="7">
        <f t="shared" si="0"/>
        <v>117</v>
      </c>
      <c r="H8" s="8">
        <f t="shared" si="1"/>
        <v>11489006</v>
      </c>
      <c r="I8" s="9">
        <v>1</v>
      </c>
      <c r="J8" s="9">
        <v>1</v>
      </c>
      <c r="K8" s="9">
        <v>1</v>
      </c>
      <c r="L8" s="9">
        <v>1</v>
      </c>
      <c r="M8" s="9">
        <v>1</v>
      </c>
      <c r="N8" s="10">
        <f t="shared" si="2"/>
        <v>5</v>
      </c>
    </row>
    <row r="9" spans="1:14" x14ac:dyDescent="0.25">
      <c r="A9" s="3" t="s">
        <v>10</v>
      </c>
      <c r="B9" s="11" t="str">
        <f t="shared" si="0"/>
        <v>ГБОУ СОШ №489</v>
      </c>
      <c r="C9" s="5">
        <f t="shared" si="0"/>
        <v>11489</v>
      </c>
      <c r="D9" s="5" t="str">
        <f t="shared" si="0"/>
        <v>СОШ</v>
      </c>
      <c r="E9" s="12" t="str">
        <f t="shared" si="0"/>
        <v>1а</v>
      </c>
      <c r="F9" s="7">
        <f t="shared" si="0"/>
        <v>128</v>
      </c>
      <c r="G9" s="7">
        <f t="shared" si="0"/>
        <v>117</v>
      </c>
      <c r="H9" s="8">
        <f t="shared" si="1"/>
        <v>11489007</v>
      </c>
      <c r="I9" s="9">
        <v>1</v>
      </c>
      <c r="J9" s="9">
        <v>1</v>
      </c>
      <c r="K9" s="9">
        <v>0</v>
      </c>
      <c r="L9" s="9">
        <v>1</v>
      </c>
      <c r="M9" s="9">
        <v>1</v>
      </c>
      <c r="N9" s="10">
        <f t="shared" si="2"/>
        <v>4</v>
      </c>
    </row>
    <row r="10" spans="1:14" x14ac:dyDescent="0.25">
      <c r="A10" s="3" t="s">
        <v>10</v>
      </c>
      <c r="B10" s="11" t="str">
        <f t="shared" si="0"/>
        <v>ГБОУ СОШ №489</v>
      </c>
      <c r="C10" s="5">
        <f t="shared" si="0"/>
        <v>11489</v>
      </c>
      <c r="D10" s="5" t="str">
        <f t="shared" si="0"/>
        <v>СОШ</v>
      </c>
      <c r="E10" s="12" t="str">
        <f t="shared" si="0"/>
        <v>1а</v>
      </c>
      <c r="F10" s="7">
        <f t="shared" si="0"/>
        <v>128</v>
      </c>
      <c r="G10" s="7">
        <f t="shared" si="0"/>
        <v>117</v>
      </c>
      <c r="H10" s="8">
        <f t="shared" si="1"/>
        <v>11489008</v>
      </c>
      <c r="I10" s="9">
        <v>1</v>
      </c>
      <c r="J10" s="9">
        <v>1</v>
      </c>
      <c r="K10" s="9">
        <v>0</v>
      </c>
      <c r="L10" s="9">
        <v>1</v>
      </c>
      <c r="M10" s="9">
        <v>1</v>
      </c>
      <c r="N10" s="10">
        <f t="shared" si="2"/>
        <v>4</v>
      </c>
    </row>
    <row r="11" spans="1:14" x14ac:dyDescent="0.25">
      <c r="A11" s="3" t="s">
        <v>10</v>
      </c>
      <c r="B11" s="11" t="str">
        <f t="shared" si="0"/>
        <v>ГБОУ СОШ №489</v>
      </c>
      <c r="C11" s="5">
        <f t="shared" si="0"/>
        <v>11489</v>
      </c>
      <c r="D11" s="5" t="str">
        <f t="shared" si="0"/>
        <v>СОШ</v>
      </c>
      <c r="E11" s="12" t="str">
        <f t="shared" si="0"/>
        <v>1а</v>
      </c>
      <c r="F11" s="7">
        <f t="shared" si="0"/>
        <v>128</v>
      </c>
      <c r="G11" s="7">
        <v>117</v>
      </c>
      <c r="H11" s="8">
        <f t="shared" si="1"/>
        <v>11489009</v>
      </c>
      <c r="I11" s="9">
        <v>1</v>
      </c>
      <c r="J11" s="9">
        <v>1</v>
      </c>
      <c r="K11" s="9">
        <v>1</v>
      </c>
      <c r="L11" s="9">
        <v>1</v>
      </c>
      <c r="M11" s="9">
        <v>1</v>
      </c>
      <c r="N11" s="10">
        <f t="shared" si="2"/>
        <v>5</v>
      </c>
    </row>
    <row r="12" spans="1:14" x14ac:dyDescent="0.25">
      <c r="A12" s="3" t="s">
        <v>10</v>
      </c>
      <c r="B12" s="11" t="str">
        <f t="shared" si="0"/>
        <v>ГБОУ СОШ №489</v>
      </c>
      <c r="C12" s="5">
        <f t="shared" si="0"/>
        <v>11489</v>
      </c>
      <c r="D12" s="5" t="str">
        <f t="shared" si="0"/>
        <v>СОШ</v>
      </c>
      <c r="E12" s="13" t="s">
        <v>15</v>
      </c>
      <c r="F12" s="7">
        <v>128</v>
      </c>
      <c r="G12" s="7">
        <f t="shared" si="0"/>
        <v>117</v>
      </c>
      <c r="H12" s="8">
        <f t="shared" si="1"/>
        <v>11489010</v>
      </c>
      <c r="I12" s="9">
        <v>1</v>
      </c>
      <c r="J12" s="9">
        <v>1</v>
      </c>
      <c r="K12" s="9">
        <v>0</v>
      </c>
      <c r="L12" s="9">
        <v>1</v>
      </c>
      <c r="M12" s="9">
        <v>1</v>
      </c>
      <c r="N12" s="10">
        <f t="shared" si="2"/>
        <v>4</v>
      </c>
    </row>
    <row r="13" spans="1:14" x14ac:dyDescent="0.25">
      <c r="A13" s="3" t="s">
        <v>10</v>
      </c>
      <c r="B13" s="11" t="str">
        <f t="shared" si="0"/>
        <v>ГБОУ СОШ №489</v>
      </c>
      <c r="C13" s="5">
        <f t="shared" si="0"/>
        <v>11489</v>
      </c>
      <c r="D13" s="5" t="str">
        <f t="shared" si="0"/>
        <v>СОШ</v>
      </c>
      <c r="E13" s="12" t="str">
        <f t="shared" si="0"/>
        <v>1а</v>
      </c>
      <c r="F13" s="7">
        <f t="shared" si="0"/>
        <v>128</v>
      </c>
      <c r="G13" s="7">
        <f t="shared" si="0"/>
        <v>117</v>
      </c>
      <c r="H13" s="8">
        <f t="shared" si="1"/>
        <v>11489011</v>
      </c>
      <c r="I13" s="9">
        <v>1</v>
      </c>
      <c r="J13" s="9">
        <v>1</v>
      </c>
      <c r="K13" s="9">
        <v>0</v>
      </c>
      <c r="L13" s="9">
        <v>1</v>
      </c>
      <c r="M13" s="9">
        <v>1</v>
      </c>
      <c r="N13" s="10">
        <f t="shared" si="2"/>
        <v>4</v>
      </c>
    </row>
    <row r="14" spans="1:14" x14ac:dyDescent="0.25">
      <c r="A14" s="3" t="s">
        <v>10</v>
      </c>
      <c r="B14" s="11" t="str">
        <f t="shared" si="0"/>
        <v>ГБОУ СОШ №489</v>
      </c>
      <c r="C14" s="5">
        <f t="shared" si="0"/>
        <v>11489</v>
      </c>
      <c r="D14" s="5" t="str">
        <f t="shared" si="0"/>
        <v>СОШ</v>
      </c>
      <c r="E14" s="12" t="str">
        <f t="shared" si="0"/>
        <v>1а</v>
      </c>
      <c r="F14" s="7">
        <f t="shared" si="0"/>
        <v>128</v>
      </c>
      <c r="G14" s="7">
        <f t="shared" si="0"/>
        <v>117</v>
      </c>
      <c r="H14" s="8">
        <f t="shared" si="1"/>
        <v>11489012</v>
      </c>
      <c r="I14" s="9">
        <v>1</v>
      </c>
      <c r="J14" s="9">
        <v>1</v>
      </c>
      <c r="K14" s="9">
        <v>0</v>
      </c>
      <c r="L14" s="9">
        <v>0</v>
      </c>
      <c r="M14" s="9">
        <v>1</v>
      </c>
      <c r="N14" s="10">
        <f t="shared" si="2"/>
        <v>3</v>
      </c>
    </row>
    <row r="15" spans="1:14" x14ac:dyDescent="0.25">
      <c r="A15" s="3" t="s">
        <v>10</v>
      </c>
      <c r="B15" s="11" t="str">
        <f t="shared" si="0"/>
        <v>ГБОУ СОШ №489</v>
      </c>
      <c r="C15" s="5">
        <f t="shared" si="0"/>
        <v>11489</v>
      </c>
      <c r="D15" s="5" t="str">
        <f t="shared" si="0"/>
        <v>СОШ</v>
      </c>
      <c r="E15" s="12" t="str">
        <f t="shared" si="0"/>
        <v>1а</v>
      </c>
      <c r="F15" s="7">
        <f t="shared" si="0"/>
        <v>128</v>
      </c>
      <c r="G15" s="7">
        <f t="shared" si="0"/>
        <v>117</v>
      </c>
      <c r="H15" s="8">
        <f t="shared" si="1"/>
        <v>11489013</v>
      </c>
      <c r="I15" s="9">
        <v>1</v>
      </c>
      <c r="J15" s="9">
        <v>1</v>
      </c>
      <c r="K15" s="9">
        <v>1</v>
      </c>
      <c r="L15" s="9">
        <v>1</v>
      </c>
      <c r="M15" s="9">
        <v>1</v>
      </c>
      <c r="N15" s="10">
        <f t="shared" si="2"/>
        <v>5</v>
      </c>
    </row>
    <row r="16" spans="1:14" x14ac:dyDescent="0.25">
      <c r="A16" s="3" t="s">
        <v>10</v>
      </c>
      <c r="B16" s="11" t="str">
        <f t="shared" si="0"/>
        <v>ГБОУ СОШ №489</v>
      </c>
      <c r="C16" s="5">
        <f t="shared" si="0"/>
        <v>11489</v>
      </c>
      <c r="D16" s="5" t="str">
        <f t="shared" si="0"/>
        <v>СОШ</v>
      </c>
      <c r="E16" s="12" t="str">
        <f t="shared" si="0"/>
        <v>1а</v>
      </c>
      <c r="F16" s="7">
        <f t="shared" si="0"/>
        <v>128</v>
      </c>
      <c r="G16" s="7">
        <f t="shared" si="0"/>
        <v>117</v>
      </c>
      <c r="H16" s="8">
        <f t="shared" si="1"/>
        <v>11489014</v>
      </c>
      <c r="I16" s="9">
        <v>1</v>
      </c>
      <c r="J16" s="9">
        <v>1</v>
      </c>
      <c r="K16" s="9">
        <v>0</v>
      </c>
      <c r="L16" s="9">
        <v>1</v>
      </c>
      <c r="M16" s="9">
        <v>1</v>
      </c>
      <c r="N16" s="10">
        <f t="shared" si="2"/>
        <v>4</v>
      </c>
    </row>
    <row r="17" spans="1:14" x14ac:dyDescent="0.25">
      <c r="A17" s="3" t="s">
        <v>10</v>
      </c>
      <c r="B17" s="11" t="str">
        <f t="shared" si="0"/>
        <v>ГБОУ СОШ №489</v>
      </c>
      <c r="C17" s="5">
        <f t="shared" si="0"/>
        <v>11489</v>
      </c>
      <c r="D17" s="5" t="str">
        <f t="shared" si="0"/>
        <v>СОШ</v>
      </c>
      <c r="E17" s="12" t="str">
        <f t="shared" si="0"/>
        <v>1а</v>
      </c>
      <c r="F17" s="7">
        <f t="shared" si="0"/>
        <v>128</v>
      </c>
      <c r="G17" s="7">
        <f t="shared" si="0"/>
        <v>117</v>
      </c>
      <c r="H17" s="8">
        <f t="shared" si="1"/>
        <v>11489015</v>
      </c>
      <c r="I17" s="9">
        <v>1</v>
      </c>
      <c r="J17" s="9">
        <v>1</v>
      </c>
      <c r="K17" s="9">
        <v>0</v>
      </c>
      <c r="L17" s="9">
        <v>1</v>
      </c>
      <c r="M17" s="9">
        <v>1</v>
      </c>
      <c r="N17" s="10">
        <f t="shared" si="2"/>
        <v>4</v>
      </c>
    </row>
    <row r="18" spans="1:14" x14ac:dyDescent="0.25">
      <c r="A18" s="3" t="s">
        <v>10</v>
      </c>
      <c r="B18" s="11" t="str">
        <f t="shared" si="0"/>
        <v>ГБОУ СОШ №489</v>
      </c>
      <c r="C18" s="5">
        <f t="shared" si="0"/>
        <v>11489</v>
      </c>
      <c r="D18" s="5" t="str">
        <f t="shared" si="0"/>
        <v>СОШ</v>
      </c>
      <c r="E18" s="12" t="str">
        <f t="shared" si="0"/>
        <v>1а</v>
      </c>
      <c r="F18" s="7">
        <f t="shared" si="0"/>
        <v>128</v>
      </c>
      <c r="G18" s="7">
        <f t="shared" si="0"/>
        <v>117</v>
      </c>
      <c r="H18" s="8">
        <f t="shared" si="1"/>
        <v>11489016</v>
      </c>
      <c r="I18" s="9">
        <v>1</v>
      </c>
      <c r="J18" s="9">
        <v>1</v>
      </c>
      <c r="K18" s="9">
        <v>0</v>
      </c>
      <c r="L18" s="9">
        <v>1</v>
      </c>
      <c r="M18" s="9">
        <v>1</v>
      </c>
      <c r="N18" s="10">
        <f t="shared" si="2"/>
        <v>4</v>
      </c>
    </row>
    <row r="19" spans="1:14" x14ac:dyDescent="0.25">
      <c r="A19" s="3" t="s">
        <v>10</v>
      </c>
      <c r="B19" s="11" t="str">
        <f t="shared" si="0"/>
        <v>ГБОУ СОШ №489</v>
      </c>
      <c r="C19" s="5">
        <f t="shared" si="0"/>
        <v>11489</v>
      </c>
      <c r="D19" s="5" t="str">
        <f t="shared" si="0"/>
        <v>СОШ</v>
      </c>
      <c r="E19" s="12" t="str">
        <f t="shared" si="0"/>
        <v>1а</v>
      </c>
      <c r="F19" s="7">
        <f t="shared" si="0"/>
        <v>128</v>
      </c>
      <c r="G19" s="7">
        <f t="shared" si="0"/>
        <v>117</v>
      </c>
      <c r="H19" s="8">
        <f t="shared" si="1"/>
        <v>11489017</v>
      </c>
      <c r="I19" s="9">
        <v>0</v>
      </c>
      <c r="J19" s="9">
        <v>0</v>
      </c>
      <c r="K19" s="9">
        <v>0</v>
      </c>
      <c r="L19" s="9">
        <v>1</v>
      </c>
      <c r="M19" s="9">
        <v>1</v>
      </c>
      <c r="N19" s="10">
        <f t="shared" si="2"/>
        <v>2</v>
      </c>
    </row>
    <row r="20" spans="1:14" x14ac:dyDescent="0.25">
      <c r="A20" s="3" t="s">
        <v>10</v>
      </c>
      <c r="B20" s="11" t="str">
        <f t="shared" ref="B20:G35" si="3">B19</f>
        <v>ГБОУ СОШ №489</v>
      </c>
      <c r="C20" s="5">
        <f t="shared" si="3"/>
        <v>11489</v>
      </c>
      <c r="D20" s="5" t="str">
        <f t="shared" si="3"/>
        <v>СОШ</v>
      </c>
      <c r="E20" s="12" t="str">
        <f t="shared" si="3"/>
        <v>1а</v>
      </c>
      <c r="F20" s="7">
        <f t="shared" si="3"/>
        <v>128</v>
      </c>
      <c r="G20" s="7">
        <f t="shared" si="3"/>
        <v>117</v>
      </c>
      <c r="H20" s="8">
        <f t="shared" si="1"/>
        <v>11489018</v>
      </c>
      <c r="I20" s="9">
        <v>1</v>
      </c>
      <c r="J20" s="9">
        <v>1</v>
      </c>
      <c r="K20" s="9">
        <v>1</v>
      </c>
      <c r="L20" s="9">
        <v>1</v>
      </c>
      <c r="M20" s="9">
        <v>1</v>
      </c>
      <c r="N20" s="10">
        <f t="shared" si="2"/>
        <v>5</v>
      </c>
    </row>
    <row r="21" spans="1:14" x14ac:dyDescent="0.25">
      <c r="A21" s="3" t="s">
        <v>10</v>
      </c>
      <c r="B21" s="11" t="str">
        <f t="shared" si="3"/>
        <v>ГБОУ СОШ №489</v>
      </c>
      <c r="C21" s="5">
        <f t="shared" si="3"/>
        <v>11489</v>
      </c>
      <c r="D21" s="5" t="str">
        <f t="shared" si="3"/>
        <v>СОШ</v>
      </c>
      <c r="E21" s="12" t="str">
        <f t="shared" si="3"/>
        <v>1а</v>
      </c>
      <c r="F21" s="7">
        <f t="shared" si="3"/>
        <v>128</v>
      </c>
      <c r="G21" s="7">
        <f t="shared" si="3"/>
        <v>117</v>
      </c>
      <c r="H21" s="8">
        <f t="shared" si="1"/>
        <v>11489019</v>
      </c>
      <c r="I21" s="9">
        <v>1</v>
      </c>
      <c r="J21" s="9">
        <v>1</v>
      </c>
      <c r="K21" s="9">
        <v>0</v>
      </c>
      <c r="L21" s="9">
        <v>0</v>
      </c>
      <c r="M21" s="9">
        <v>1</v>
      </c>
      <c r="N21" s="10">
        <f t="shared" si="2"/>
        <v>3</v>
      </c>
    </row>
    <row r="22" spans="1:14" x14ac:dyDescent="0.25">
      <c r="A22" s="3" t="s">
        <v>10</v>
      </c>
      <c r="B22" s="11" t="str">
        <f t="shared" si="3"/>
        <v>ГБОУ СОШ №489</v>
      </c>
      <c r="C22" s="5">
        <f t="shared" si="3"/>
        <v>11489</v>
      </c>
      <c r="D22" s="5" t="str">
        <f t="shared" si="3"/>
        <v>СОШ</v>
      </c>
      <c r="E22" s="12" t="str">
        <f t="shared" si="3"/>
        <v>1а</v>
      </c>
      <c r="F22" s="7">
        <f t="shared" si="3"/>
        <v>128</v>
      </c>
      <c r="G22" s="7">
        <f t="shared" si="3"/>
        <v>117</v>
      </c>
      <c r="H22" s="8">
        <f t="shared" si="1"/>
        <v>11489020</v>
      </c>
      <c r="I22" s="9">
        <v>1</v>
      </c>
      <c r="J22" s="9"/>
      <c r="K22" s="9">
        <v>0</v>
      </c>
      <c r="L22" s="9">
        <v>1</v>
      </c>
      <c r="M22" s="9">
        <v>1</v>
      </c>
      <c r="N22" s="10">
        <f t="shared" si="2"/>
        <v>3</v>
      </c>
    </row>
    <row r="23" spans="1:14" x14ac:dyDescent="0.25">
      <c r="A23" s="3" t="s">
        <v>10</v>
      </c>
      <c r="B23" s="11" t="str">
        <f t="shared" si="3"/>
        <v>ГБОУ СОШ №489</v>
      </c>
      <c r="C23" s="5">
        <f t="shared" si="3"/>
        <v>11489</v>
      </c>
      <c r="D23" s="5" t="str">
        <f t="shared" si="3"/>
        <v>СОШ</v>
      </c>
      <c r="E23" s="12" t="str">
        <f t="shared" si="3"/>
        <v>1а</v>
      </c>
      <c r="F23" s="7">
        <f t="shared" si="3"/>
        <v>128</v>
      </c>
      <c r="G23" s="7">
        <f t="shared" si="3"/>
        <v>117</v>
      </c>
      <c r="H23" s="8">
        <f t="shared" si="1"/>
        <v>11489021</v>
      </c>
      <c r="I23" s="9">
        <v>1</v>
      </c>
      <c r="J23" s="9">
        <v>1</v>
      </c>
      <c r="K23" s="9">
        <v>0</v>
      </c>
      <c r="L23" s="9">
        <v>1</v>
      </c>
      <c r="M23" s="9">
        <v>0</v>
      </c>
      <c r="N23" s="10">
        <f t="shared" si="2"/>
        <v>3</v>
      </c>
    </row>
    <row r="24" spans="1:14" x14ac:dyDescent="0.25">
      <c r="A24" s="3" t="s">
        <v>10</v>
      </c>
      <c r="B24" s="11" t="str">
        <f t="shared" si="3"/>
        <v>ГБОУ СОШ №489</v>
      </c>
      <c r="C24" s="5">
        <f t="shared" si="3"/>
        <v>11489</v>
      </c>
      <c r="D24" s="5" t="str">
        <f t="shared" si="3"/>
        <v>СОШ</v>
      </c>
      <c r="E24" s="12" t="str">
        <f t="shared" si="3"/>
        <v>1а</v>
      </c>
      <c r="F24" s="7">
        <f t="shared" si="3"/>
        <v>128</v>
      </c>
      <c r="G24" s="7">
        <f t="shared" si="3"/>
        <v>117</v>
      </c>
      <c r="H24" s="8">
        <f t="shared" si="1"/>
        <v>11489022</v>
      </c>
      <c r="I24" s="9">
        <v>1</v>
      </c>
      <c r="J24" s="9">
        <v>1</v>
      </c>
      <c r="K24" s="9">
        <v>0</v>
      </c>
      <c r="L24" s="9">
        <v>1</v>
      </c>
      <c r="M24" s="9">
        <v>1</v>
      </c>
      <c r="N24" s="10">
        <f t="shared" si="2"/>
        <v>4</v>
      </c>
    </row>
    <row r="25" spans="1:14" x14ac:dyDescent="0.25">
      <c r="A25" s="3" t="s">
        <v>10</v>
      </c>
      <c r="B25" s="11" t="str">
        <f t="shared" si="3"/>
        <v>ГБОУ СОШ №489</v>
      </c>
      <c r="C25" s="5">
        <f t="shared" si="3"/>
        <v>11489</v>
      </c>
      <c r="D25" s="5" t="str">
        <f t="shared" si="3"/>
        <v>СОШ</v>
      </c>
      <c r="E25" s="12" t="str">
        <f t="shared" si="3"/>
        <v>1а</v>
      </c>
      <c r="F25" s="7">
        <f t="shared" si="3"/>
        <v>128</v>
      </c>
      <c r="G25" s="7">
        <f t="shared" si="3"/>
        <v>117</v>
      </c>
      <c r="H25" s="8">
        <f t="shared" si="1"/>
        <v>11489023</v>
      </c>
      <c r="I25" s="9">
        <v>1</v>
      </c>
      <c r="J25" s="9">
        <v>1</v>
      </c>
      <c r="K25" s="9">
        <v>0</v>
      </c>
      <c r="L25" s="9">
        <v>1</v>
      </c>
      <c r="M25" s="9">
        <v>1</v>
      </c>
      <c r="N25" s="10">
        <f t="shared" si="2"/>
        <v>4</v>
      </c>
    </row>
    <row r="26" spans="1:14" x14ac:dyDescent="0.25">
      <c r="A26" s="3" t="s">
        <v>10</v>
      </c>
      <c r="B26" s="11" t="str">
        <f t="shared" si="3"/>
        <v>ГБОУ СОШ №489</v>
      </c>
      <c r="C26" s="5">
        <f t="shared" si="3"/>
        <v>11489</v>
      </c>
      <c r="D26" s="5" t="str">
        <f t="shared" si="3"/>
        <v>СОШ</v>
      </c>
      <c r="E26" s="12" t="str">
        <f t="shared" si="3"/>
        <v>1а</v>
      </c>
      <c r="F26" s="7">
        <f t="shared" si="3"/>
        <v>128</v>
      </c>
      <c r="G26" s="7">
        <f t="shared" si="3"/>
        <v>117</v>
      </c>
      <c r="H26" s="8">
        <f t="shared" si="1"/>
        <v>11489024</v>
      </c>
      <c r="I26" s="9">
        <v>1</v>
      </c>
      <c r="J26" s="9">
        <v>1</v>
      </c>
      <c r="K26" s="9">
        <v>0</v>
      </c>
      <c r="L26" s="9">
        <v>1</v>
      </c>
      <c r="M26" s="9">
        <v>1</v>
      </c>
      <c r="N26" s="10">
        <f t="shared" si="2"/>
        <v>4</v>
      </c>
    </row>
    <row r="27" spans="1:14" x14ac:dyDescent="0.25">
      <c r="A27" s="3" t="s">
        <v>10</v>
      </c>
      <c r="B27" s="11" t="str">
        <f t="shared" si="3"/>
        <v>ГБОУ СОШ №489</v>
      </c>
      <c r="C27" s="5">
        <f t="shared" si="3"/>
        <v>11489</v>
      </c>
      <c r="D27" s="5" t="str">
        <f t="shared" si="3"/>
        <v>СОШ</v>
      </c>
      <c r="E27" s="12" t="str">
        <f t="shared" si="3"/>
        <v>1а</v>
      </c>
      <c r="F27" s="7">
        <f t="shared" si="3"/>
        <v>128</v>
      </c>
      <c r="G27" s="7">
        <f t="shared" si="3"/>
        <v>117</v>
      </c>
      <c r="H27" s="8">
        <f t="shared" si="1"/>
        <v>11489025</v>
      </c>
      <c r="I27" s="9">
        <v>1</v>
      </c>
      <c r="J27" s="9">
        <v>1</v>
      </c>
      <c r="K27" s="9">
        <v>1</v>
      </c>
      <c r="L27" s="9">
        <v>1</v>
      </c>
      <c r="M27" s="9">
        <v>1</v>
      </c>
      <c r="N27" s="10">
        <f t="shared" si="2"/>
        <v>5</v>
      </c>
    </row>
    <row r="28" spans="1:14" x14ac:dyDescent="0.25">
      <c r="A28" s="3" t="s">
        <v>10</v>
      </c>
      <c r="B28" s="11" t="str">
        <f t="shared" si="3"/>
        <v>ГБОУ СОШ №489</v>
      </c>
      <c r="C28" s="5">
        <f t="shared" si="3"/>
        <v>11489</v>
      </c>
      <c r="D28" s="5" t="str">
        <f t="shared" si="3"/>
        <v>СОШ</v>
      </c>
      <c r="E28" s="12" t="str">
        <f t="shared" si="3"/>
        <v>1а</v>
      </c>
      <c r="F28" s="7">
        <f t="shared" si="3"/>
        <v>128</v>
      </c>
      <c r="G28" s="7">
        <f t="shared" si="3"/>
        <v>117</v>
      </c>
      <c r="H28" s="8">
        <f t="shared" si="1"/>
        <v>11489026</v>
      </c>
      <c r="I28" s="9">
        <v>1</v>
      </c>
      <c r="J28" s="9">
        <v>1</v>
      </c>
      <c r="K28" s="9">
        <v>1</v>
      </c>
      <c r="L28" s="9">
        <v>1</v>
      </c>
      <c r="M28" s="9">
        <v>1</v>
      </c>
      <c r="N28" s="10">
        <f t="shared" si="2"/>
        <v>5</v>
      </c>
    </row>
    <row r="29" spans="1:14" x14ac:dyDescent="0.25">
      <c r="A29" s="3" t="s">
        <v>10</v>
      </c>
      <c r="B29" s="11" t="str">
        <f t="shared" si="3"/>
        <v>ГБОУ СОШ №489</v>
      </c>
      <c r="C29" s="5">
        <f t="shared" si="3"/>
        <v>11489</v>
      </c>
      <c r="D29" s="5" t="str">
        <f t="shared" si="3"/>
        <v>СОШ</v>
      </c>
      <c r="E29" s="12" t="str">
        <f t="shared" si="3"/>
        <v>1а</v>
      </c>
      <c r="F29" s="7">
        <f t="shared" si="3"/>
        <v>128</v>
      </c>
      <c r="G29" s="7">
        <f t="shared" si="3"/>
        <v>117</v>
      </c>
      <c r="H29" s="8">
        <f t="shared" si="1"/>
        <v>11489027</v>
      </c>
      <c r="I29" s="9">
        <v>1</v>
      </c>
      <c r="J29" s="9">
        <v>1</v>
      </c>
      <c r="K29" s="9">
        <v>0</v>
      </c>
      <c r="L29" s="9">
        <v>1</v>
      </c>
      <c r="M29" s="9">
        <v>1</v>
      </c>
      <c r="N29" s="10">
        <f t="shared" si="2"/>
        <v>4</v>
      </c>
    </row>
    <row r="30" spans="1:14" x14ac:dyDescent="0.25">
      <c r="A30" s="3" t="s">
        <v>10</v>
      </c>
      <c r="B30" s="11" t="str">
        <f t="shared" si="3"/>
        <v>ГБОУ СОШ №489</v>
      </c>
      <c r="C30" s="5">
        <f t="shared" si="3"/>
        <v>11489</v>
      </c>
      <c r="D30" s="5" t="str">
        <f t="shared" si="3"/>
        <v>СОШ</v>
      </c>
      <c r="E30" s="12" t="str">
        <f t="shared" si="3"/>
        <v>1а</v>
      </c>
      <c r="F30" s="7">
        <f t="shared" si="3"/>
        <v>128</v>
      </c>
      <c r="G30" s="7">
        <f t="shared" si="3"/>
        <v>117</v>
      </c>
      <c r="H30" s="8">
        <f t="shared" si="1"/>
        <v>11489028</v>
      </c>
      <c r="I30" s="9">
        <v>1</v>
      </c>
      <c r="J30" s="9">
        <v>1</v>
      </c>
      <c r="K30" s="9">
        <v>0</v>
      </c>
      <c r="L30" s="9">
        <v>1</v>
      </c>
      <c r="M30" s="9">
        <v>1</v>
      </c>
      <c r="N30" s="10">
        <f t="shared" si="2"/>
        <v>4</v>
      </c>
    </row>
    <row r="31" spans="1:14" x14ac:dyDescent="0.25">
      <c r="A31" s="3" t="s">
        <v>10</v>
      </c>
      <c r="B31" s="11" t="str">
        <f t="shared" si="3"/>
        <v>ГБОУ СОШ №489</v>
      </c>
      <c r="C31" s="5">
        <f t="shared" si="3"/>
        <v>11489</v>
      </c>
      <c r="D31" s="5" t="str">
        <f t="shared" si="3"/>
        <v>СОШ</v>
      </c>
      <c r="E31" s="12" t="str">
        <f t="shared" si="3"/>
        <v>1а</v>
      </c>
      <c r="F31" s="7">
        <f t="shared" si="3"/>
        <v>128</v>
      </c>
      <c r="G31" s="7">
        <f t="shared" si="3"/>
        <v>117</v>
      </c>
      <c r="H31" s="8">
        <f t="shared" si="1"/>
        <v>11489029</v>
      </c>
      <c r="I31" s="9">
        <v>1</v>
      </c>
      <c r="J31" s="9">
        <v>1</v>
      </c>
      <c r="K31" s="9">
        <v>1</v>
      </c>
      <c r="L31" s="9">
        <v>1</v>
      </c>
      <c r="M31" s="9">
        <v>1</v>
      </c>
      <c r="N31" s="10">
        <f t="shared" si="2"/>
        <v>5</v>
      </c>
    </row>
    <row r="32" spans="1:14" x14ac:dyDescent="0.25">
      <c r="A32" s="3" t="s">
        <v>10</v>
      </c>
      <c r="B32" s="11" t="str">
        <f t="shared" si="3"/>
        <v>ГБОУ СОШ №489</v>
      </c>
      <c r="C32" s="5">
        <f t="shared" si="3"/>
        <v>11489</v>
      </c>
      <c r="D32" s="5" t="str">
        <f t="shared" si="3"/>
        <v>СОШ</v>
      </c>
      <c r="E32" s="12" t="str">
        <f t="shared" si="3"/>
        <v>1а</v>
      </c>
      <c r="F32" s="7">
        <f t="shared" si="3"/>
        <v>128</v>
      </c>
      <c r="G32" s="7">
        <f t="shared" si="3"/>
        <v>117</v>
      </c>
      <c r="H32" s="8">
        <f t="shared" si="1"/>
        <v>11489030</v>
      </c>
      <c r="I32" s="9">
        <v>1</v>
      </c>
      <c r="J32" s="9">
        <v>1</v>
      </c>
      <c r="K32" s="9">
        <v>1</v>
      </c>
      <c r="L32" s="9">
        <v>1</v>
      </c>
      <c r="M32" s="9">
        <v>1</v>
      </c>
      <c r="N32" s="10">
        <f t="shared" si="2"/>
        <v>5</v>
      </c>
    </row>
    <row r="33" spans="1:14" x14ac:dyDescent="0.25">
      <c r="A33" s="3" t="s">
        <v>10</v>
      </c>
      <c r="B33" s="11" t="str">
        <f t="shared" si="3"/>
        <v>ГБОУ СОШ №489</v>
      </c>
      <c r="C33" s="5">
        <f t="shared" si="3"/>
        <v>11489</v>
      </c>
      <c r="D33" s="5" t="str">
        <f t="shared" si="3"/>
        <v>СОШ</v>
      </c>
      <c r="E33" s="12" t="str">
        <f t="shared" si="3"/>
        <v>1а</v>
      </c>
      <c r="F33" s="7">
        <f t="shared" si="3"/>
        <v>128</v>
      </c>
      <c r="G33" s="7">
        <f t="shared" si="3"/>
        <v>117</v>
      </c>
      <c r="H33" s="8">
        <f t="shared" si="1"/>
        <v>11489031</v>
      </c>
      <c r="I33" s="9">
        <v>1</v>
      </c>
      <c r="J33" s="9">
        <v>1</v>
      </c>
      <c r="K33" s="9">
        <v>0</v>
      </c>
      <c r="L33" s="9">
        <v>1</v>
      </c>
      <c r="M33" s="9">
        <v>0</v>
      </c>
      <c r="N33" s="10">
        <f t="shared" si="2"/>
        <v>3</v>
      </c>
    </row>
    <row r="34" spans="1:14" x14ac:dyDescent="0.25">
      <c r="A34" s="3" t="s">
        <v>10</v>
      </c>
      <c r="B34" s="11" t="str">
        <f t="shared" si="3"/>
        <v>ГБОУ СОШ №489</v>
      </c>
      <c r="C34" s="5">
        <f t="shared" si="3"/>
        <v>11489</v>
      </c>
      <c r="D34" s="5" t="str">
        <f t="shared" si="3"/>
        <v>СОШ</v>
      </c>
      <c r="E34" s="12" t="str">
        <f t="shared" si="3"/>
        <v>1а</v>
      </c>
      <c r="F34" s="7">
        <f t="shared" si="3"/>
        <v>128</v>
      </c>
      <c r="G34" s="7">
        <f t="shared" si="3"/>
        <v>117</v>
      </c>
      <c r="H34" s="8">
        <f t="shared" si="1"/>
        <v>11489032</v>
      </c>
      <c r="I34" s="9">
        <v>1</v>
      </c>
      <c r="J34" s="9">
        <v>1</v>
      </c>
      <c r="K34" s="9">
        <v>1</v>
      </c>
      <c r="L34" s="9">
        <v>1</v>
      </c>
      <c r="M34" s="9">
        <v>1</v>
      </c>
      <c r="N34" s="10">
        <f t="shared" si="2"/>
        <v>5</v>
      </c>
    </row>
    <row r="35" spans="1:14" x14ac:dyDescent="0.25">
      <c r="A35" s="3" t="s">
        <v>10</v>
      </c>
      <c r="B35" s="11" t="str">
        <f t="shared" si="3"/>
        <v>ГБОУ СОШ №489</v>
      </c>
      <c r="C35" s="5">
        <f t="shared" si="3"/>
        <v>11489</v>
      </c>
      <c r="D35" s="5" t="str">
        <f t="shared" si="3"/>
        <v>СОШ</v>
      </c>
      <c r="E35" s="12" t="str">
        <f t="shared" si="3"/>
        <v>1а</v>
      </c>
      <c r="F35" s="7">
        <f t="shared" si="3"/>
        <v>128</v>
      </c>
      <c r="G35" s="7">
        <f t="shared" si="3"/>
        <v>117</v>
      </c>
      <c r="H35" s="8">
        <f t="shared" si="1"/>
        <v>11489033</v>
      </c>
      <c r="I35" s="9">
        <v>1</v>
      </c>
      <c r="J35" s="9">
        <v>1</v>
      </c>
      <c r="K35" s="9">
        <v>1</v>
      </c>
      <c r="L35" s="9">
        <v>1</v>
      </c>
      <c r="M35" s="9">
        <v>1</v>
      </c>
      <c r="N35" s="10">
        <f t="shared" si="2"/>
        <v>5</v>
      </c>
    </row>
    <row r="36" spans="1:14" x14ac:dyDescent="0.25">
      <c r="A36" s="3" t="s">
        <v>10</v>
      </c>
      <c r="B36" s="11" t="str">
        <f t="shared" ref="B36:G51" si="4">B35</f>
        <v>ГБОУ СОШ №489</v>
      </c>
      <c r="C36" s="5">
        <f t="shared" si="4"/>
        <v>11489</v>
      </c>
      <c r="D36" s="5" t="str">
        <f t="shared" si="4"/>
        <v>СОШ</v>
      </c>
      <c r="E36" s="12" t="str">
        <f t="shared" si="4"/>
        <v>1а</v>
      </c>
      <c r="F36" s="7">
        <f t="shared" si="4"/>
        <v>128</v>
      </c>
      <c r="G36" s="7">
        <f t="shared" si="4"/>
        <v>117</v>
      </c>
      <c r="H36" s="8">
        <f t="shared" si="1"/>
        <v>11489034</v>
      </c>
      <c r="I36" s="9">
        <v>0</v>
      </c>
      <c r="J36" s="9">
        <v>1</v>
      </c>
      <c r="K36" s="9">
        <v>1</v>
      </c>
      <c r="L36" s="9">
        <v>1</v>
      </c>
      <c r="M36" s="9">
        <v>1</v>
      </c>
      <c r="N36" s="10">
        <f t="shared" si="2"/>
        <v>4</v>
      </c>
    </row>
    <row r="37" spans="1:14" x14ac:dyDescent="0.25">
      <c r="A37" s="3" t="s">
        <v>10</v>
      </c>
      <c r="B37" s="11" t="str">
        <f t="shared" si="4"/>
        <v>ГБОУ СОШ №489</v>
      </c>
      <c r="C37" s="5">
        <f t="shared" si="4"/>
        <v>11489</v>
      </c>
      <c r="D37" s="5" t="str">
        <f t="shared" si="4"/>
        <v>СОШ</v>
      </c>
      <c r="E37" s="12" t="str">
        <f t="shared" si="4"/>
        <v>1а</v>
      </c>
      <c r="F37" s="7">
        <f t="shared" si="4"/>
        <v>128</v>
      </c>
      <c r="G37" s="7">
        <f t="shared" si="4"/>
        <v>117</v>
      </c>
      <c r="H37" s="8">
        <f t="shared" si="1"/>
        <v>11489035</v>
      </c>
      <c r="I37" s="9">
        <v>1</v>
      </c>
      <c r="J37" s="9">
        <v>1</v>
      </c>
      <c r="K37" s="9">
        <v>1</v>
      </c>
      <c r="L37" s="9">
        <v>1</v>
      </c>
      <c r="M37" s="9">
        <v>1</v>
      </c>
      <c r="N37" s="10">
        <f t="shared" si="2"/>
        <v>5</v>
      </c>
    </row>
    <row r="38" spans="1:14" x14ac:dyDescent="0.25">
      <c r="A38" s="3" t="s">
        <v>10</v>
      </c>
      <c r="B38" s="11" t="str">
        <f t="shared" si="4"/>
        <v>ГБОУ СОШ №489</v>
      </c>
      <c r="C38" s="5">
        <f t="shared" si="4"/>
        <v>11489</v>
      </c>
      <c r="D38" s="5" t="str">
        <f t="shared" si="4"/>
        <v>СОШ</v>
      </c>
      <c r="E38" s="12" t="str">
        <f t="shared" si="4"/>
        <v>1а</v>
      </c>
      <c r="F38" s="7">
        <f t="shared" si="4"/>
        <v>128</v>
      </c>
      <c r="G38" s="7">
        <f t="shared" si="4"/>
        <v>117</v>
      </c>
      <c r="H38" s="8">
        <f t="shared" si="1"/>
        <v>11489036</v>
      </c>
      <c r="I38" s="9">
        <v>1</v>
      </c>
      <c r="J38" s="9">
        <v>1</v>
      </c>
      <c r="K38" s="9">
        <v>0</v>
      </c>
      <c r="L38" s="9">
        <v>0</v>
      </c>
      <c r="M38" s="9">
        <v>1</v>
      </c>
      <c r="N38" s="10">
        <f t="shared" si="2"/>
        <v>3</v>
      </c>
    </row>
    <row r="39" spans="1:14" x14ac:dyDescent="0.25">
      <c r="A39" s="3" t="s">
        <v>10</v>
      </c>
      <c r="B39" s="11" t="str">
        <f t="shared" si="4"/>
        <v>ГБОУ СОШ №489</v>
      </c>
      <c r="C39" s="5">
        <f t="shared" si="4"/>
        <v>11489</v>
      </c>
      <c r="D39" s="5" t="str">
        <f t="shared" si="4"/>
        <v>СОШ</v>
      </c>
      <c r="E39" s="12" t="str">
        <f t="shared" si="4"/>
        <v>1а</v>
      </c>
      <c r="F39" s="7">
        <f t="shared" si="4"/>
        <v>128</v>
      </c>
      <c r="G39" s="7">
        <f t="shared" si="4"/>
        <v>117</v>
      </c>
      <c r="H39" s="8">
        <f t="shared" si="1"/>
        <v>11489037</v>
      </c>
      <c r="I39" s="9">
        <v>1</v>
      </c>
      <c r="J39" s="9">
        <v>0</v>
      </c>
      <c r="K39" s="9">
        <v>0</v>
      </c>
      <c r="L39" s="9">
        <v>1</v>
      </c>
      <c r="M39" s="9">
        <v>1</v>
      </c>
      <c r="N39" s="10">
        <f t="shared" si="2"/>
        <v>3</v>
      </c>
    </row>
    <row r="40" spans="1:14" x14ac:dyDescent="0.25">
      <c r="A40" s="3" t="s">
        <v>10</v>
      </c>
      <c r="B40" s="11" t="str">
        <f t="shared" si="4"/>
        <v>ГБОУ СОШ №489</v>
      </c>
      <c r="C40" s="5">
        <f t="shared" si="4"/>
        <v>11489</v>
      </c>
      <c r="D40" s="5" t="str">
        <f t="shared" si="4"/>
        <v>СОШ</v>
      </c>
      <c r="E40" s="12" t="str">
        <f t="shared" si="4"/>
        <v>1а</v>
      </c>
      <c r="F40" s="7">
        <f t="shared" si="4"/>
        <v>128</v>
      </c>
      <c r="G40" s="7">
        <f t="shared" si="4"/>
        <v>117</v>
      </c>
      <c r="H40" s="8">
        <f t="shared" si="1"/>
        <v>11489038</v>
      </c>
      <c r="I40" s="9">
        <v>1</v>
      </c>
      <c r="J40" s="9">
        <v>0</v>
      </c>
      <c r="K40" s="9">
        <v>1</v>
      </c>
      <c r="L40" s="9">
        <v>1</v>
      </c>
      <c r="M40" s="9">
        <v>0</v>
      </c>
      <c r="N40" s="10">
        <f t="shared" si="2"/>
        <v>3</v>
      </c>
    </row>
    <row r="41" spans="1:14" x14ac:dyDescent="0.25">
      <c r="A41" s="3" t="s">
        <v>10</v>
      </c>
      <c r="B41" s="11" t="str">
        <f t="shared" si="4"/>
        <v>ГБОУ СОШ №489</v>
      </c>
      <c r="C41" s="5">
        <f t="shared" si="4"/>
        <v>11489</v>
      </c>
      <c r="D41" s="5" t="str">
        <f t="shared" si="4"/>
        <v>СОШ</v>
      </c>
      <c r="E41" s="12" t="str">
        <f t="shared" si="4"/>
        <v>1а</v>
      </c>
      <c r="F41" s="7">
        <f t="shared" si="4"/>
        <v>128</v>
      </c>
      <c r="G41" s="7">
        <f t="shared" si="4"/>
        <v>117</v>
      </c>
      <c r="H41" s="8">
        <f t="shared" si="1"/>
        <v>11489039</v>
      </c>
      <c r="I41" s="9">
        <v>1</v>
      </c>
      <c r="J41" s="9">
        <v>0</v>
      </c>
      <c r="K41" s="9">
        <v>1</v>
      </c>
      <c r="L41" s="9">
        <v>1</v>
      </c>
      <c r="M41" s="9">
        <v>0</v>
      </c>
      <c r="N41" s="10">
        <f t="shared" si="2"/>
        <v>3</v>
      </c>
    </row>
    <row r="42" spans="1:14" x14ac:dyDescent="0.25">
      <c r="A42" s="3" t="s">
        <v>10</v>
      </c>
      <c r="B42" s="11" t="str">
        <f t="shared" si="4"/>
        <v>ГБОУ СОШ №489</v>
      </c>
      <c r="C42" s="5">
        <f t="shared" si="4"/>
        <v>11489</v>
      </c>
      <c r="D42" s="5" t="str">
        <f t="shared" si="4"/>
        <v>СОШ</v>
      </c>
      <c r="E42" s="12" t="str">
        <f t="shared" si="4"/>
        <v>1а</v>
      </c>
      <c r="F42" s="7">
        <f t="shared" si="4"/>
        <v>128</v>
      </c>
      <c r="G42" s="7">
        <f t="shared" si="4"/>
        <v>117</v>
      </c>
      <c r="H42" s="8">
        <f t="shared" si="1"/>
        <v>11489040</v>
      </c>
      <c r="I42" s="9">
        <v>1</v>
      </c>
      <c r="J42" s="9">
        <v>1</v>
      </c>
      <c r="K42" s="9">
        <v>0</v>
      </c>
      <c r="L42" s="9">
        <v>1</v>
      </c>
      <c r="M42" s="9">
        <v>1</v>
      </c>
      <c r="N42" s="10">
        <f t="shared" si="2"/>
        <v>4</v>
      </c>
    </row>
    <row r="43" spans="1:14" x14ac:dyDescent="0.25">
      <c r="A43" s="3" t="s">
        <v>10</v>
      </c>
      <c r="B43" s="11" t="str">
        <f t="shared" si="4"/>
        <v>ГБОУ СОШ №489</v>
      </c>
      <c r="C43" s="5">
        <f t="shared" si="4"/>
        <v>11489</v>
      </c>
      <c r="D43" s="5" t="str">
        <f t="shared" si="4"/>
        <v>СОШ</v>
      </c>
      <c r="E43" s="12" t="str">
        <f t="shared" si="4"/>
        <v>1а</v>
      </c>
      <c r="F43" s="7">
        <f t="shared" si="4"/>
        <v>128</v>
      </c>
      <c r="G43" s="7">
        <f t="shared" si="4"/>
        <v>117</v>
      </c>
      <c r="H43" s="8">
        <f t="shared" si="1"/>
        <v>11489041</v>
      </c>
      <c r="I43" s="9">
        <v>1</v>
      </c>
      <c r="J43" s="9">
        <v>1</v>
      </c>
      <c r="K43" s="9">
        <v>1</v>
      </c>
      <c r="L43" s="9">
        <v>1</v>
      </c>
      <c r="M43" s="9">
        <v>1</v>
      </c>
      <c r="N43" s="10">
        <f t="shared" si="2"/>
        <v>5</v>
      </c>
    </row>
    <row r="44" spans="1:14" x14ac:dyDescent="0.25">
      <c r="A44" s="3" t="s">
        <v>10</v>
      </c>
      <c r="B44" s="11" t="str">
        <f t="shared" si="4"/>
        <v>ГБОУ СОШ №489</v>
      </c>
      <c r="C44" s="5">
        <f t="shared" si="4"/>
        <v>11489</v>
      </c>
      <c r="D44" s="5" t="str">
        <f t="shared" si="4"/>
        <v>СОШ</v>
      </c>
      <c r="E44" s="12" t="str">
        <f t="shared" si="4"/>
        <v>1а</v>
      </c>
      <c r="F44" s="7">
        <f t="shared" si="4"/>
        <v>128</v>
      </c>
      <c r="G44" s="7">
        <f t="shared" si="4"/>
        <v>117</v>
      </c>
      <c r="H44" s="8">
        <f t="shared" si="1"/>
        <v>11489042</v>
      </c>
      <c r="I44" s="9">
        <v>1</v>
      </c>
      <c r="J44" s="9">
        <v>0</v>
      </c>
      <c r="K44" s="9">
        <v>0</v>
      </c>
      <c r="L44" s="9">
        <v>0</v>
      </c>
      <c r="M44" s="9">
        <v>1</v>
      </c>
      <c r="N44" s="10">
        <f t="shared" si="2"/>
        <v>2</v>
      </c>
    </row>
    <row r="45" spans="1:14" x14ac:dyDescent="0.25">
      <c r="A45" s="3" t="s">
        <v>10</v>
      </c>
      <c r="B45" s="11" t="str">
        <f t="shared" si="4"/>
        <v>ГБОУ СОШ №489</v>
      </c>
      <c r="C45" s="5">
        <f t="shared" si="4"/>
        <v>11489</v>
      </c>
      <c r="D45" s="5" t="str">
        <f t="shared" si="4"/>
        <v>СОШ</v>
      </c>
      <c r="E45" s="12" t="str">
        <f t="shared" si="4"/>
        <v>1а</v>
      </c>
      <c r="F45" s="7">
        <f t="shared" si="4"/>
        <v>128</v>
      </c>
      <c r="G45" s="7">
        <f t="shared" si="4"/>
        <v>117</v>
      </c>
      <c r="H45" s="8">
        <f t="shared" si="1"/>
        <v>11489043</v>
      </c>
      <c r="I45" s="9">
        <v>1</v>
      </c>
      <c r="J45" s="9">
        <v>1</v>
      </c>
      <c r="K45" s="9">
        <v>1</v>
      </c>
      <c r="L45" s="9">
        <v>1</v>
      </c>
      <c r="M45" s="9">
        <v>1</v>
      </c>
      <c r="N45" s="10">
        <f t="shared" si="2"/>
        <v>5</v>
      </c>
    </row>
    <row r="46" spans="1:14" x14ac:dyDescent="0.25">
      <c r="A46" s="3" t="s">
        <v>10</v>
      </c>
      <c r="B46" s="11" t="str">
        <f t="shared" si="4"/>
        <v>ГБОУ СОШ №489</v>
      </c>
      <c r="C46" s="5">
        <f t="shared" si="4"/>
        <v>11489</v>
      </c>
      <c r="D46" s="5" t="str">
        <f t="shared" si="4"/>
        <v>СОШ</v>
      </c>
      <c r="E46" s="12" t="str">
        <f t="shared" si="4"/>
        <v>1а</v>
      </c>
      <c r="F46" s="7">
        <f t="shared" si="4"/>
        <v>128</v>
      </c>
      <c r="G46" s="7">
        <f t="shared" si="4"/>
        <v>117</v>
      </c>
      <c r="H46" s="8">
        <f t="shared" si="1"/>
        <v>11489044</v>
      </c>
      <c r="I46" s="9">
        <v>1</v>
      </c>
      <c r="J46" s="9">
        <v>1</v>
      </c>
      <c r="K46" s="9">
        <v>1</v>
      </c>
      <c r="L46" s="9">
        <v>1</v>
      </c>
      <c r="M46" s="9">
        <v>1</v>
      </c>
      <c r="N46" s="10">
        <f t="shared" si="2"/>
        <v>5</v>
      </c>
    </row>
    <row r="47" spans="1:14" x14ac:dyDescent="0.25">
      <c r="A47" s="3" t="s">
        <v>10</v>
      </c>
      <c r="B47" s="11" t="str">
        <f t="shared" si="4"/>
        <v>ГБОУ СОШ №489</v>
      </c>
      <c r="C47" s="5">
        <f t="shared" si="4"/>
        <v>11489</v>
      </c>
      <c r="D47" s="5" t="str">
        <f t="shared" si="4"/>
        <v>СОШ</v>
      </c>
      <c r="E47" s="12" t="str">
        <f t="shared" si="4"/>
        <v>1а</v>
      </c>
      <c r="F47" s="7">
        <f t="shared" si="4"/>
        <v>128</v>
      </c>
      <c r="G47" s="7">
        <f t="shared" si="4"/>
        <v>117</v>
      </c>
      <c r="H47" s="8">
        <f t="shared" si="1"/>
        <v>11489045</v>
      </c>
      <c r="I47" s="9">
        <v>1</v>
      </c>
      <c r="J47" s="9">
        <v>1</v>
      </c>
      <c r="K47" s="9">
        <v>0</v>
      </c>
      <c r="L47" s="9">
        <v>1</v>
      </c>
      <c r="M47" s="9">
        <v>1</v>
      </c>
      <c r="N47" s="10">
        <f t="shared" si="2"/>
        <v>4</v>
      </c>
    </row>
    <row r="48" spans="1:14" x14ac:dyDescent="0.25">
      <c r="A48" s="3" t="s">
        <v>10</v>
      </c>
      <c r="B48" s="11" t="str">
        <f t="shared" si="4"/>
        <v>ГБОУ СОШ №489</v>
      </c>
      <c r="C48" s="5">
        <f t="shared" si="4"/>
        <v>11489</v>
      </c>
      <c r="D48" s="5" t="str">
        <f t="shared" si="4"/>
        <v>СОШ</v>
      </c>
      <c r="E48" s="12" t="str">
        <f t="shared" si="4"/>
        <v>1а</v>
      </c>
      <c r="F48" s="7">
        <f t="shared" si="4"/>
        <v>128</v>
      </c>
      <c r="G48" s="7">
        <f t="shared" si="4"/>
        <v>117</v>
      </c>
      <c r="H48" s="8">
        <f t="shared" si="1"/>
        <v>11489046</v>
      </c>
      <c r="I48" s="9">
        <v>1</v>
      </c>
      <c r="J48" s="9">
        <v>0</v>
      </c>
      <c r="K48" s="9">
        <v>1</v>
      </c>
      <c r="L48" s="9">
        <v>1</v>
      </c>
      <c r="M48" s="9">
        <v>1</v>
      </c>
      <c r="N48" s="10">
        <f t="shared" si="2"/>
        <v>4</v>
      </c>
    </row>
    <row r="49" spans="1:14" x14ac:dyDescent="0.25">
      <c r="A49" s="3" t="s">
        <v>10</v>
      </c>
      <c r="B49" s="11" t="str">
        <f t="shared" si="4"/>
        <v>ГБОУ СОШ №489</v>
      </c>
      <c r="C49" s="5">
        <f t="shared" si="4"/>
        <v>11489</v>
      </c>
      <c r="D49" s="5" t="str">
        <f t="shared" si="4"/>
        <v>СОШ</v>
      </c>
      <c r="E49" s="12" t="str">
        <f t="shared" si="4"/>
        <v>1а</v>
      </c>
      <c r="F49" s="7">
        <f t="shared" si="4"/>
        <v>128</v>
      </c>
      <c r="G49" s="7">
        <f t="shared" si="4"/>
        <v>117</v>
      </c>
      <c r="H49" s="8">
        <f t="shared" si="1"/>
        <v>11489047</v>
      </c>
      <c r="I49" s="9">
        <v>1</v>
      </c>
      <c r="J49" s="9">
        <v>1</v>
      </c>
      <c r="K49" s="9">
        <v>1</v>
      </c>
      <c r="L49" s="9">
        <v>1</v>
      </c>
      <c r="M49" s="9">
        <v>0</v>
      </c>
      <c r="N49" s="10">
        <f t="shared" si="2"/>
        <v>4</v>
      </c>
    </row>
    <row r="50" spans="1:14" x14ac:dyDescent="0.25">
      <c r="A50" s="3" t="s">
        <v>10</v>
      </c>
      <c r="B50" s="11" t="str">
        <f t="shared" si="4"/>
        <v>ГБОУ СОШ №489</v>
      </c>
      <c r="C50" s="5">
        <f t="shared" si="4"/>
        <v>11489</v>
      </c>
      <c r="D50" s="5" t="str">
        <f t="shared" si="4"/>
        <v>СОШ</v>
      </c>
      <c r="E50" s="12" t="str">
        <f t="shared" si="4"/>
        <v>1а</v>
      </c>
      <c r="F50" s="7">
        <f t="shared" si="4"/>
        <v>128</v>
      </c>
      <c r="G50" s="7">
        <f t="shared" si="4"/>
        <v>117</v>
      </c>
      <c r="H50" s="8">
        <f t="shared" si="1"/>
        <v>11489048</v>
      </c>
      <c r="I50" s="9">
        <v>1</v>
      </c>
      <c r="J50" s="9">
        <v>1</v>
      </c>
      <c r="K50" s="9">
        <v>1</v>
      </c>
      <c r="L50" s="9">
        <v>1</v>
      </c>
      <c r="M50" s="9">
        <v>0</v>
      </c>
      <c r="N50" s="10">
        <f t="shared" si="2"/>
        <v>4</v>
      </c>
    </row>
    <row r="51" spans="1:14" x14ac:dyDescent="0.25">
      <c r="A51" s="3" t="s">
        <v>10</v>
      </c>
      <c r="B51" s="11" t="str">
        <f t="shared" si="4"/>
        <v>ГБОУ СОШ №489</v>
      </c>
      <c r="C51" s="5">
        <f t="shared" si="4"/>
        <v>11489</v>
      </c>
      <c r="D51" s="5" t="str">
        <f t="shared" si="4"/>
        <v>СОШ</v>
      </c>
      <c r="E51" s="12" t="str">
        <f t="shared" si="4"/>
        <v>1а</v>
      </c>
      <c r="F51" s="7">
        <f t="shared" si="4"/>
        <v>128</v>
      </c>
      <c r="G51" s="7">
        <f t="shared" si="4"/>
        <v>117</v>
      </c>
      <c r="H51" s="8">
        <f t="shared" si="1"/>
        <v>11489049</v>
      </c>
      <c r="I51" s="9">
        <v>1</v>
      </c>
      <c r="J51" s="9">
        <v>1</v>
      </c>
      <c r="K51" s="9">
        <v>0</v>
      </c>
      <c r="L51" s="9">
        <v>1</v>
      </c>
      <c r="M51" s="9">
        <v>1</v>
      </c>
      <c r="N51" s="10">
        <f t="shared" si="2"/>
        <v>4</v>
      </c>
    </row>
    <row r="52" spans="1:14" x14ac:dyDescent="0.25">
      <c r="A52" s="3" t="s">
        <v>10</v>
      </c>
      <c r="B52" s="11" t="str">
        <f t="shared" ref="B52:G67" si="5">B51</f>
        <v>ГБОУ СОШ №489</v>
      </c>
      <c r="C52" s="5">
        <f t="shared" si="5"/>
        <v>11489</v>
      </c>
      <c r="D52" s="5" t="str">
        <f t="shared" si="5"/>
        <v>СОШ</v>
      </c>
      <c r="E52" s="12" t="str">
        <f t="shared" si="5"/>
        <v>1а</v>
      </c>
      <c r="F52" s="7">
        <f t="shared" si="5"/>
        <v>128</v>
      </c>
      <c r="G52" s="7">
        <f t="shared" si="5"/>
        <v>117</v>
      </c>
      <c r="H52" s="8">
        <f t="shared" si="1"/>
        <v>11489050</v>
      </c>
      <c r="I52" s="9">
        <v>1</v>
      </c>
      <c r="J52" s="9">
        <v>1</v>
      </c>
      <c r="K52" s="9">
        <v>0</v>
      </c>
      <c r="L52" s="9">
        <v>1</v>
      </c>
      <c r="M52" s="9">
        <v>1</v>
      </c>
      <c r="N52" s="10">
        <f t="shared" si="2"/>
        <v>4</v>
      </c>
    </row>
    <row r="53" spans="1:14" x14ac:dyDescent="0.25">
      <c r="A53" s="3" t="s">
        <v>10</v>
      </c>
      <c r="B53" s="11" t="str">
        <f t="shared" si="5"/>
        <v>ГБОУ СОШ №489</v>
      </c>
      <c r="C53" s="5">
        <f t="shared" si="5"/>
        <v>11489</v>
      </c>
      <c r="D53" s="5" t="str">
        <f t="shared" si="5"/>
        <v>СОШ</v>
      </c>
      <c r="E53" s="12" t="str">
        <f t="shared" si="5"/>
        <v>1а</v>
      </c>
      <c r="F53" s="7">
        <f t="shared" si="5"/>
        <v>128</v>
      </c>
      <c r="G53" s="7">
        <f t="shared" si="5"/>
        <v>117</v>
      </c>
      <c r="H53" s="8">
        <f t="shared" si="1"/>
        <v>11489051</v>
      </c>
      <c r="I53" s="9">
        <v>1</v>
      </c>
      <c r="J53" s="9">
        <v>0</v>
      </c>
      <c r="K53" s="9">
        <v>0</v>
      </c>
      <c r="L53" s="9">
        <v>1</v>
      </c>
      <c r="M53" s="9">
        <v>0</v>
      </c>
      <c r="N53" s="10">
        <f t="shared" si="2"/>
        <v>2</v>
      </c>
    </row>
    <row r="54" spans="1:14" x14ac:dyDescent="0.25">
      <c r="A54" s="3" t="s">
        <v>10</v>
      </c>
      <c r="B54" s="11" t="str">
        <f t="shared" si="5"/>
        <v>ГБОУ СОШ №489</v>
      </c>
      <c r="C54" s="5">
        <f t="shared" si="5"/>
        <v>11489</v>
      </c>
      <c r="D54" s="5" t="str">
        <f t="shared" si="5"/>
        <v>СОШ</v>
      </c>
      <c r="E54" s="12" t="str">
        <f t="shared" si="5"/>
        <v>1а</v>
      </c>
      <c r="F54" s="7">
        <f t="shared" si="5"/>
        <v>128</v>
      </c>
      <c r="G54" s="7">
        <f t="shared" si="5"/>
        <v>117</v>
      </c>
      <c r="H54" s="8">
        <f t="shared" si="1"/>
        <v>11489052</v>
      </c>
      <c r="I54" s="9">
        <v>1</v>
      </c>
      <c r="J54" s="9">
        <v>1</v>
      </c>
      <c r="K54" s="9">
        <v>1</v>
      </c>
      <c r="L54" s="9">
        <v>1</v>
      </c>
      <c r="M54" s="9">
        <v>1</v>
      </c>
      <c r="N54" s="10">
        <f t="shared" si="2"/>
        <v>5</v>
      </c>
    </row>
    <row r="55" spans="1:14" x14ac:dyDescent="0.25">
      <c r="A55" s="3" t="s">
        <v>10</v>
      </c>
      <c r="B55" s="11" t="str">
        <f t="shared" si="5"/>
        <v>ГБОУ СОШ №489</v>
      </c>
      <c r="C55" s="5">
        <f t="shared" si="5"/>
        <v>11489</v>
      </c>
      <c r="D55" s="5" t="str">
        <f t="shared" si="5"/>
        <v>СОШ</v>
      </c>
      <c r="E55" s="12" t="str">
        <f t="shared" si="5"/>
        <v>1а</v>
      </c>
      <c r="F55" s="7">
        <f t="shared" si="5"/>
        <v>128</v>
      </c>
      <c r="G55" s="7">
        <f t="shared" si="5"/>
        <v>117</v>
      </c>
      <c r="H55" s="8">
        <f t="shared" si="1"/>
        <v>11489053</v>
      </c>
      <c r="I55" s="9">
        <v>1</v>
      </c>
      <c r="J55" s="9">
        <v>1</v>
      </c>
      <c r="K55" s="9">
        <v>0</v>
      </c>
      <c r="L55" s="9">
        <v>1</v>
      </c>
      <c r="M55" s="9">
        <v>1</v>
      </c>
      <c r="N55" s="10">
        <f t="shared" si="2"/>
        <v>4</v>
      </c>
    </row>
    <row r="56" spans="1:14" x14ac:dyDescent="0.25">
      <c r="A56" s="3" t="s">
        <v>10</v>
      </c>
      <c r="B56" s="11" t="str">
        <f t="shared" si="5"/>
        <v>ГБОУ СОШ №489</v>
      </c>
      <c r="C56" s="5">
        <f t="shared" si="5"/>
        <v>11489</v>
      </c>
      <c r="D56" s="5" t="str">
        <f t="shared" si="5"/>
        <v>СОШ</v>
      </c>
      <c r="E56" s="12" t="str">
        <f t="shared" si="5"/>
        <v>1а</v>
      </c>
      <c r="F56" s="7">
        <f t="shared" si="5"/>
        <v>128</v>
      </c>
      <c r="G56" s="7">
        <f t="shared" si="5"/>
        <v>117</v>
      </c>
      <c r="H56" s="8">
        <f t="shared" si="1"/>
        <v>11489054</v>
      </c>
      <c r="I56" s="9">
        <v>1</v>
      </c>
      <c r="J56" s="9">
        <v>1</v>
      </c>
      <c r="K56" s="9">
        <v>0</v>
      </c>
      <c r="L56" s="9">
        <v>1</v>
      </c>
      <c r="M56" s="9">
        <v>1</v>
      </c>
      <c r="N56" s="10">
        <f t="shared" si="2"/>
        <v>4</v>
      </c>
    </row>
    <row r="57" spans="1:14" x14ac:dyDescent="0.25">
      <c r="A57" s="3" t="s">
        <v>10</v>
      </c>
      <c r="B57" s="11" t="str">
        <f t="shared" si="5"/>
        <v>ГБОУ СОШ №489</v>
      </c>
      <c r="C57" s="5">
        <f t="shared" si="5"/>
        <v>11489</v>
      </c>
      <c r="D57" s="5" t="str">
        <f t="shared" si="5"/>
        <v>СОШ</v>
      </c>
      <c r="E57" s="12" t="str">
        <f t="shared" si="5"/>
        <v>1а</v>
      </c>
      <c r="F57" s="7">
        <f t="shared" si="5"/>
        <v>128</v>
      </c>
      <c r="G57" s="7">
        <f t="shared" si="5"/>
        <v>117</v>
      </c>
      <c r="H57" s="8">
        <f t="shared" si="1"/>
        <v>11489055</v>
      </c>
      <c r="I57" s="9">
        <v>1</v>
      </c>
      <c r="J57" s="9">
        <v>1</v>
      </c>
      <c r="K57" s="9">
        <v>1</v>
      </c>
      <c r="L57" s="9">
        <v>1</v>
      </c>
      <c r="M57" s="9">
        <v>0</v>
      </c>
      <c r="N57" s="10">
        <f t="shared" si="2"/>
        <v>4</v>
      </c>
    </row>
    <row r="58" spans="1:14" x14ac:dyDescent="0.25">
      <c r="A58" s="3" t="s">
        <v>10</v>
      </c>
      <c r="B58" s="11" t="str">
        <f t="shared" si="5"/>
        <v>ГБОУ СОШ №489</v>
      </c>
      <c r="C58" s="5">
        <f t="shared" si="5"/>
        <v>11489</v>
      </c>
      <c r="D58" s="5" t="str">
        <f t="shared" si="5"/>
        <v>СОШ</v>
      </c>
      <c r="E58" s="12" t="str">
        <f t="shared" si="5"/>
        <v>1а</v>
      </c>
      <c r="F58" s="7">
        <f t="shared" si="5"/>
        <v>128</v>
      </c>
      <c r="G58" s="7">
        <f t="shared" si="5"/>
        <v>117</v>
      </c>
      <c r="H58" s="8">
        <f t="shared" si="1"/>
        <v>11489056</v>
      </c>
      <c r="I58" s="9">
        <v>1</v>
      </c>
      <c r="J58" s="9">
        <v>1</v>
      </c>
      <c r="K58" s="9">
        <v>0</v>
      </c>
      <c r="L58" s="9">
        <v>1</v>
      </c>
      <c r="M58" s="9">
        <v>1</v>
      </c>
      <c r="N58" s="10">
        <f t="shared" si="2"/>
        <v>4</v>
      </c>
    </row>
    <row r="59" spans="1:14" x14ac:dyDescent="0.25">
      <c r="A59" s="3" t="s">
        <v>10</v>
      </c>
      <c r="B59" s="11" t="str">
        <f t="shared" si="5"/>
        <v>ГБОУ СОШ №489</v>
      </c>
      <c r="C59" s="5">
        <f t="shared" si="5"/>
        <v>11489</v>
      </c>
      <c r="D59" s="5" t="str">
        <f t="shared" si="5"/>
        <v>СОШ</v>
      </c>
      <c r="E59" s="12" t="str">
        <f t="shared" si="5"/>
        <v>1а</v>
      </c>
      <c r="F59" s="7">
        <f t="shared" si="5"/>
        <v>128</v>
      </c>
      <c r="G59" s="7">
        <f t="shared" si="5"/>
        <v>117</v>
      </c>
      <c r="H59" s="8">
        <f t="shared" si="1"/>
        <v>11489057</v>
      </c>
      <c r="I59" s="9">
        <v>1</v>
      </c>
      <c r="J59" s="9">
        <v>0</v>
      </c>
      <c r="K59" s="9">
        <v>0</v>
      </c>
      <c r="L59" s="9">
        <v>1</v>
      </c>
      <c r="M59" s="9">
        <v>1</v>
      </c>
      <c r="N59" s="10">
        <f t="shared" si="2"/>
        <v>3</v>
      </c>
    </row>
    <row r="60" spans="1:14" x14ac:dyDescent="0.25">
      <c r="A60" s="3" t="s">
        <v>10</v>
      </c>
      <c r="B60" s="11" t="str">
        <f t="shared" si="5"/>
        <v>ГБОУ СОШ №489</v>
      </c>
      <c r="C60" s="5">
        <f t="shared" si="5"/>
        <v>11489</v>
      </c>
      <c r="D60" s="5" t="str">
        <f t="shared" si="5"/>
        <v>СОШ</v>
      </c>
      <c r="E60" s="12" t="str">
        <f t="shared" si="5"/>
        <v>1а</v>
      </c>
      <c r="F60" s="7">
        <f t="shared" si="5"/>
        <v>128</v>
      </c>
      <c r="G60" s="7">
        <f t="shared" si="5"/>
        <v>117</v>
      </c>
      <c r="H60" s="8">
        <f t="shared" si="1"/>
        <v>11489058</v>
      </c>
      <c r="I60" s="9">
        <v>1</v>
      </c>
      <c r="J60" s="9">
        <v>1</v>
      </c>
      <c r="K60" s="9">
        <v>0</v>
      </c>
      <c r="L60" s="9">
        <v>1</v>
      </c>
      <c r="M60" s="9">
        <v>1</v>
      </c>
      <c r="N60" s="10">
        <f t="shared" si="2"/>
        <v>4</v>
      </c>
    </row>
    <row r="61" spans="1:14" x14ac:dyDescent="0.25">
      <c r="A61" s="3" t="s">
        <v>10</v>
      </c>
      <c r="B61" s="11" t="str">
        <f t="shared" si="5"/>
        <v>ГБОУ СОШ №489</v>
      </c>
      <c r="C61" s="5">
        <f t="shared" si="5"/>
        <v>11489</v>
      </c>
      <c r="D61" s="5" t="str">
        <f t="shared" si="5"/>
        <v>СОШ</v>
      </c>
      <c r="E61" s="12" t="str">
        <f t="shared" si="5"/>
        <v>1а</v>
      </c>
      <c r="F61" s="7">
        <f t="shared" si="5"/>
        <v>128</v>
      </c>
      <c r="G61" s="7">
        <f t="shared" si="5"/>
        <v>117</v>
      </c>
      <c r="H61" s="8">
        <f t="shared" si="1"/>
        <v>11489059</v>
      </c>
      <c r="I61" s="9">
        <v>1</v>
      </c>
      <c r="J61" s="9">
        <v>1</v>
      </c>
      <c r="K61" s="9">
        <v>1</v>
      </c>
      <c r="L61" s="9">
        <v>1</v>
      </c>
      <c r="M61" s="9">
        <v>0</v>
      </c>
      <c r="N61" s="10">
        <f t="shared" si="2"/>
        <v>4</v>
      </c>
    </row>
    <row r="62" spans="1:14" x14ac:dyDescent="0.25">
      <c r="A62" s="3" t="s">
        <v>10</v>
      </c>
      <c r="B62" s="11" t="str">
        <f t="shared" si="5"/>
        <v>ГБОУ СОШ №489</v>
      </c>
      <c r="C62" s="5">
        <f t="shared" si="5"/>
        <v>11489</v>
      </c>
      <c r="D62" s="5" t="str">
        <f t="shared" si="5"/>
        <v>СОШ</v>
      </c>
      <c r="E62" s="12" t="str">
        <f t="shared" si="5"/>
        <v>1а</v>
      </c>
      <c r="F62" s="7">
        <f t="shared" si="5"/>
        <v>128</v>
      </c>
      <c r="G62" s="7">
        <f t="shared" si="5"/>
        <v>117</v>
      </c>
      <c r="H62" s="8">
        <f t="shared" si="1"/>
        <v>11489060</v>
      </c>
      <c r="I62" s="9">
        <v>0</v>
      </c>
      <c r="J62" s="9">
        <v>1</v>
      </c>
      <c r="K62" s="9">
        <v>1</v>
      </c>
      <c r="L62" s="9">
        <v>1</v>
      </c>
      <c r="M62" s="9">
        <v>1</v>
      </c>
      <c r="N62" s="10">
        <f t="shared" si="2"/>
        <v>4</v>
      </c>
    </row>
    <row r="63" spans="1:14" x14ac:dyDescent="0.25">
      <c r="A63" s="3" t="s">
        <v>10</v>
      </c>
      <c r="B63" s="11" t="str">
        <f t="shared" si="5"/>
        <v>ГБОУ СОШ №489</v>
      </c>
      <c r="C63" s="5">
        <f t="shared" si="5"/>
        <v>11489</v>
      </c>
      <c r="D63" s="5" t="str">
        <f t="shared" si="5"/>
        <v>СОШ</v>
      </c>
      <c r="E63" s="12" t="str">
        <f t="shared" si="5"/>
        <v>1а</v>
      </c>
      <c r="F63" s="7">
        <f t="shared" si="5"/>
        <v>128</v>
      </c>
      <c r="G63" s="7">
        <f t="shared" si="5"/>
        <v>117</v>
      </c>
      <c r="H63" s="8">
        <f t="shared" si="1"/>
        <v>11489061</v>
      </c>
      <c r="I63" s="9">
        <v>0</v>
      </c>
      <c r="J63" s="9">
        <v>1</v>
      </c>
      <c r="K63" s="9">
        <v>1</v>
      </c>
      <c r="L63" s="9">
        <v>1</v>
      </c>
      <c r="M63" s="9">
        <v>0</v>
      </c>
      <c r="N63" s="10">
        <f t="shared" si="2"/>
        <v>3</v>
      </c>
    </row>
    <row r="64" spans="1:14" x14ac:dyDescent="0.25">
      <c r="A64" s="3" t="s">
        <v>10</v>
      </c>
      <c r="B64" s="11" t="str">
        <f t="shared" si="5"/>
        <v>ГБОУ СОШ №489</v>
      </c>
      <c r="C64" s="5">
        <f t="shared" si="5"/>
        <v>11489</v>
      </c>
      <c r="D64" s="5" t="str">
        <f t="shared" si="5"/>
        <v>СОШ</v>
      </c>
      <c r="E64" s="12" t="str">
        <f t="shared" si="5"/>
        <v>1а</v>
      </c>
      <c r="F64" s="7">
        <f t="shared" si="5"/>
        <v>128</v>
      </c>
      <c r="G64" s="7">
        <f t="shared" si="5"/>
        <v>117</v>
      </c>
      <c r="H64" s="8">
        <f t="shared" si="1"/>
        <v>11489062</v>
      </c>
      <c r="I64" s="9">
        <v>1</v>
      </c>
      <c r="J64" s="9">
        <v>1</v>
      </c>
      <c r="K64" s="9">
        <v>1</v>
      </c>
      <c r="L64" s="9">
        <v>1</v>
      </c>
      <c r="M64" s="9">
        <v>1</v>
      </c>
      <c r="N64" s="10">
        <f t="shared" si="2"/>
        <v>5</v>
      </c>
    </row>
    <row r="65" spans="1:14" x14ac:dyDescent="0.25">
      <c r="A65" s="3" t="s">
        <v>10</v>
      </c>
      <c r="B65" s="11" t="str">
        <f t="shared" si="5"/>
        <v>ГБОУ СОШ №489</v>
      </c>
      <c r="C65" s="5">
        <f t="shared" si="5"/>
        <v>11489</v>
      </c>
      <c r="D65" s="5" t="str">
        <f t="shared" si="5"/>
        <v>СОШ</v>
      </c>
      <c r="E65" s="12" t="str">
        <f t="shared" si="5"/>
        <v>1а</v>
      </c>
      <c r="F65" s="7">
        <f t="shared" si="5"/>
        <v>128</v>
      </c>
      <c r="G65" s="7">
        <f t="shared" si="5"/>
        <v>117</v>
      </c>
      <c r="H65" s="8">
        <f t="shared" si="1"/>
        <v>11489063</v>
      </c>
      <c r="I65" s="9">
        <v>1</v>
      </c>
      <c r="J65" s="9">
        <v>1</v>
      </c>
      <c r="K65" s="9">
        <v>1</v>
      </c>
      <c r="L65" s="9">
        <v>1</v>
      </c>
      <c r="M65" s="9">
        <v>1</v>
      </c>
      <c r="N65" s="10">
        <f t="shared" si="2"/>
        <v>5</v>
      </c>
    </row>
    <row r="66" spans="1:14" x14ac:dyDescent="0.25">
      <c r="A66" s="3" t="s">
        <v>10</v>
      </c>
      <c r="B66" s="11" t="str">
        <f t="shared" si="5"/>
        <v>ГБОУ СОШ №489</v>
      </c>
      <c r="C66" s="5">
        <f t="shared" si="5"/>
        <v>11489</v>
      </c>
      <c r="D66" s="5" t="str">
        <f t="shared" si="5"/>
        <v>СОШ</v>
      </c>
      <c r="E66" s="13" t="s">
        <v>17</v>
      </c>
      <c r="F66" s="7">
        <v>128</v>
      </c>
      <c r="G66" s="7">
        <v>117</v>
      </c>
      <c r="H66" s="8">
        <f t="shared" si="1"/>
        <v>11489064</v>
      </c>
      <c r="I66" s="9">
        <v>0</v>
      </c>
      <c r="J66" s="9">
        <v>1</v>
      </c>
      <c r="K66" s="9">
        <v>0</v>
      </c>
      <c r="L66" s="9">
        <v>0</v>
      </c>
      <c r="M66" s="9">
        <v>1</v>
      </c>
      <c r="N66" s="10">
        <f t="shared" si="2"/>
        <v>2</v>
      </c>
    </row>
    <row r="67" spans="1:14" x14ac:dyDescent="0.25">
      <c r="A67" s="3" t="s">
        <v>10</v>
      </c>
      <c r="B67" s="11" t="str">
        <f t="shared" si="5"/>
        <v>ГБОУ СОШ №489</v>
      </c>
      <c r="C67" s="5">
        <f t="shared" si="5"/>
        <v>11489</v>
      </c>
      <c r="D67" s="5" t="str">
        <f t="shared" si="5"/>
        <v>СОШ</v>
      </c>
      <c r="E67" s="12" t="str">
        <f t="shared" si="5"/>
        <v>1в</v>
      </c>
      <c r="F67" s="7">
        <f t="shared" si="5"/>
        <v>128</v>
      </c>
      <c r="G67" s="7">
        <f t="shared" si="5"/>
        <v>117</v>
      </c>
      <c r="H67" s="8">
        <f t="shared" si="1"/>
        <v>11489065</v>
      </c>
      <c r="I67" s="9">
        <v>0</v>
      </c>
      <c r="J67" s="9">
        <v>1</v>
      </c>
      <c r="K67" s="9">
        <v>0</v>
      </c>
      <c r="L67" s="9">
        <v>1</v>
      </c>
      <c r="M67" s="9">
        <v>1</v>
      </c>
      <c r="N67" s="10">
        <f t="shared" si="2"/>
        <v>3</v>
      </c>
    </row>
    <row r="68" spans="1:14" x14ac:dyDescent="0.25">
      <c r="A68" s="3" t="s">
        <v>10</v>
      </c>
      <c r="B68" s="11" t="str">
        <f t="shared" ref="B68:G83" si="6">B67</f>
        <v>ГБОУ СОШ №489</v>
      </c>
      <c r="C68" s="5">
        <f t="shared" si="6"/>
        <v>11489</v>
      </c>
      <c r="D68" s="5" t="str">
        <f t="shared" si="6"/>
        <v>СОШ</v>
      </c>
      <c r="E68" s="12" t="str">
        <f t="shared" si="6"/>
        <v>1в</v>
      </c>
      <c r="F68" s="7">
        <f t="shared" si="6"/>
        <v>128</v>
      </c>
      <c r="G68" s="7">
        <f t="shared" si="6"/>
        <v>117</v>
      </c>
      <c r="H68" s="8">
        <f t="shared" si="1"/>
        <v>11489066</v>
      </c>
      <c r="I68" s="9">
        <v>1</v>
      </c>
      <c r="J68" s="9">
        <v>1</v>
      </c>
      <c r="K68" s="9">
        <v>1</v>
      </c>
      <c r="L68" s="9">
        <v>1</v>
      </c>
      <c r="M68" s="9">
        <v>1</v>
      </c>
      <c r="N68" s="10">
        <f t="shared" si="2"/>
        <v>5</v>
      </c>
    </row>
    <row r="69" spans="1:14" x14ac:dyDescent="0.25">
      <c r="A69" s="3" t="s">
        <v>10</v>
      </c>
      <c r="B69" s="11" t="str">
        <f t="shared" si="6"/>
        <v>ГБОУ СОШ №489</v>
      </c>
      <c r="C69" s="5">
        <f t="shared" si="6"/>
        <v>11489</v>
      </c>
      <c r="D69" s="5" t="str">
        <f t="shared" si="6"/>
        <v>СОШ</v>
      </c>
      <c r="E69" s="12" t="str">
        <f t="shared" si="6"/>
        <v>1в</v>
      </c>
      <c r="F69" s="7">
        <f t="shared" si="6"/>
        <v>128</v>
      </c>
      <c r="G69" s="7">
        <f t="shared" si="6"/>
        <v>117</v>
      </c>
      <c r="H69" s="8">
        <f t="shared" ref="H69:H119" si="7">H68+1</f>
        <v>11489067</v>
      </c>
      <c r="I69" s="9">
        <v>1</v>
      </c>
      <c r="J69" s="9">
        <v>1</v>
      </c>
      <c r="K69" s="9">
        <v>1</v>
      </c>
      <c r="L69" s="9">
        <v>1</v>
      </c>
      <c r="M69" s="9">
        <v>1</v>
      </c>
      <c r="N69" s="10">
        <f t="shared" si="2"/>
        <v>5</v>
      </c>
    </row>
    <row r="70" spans="1:14" x14ac:dyDescent="0.25">
      <c r="A70" s="3" t="s">
        <v>10</v>
      </c>
      <c r="B70" s="11" t="str">
        <f t="shared" si="6"/>
        <v>ГБОУ СОШ №489</v>
      </c>
      <c r="C70" s="5">
        <f t="shared" si="6"/>
        <v>11489</v>
      </c>
      <c r="D70" s="5" t="str">
        <f t="shared" si="6"/>
        <v>СОШ</v>
      </c>
      <c r="E70" s="12" t="str">
        <f t="shared" si="6"/>
        <v>1в</v>
      </c>
      <c r="F70" s="7">
        <f t="shared" si="6"/>
        <v>128</v>
      </c>
      <c r="G70" s="7">
        <f t="shared" si="6"/>
        <v>117</v>
      </c>
      <c r="H70" s="8">
        <f t="shared" si="7"/>
        <v>11489068</v>
      </c>
      <c r="I70" s="9">
        <v>1</v>
      </c>
      <c r="J70" s="9">
        <v>1</v>
      </c>
      <c r="K70" s="9">
        <v>1</v>
      </c>
      <c r="L70" s="9">
        <v>1</v>
      </c>
      <c r="M70" s="9">
        <v>1</v>
      </c>
      <c r="N70" s="10">
        <f t="shared" ref="N70:N119" si="8">IF(COUNTBLANK(I70:M70)&lt;5,SUM(I70:M70),"Не писал")</f>
        <v>5</v>
      </c>
    </row>
    <row r="71" spans="1:14" x14ac:dyDescent="0.25">
      <c r="A71" s="3" t="s">
        <v>10</v>
      </c>
      <c r="B71" s="11" t="str">
        <f t="shared" si="6"/>
        <v>ГБОУ СОШ №489</v>
      </c>
      <c r="C71" s="5">
        <f t="shared" si="6"/>
        <v>11489</v>
      </c>
      <c r="D71" s="5" t="str">
        <f t="shared" si="6"/>
        <v>СОШ</v>
      </c>
      <c r="E71" s="12" t="str">
        <f t="shared" si="6"/>
        <v>1в</v>
      </c>
      <c r="F71" s="7">
        <f t="shared" si="6"/>
        <v>128</v>
      </c>
      <c r="G71" s="7">
        <f t="shared" si="6"/>
        <v>117</v>
      </c>
      <c r="H71" s="8">
        <f t="shared" si="7"/>
        <v>11489069</v>
      </c>
      <c r="I71" s="9">
        <v>1</v>
      </c>
      <c r="J71" s="9">
        <v>1</v>
      </c>
      <c r="K71" s="9">
        <v>0</v>
      </c>
      <c r="L71" s="9">
        <v>1</v>
      </c>
      <c r="M71" s="9">
        <v>1</v>
      </c>
      <c r="N71" s="10">
        <f t="shared" si="8"/>
        <v>4</v>
      </c>
    </row>
    <row r="72" spans="1:14" x14ac:dyDescent="0.25">
      <c r="A72" s="3" t="s">
        <v>10</v>
      </c>
      <c r="B72" s="11" t="str">
        <f t="shared" si="6"/>
        <v>ГБОУ СОШ №489</v>
      </c>
      <c r="C72" s="5">
        <f t="shared" si="6"/>
        <v>11489</v>
      </c>
      <c r="D72" s="5" t="str">
        <f t="shared" si="6"/>
        <v>СОШ</v>
      </c>
      <c r="E72" s="12" t="str">
        <f t="shared" si="6"/>
        <v>1в</v>
      </c>
      <c r="F72" s="7">
        <f t="shared" si="6"/>
        <v>128</v>
      </c>
      <c r="G72" s="7">
        <f t="shared" si="6"/>
        <v>117</v>
      </c>
      <c r="H72" s="8">
        <f t="shared" si="7"/>
        <v>11489070</v>
      </c>
      <c r="I72" s="9">
        <v>1</v>
      </c>
      <c r="J72" s="9">
        <v>0</v>
      </c>
      <c r="K72" s="9">
        <v>1</v>
      </c>
      <c r="L72" s="9">
        <v>1</v>
      </c>
      <c r="M72" s="9">
        <v>1</v>
      </c>
      <c r="N72" s="10">
        <f t="shared" si="8"/>
        <v>4</v>
      </c>
    </row>
    <row r="73" spans="1:14" x14ac:dyDescent="0.25">
      <c r="A73" s="3" t="s">
        <v>10</v>
      </c>
      <c r="B73" s="11" t="str">
        <f t="shared" si="6"/>
        <v>ГБОУ СОШ №489</v>
      </c>
      <c r="C73" s="5">
        <f t="shared" si="6"/>
        <v>11489</v>
      </c>
      <c r="D73" s="5" t="str">
        <f t="shared" si="6"/>
        <v>СОШ</v>
      </c>
      <c r="E73" s="12" t="str">
        <f t="shared" si="6"/>
        <v>1в</v>
      </c>
      <c r="F73" s="7">
        <f t="shared" si="6"/>
        <v>128</v>
      </c>
      <c r="G73" s="7">
        <f t="shared" si="6"/>
        <v>117</v>
      </c>
      <c r="H73" s="8">
        <f t="shared" si="7"/>
        <v>11489071</v>
      </c>
      <c r="I73" s="9">
        <v>1</v>
      </c>
      <c r="J73" s="9">
        <v>0</v>
      </c>
      <c r="K73" s="9">
        <v>1</v>
      </c>
      <c r="L73" s="9">
        <v>1</v>
      </c>
      <c r="M73" s="9">
        <v>1</v>
      </c>
      <c r="N73" s="10">
        <f t="shared" si="8"/>
        <v>4</v>
      </c>
    </row>
    <row r="74" spans="1:14" x14ac:dyDescent="0.25">
      <c r="A74" s="3" t="s">
        <v>10</v>
      </c>
      <c r="B74" s="11" t="str">
        <f t="shared" si="6"/>
        <v>ГБОУ СОШ №489</v>
      </c>
      <c r="C74" s="5">
        <f t="shared" si="6"/>
        <v>11489</v>
      </c>
      <c r="D74" s="5" t="str">
        <f t="shared" si="6"/>
        <v>СОШ</v>
      </c>
      <c r="E74" s="12" t="str">
        <f t="shared" si="6"/>
        <v>1в</v>
      </c>
      <c r="F74" s="7">
        <f t="shared" si="6"/>
        <v>128</v>
      </c>
      <c r="G74" s="7">
        <f t="shared" si="6"/>
        <v>117</v>
      </c>
      <c r="H74" s="8">
        <f t="shared" si="7"/>
        <v>11489072</v>
      </c>
      <c r="I74" s="9">
        <v>1</v>
      </c>
      <c r="J74" s="9">
        <v>1</v>
      </c>
      <c r="K74" s="9">
        <v>0</v>
      </c>
      <c r="L74" s="9">
        <v>1</v>
      </c>
      <c r="M74" s="9">
        <v>1</v>
      </c>
      <c r="N74" s="10">
        <f t="shared" si="8"/>
        <v>4</v>
      </c>
    </row>
    <row r="75" spans="1:14" x14ac:dyDescent="0.25">
      <c r="A75" s="3" t="s">
        <v>10</v>
      </c>
      <c r="B75" s="11" t="str">
        <f t="shared" si="6"/>
        <v>ГБОУ СОШ №489</v>
      </c>
      <c r="C75" s="5">
        <f t="shared" si="6"/>
        <v>11489</v>
      </c>
      <c r="D75" s="5" t="str">
        <f t="shared" si="6"/>
        <v>СОШ</v>
      </c>
      <c r="E75" s="12" t="str">
        <f t="shared" si="6"/>
        <v>1в</v>
      </c>
      <c r="F75" s="7">
        <f t="shared" si="6"/>
        <v>128</v>
      </c>
      <c r="G75" s="7">
        <f t="shared" si="6"/>
        <v>117</v>
      </c>
      <c r="H75" s="8">
        <f t="shared" si="7"/>
        <v>11489073</v>
      </c>
      <c r="I75" s="9">
        <v>0</v>
      </c>
      <c r="J75" s="9">
        <v>1</v>
      </c>
      <c r="K75" s="9">
        <v>0</v>
      </c>
      <c r="L75" s="9">
        <v>1</v>
      </c>
      <c r="M75" s="9">
        <v>1</v>
      </c>
      <c r="N75" s="10">
        <f t="shared" si="8"/>
        <v>3</v>
      </c>
    </row>
    <row r="76" spans="1:14" x14ac:dyDescent="0.25">
      <c r="A76" s="3" t="s">
        <v>10</v>
      </c>
      <c r="B76" s="11" t="str">
        <f t="shared" si="6"/>
        <v>ГБОУ СОШ №489</v>
      </c>
      <c r="C76" s="5">
        <f t="shared" si="6"/>
        <v>11489</v>
      </c>
      <c r="D76" s="5" t="str">
        <f t="shared" si="6"/>
        <v>СОШ</v>
      </c>
      <c r="E76" s="12" t="str">
        <f t="shared" si="6"/>
        <v>1в</v>
      </c>
      <c r="F76" s="7">
        <f t="shared" si="6"/>
        <v>128</v>
      </c>
      <c r="G76" s="7">
        <f t="shared" si="6"/>
        <v>117</v>
      </c>
      <c r="H76" s="8">
        <f t="shared" si="7"/>
        <v>11489074</v>
      </c>
      <c r="I76" s="9">
        <v>1</v>
      </c>
      <c r="J76" s="9">
        <v>1</v>
      </c>
      <c r="K76" s="9">
        <v>1</v>
      </c>
      <c r="L76" s="9">
        <v>1</v>
      </c>
      <c r="M76" s="9">
        <v>1</v>
      </c>
      <c r="N76" s="10">
        <f t="shared" si="8"/>
        <v>5</v>
      </c>
    </row>
    <row r="77" spans="1:14" x14ac:dyDescent="0.25">
      <c r="A77" s="3" t="s">
        <v>10</v>
      </c>
      <c r="B77" s="11" t="str">
        <f t="shared" si="6"/>
        <v>ГБОУ СОШ №489</v>
      </c>
      <c r="C77" s="5">
        <f t="shared" si="6"/>
        <v>11489</v>
      </c>
      <c r="D77" s="5" t="str">
        <f t="shared" si="6"/>
        <v>СОШ</v>
      </c>
      <c r="E77" s="12" t="str">
        <f t="shared" si="6"/>
        <v>1в</v>
      </c>
      <c r="F77" s="7">
        <f t="shared" si="6"/>
        <v>128</v>
      </c>
      <c r="G77" s="7">
        <f t="shared" si="6"/>
        <v>117</v>
      </c>
      <c r="H77" s="8">
        <f t="shared" si="7"/>
        <v>11489075</v>
      </c>
      <c r="I77" s="9">
        <v>1</v>
      </c>
      <c r="J77" s="9">
        <v>0</v>
      </c>
      <c r="K77" s="9">
        <v>1</v>
      </c>
      <c r="L77" s="9">
        <v>1</v>
      </c>
      <c r="M77" s="9">
        <v>1</v>
      </c>
      <c r="N77" s="10">
        <f t="shared" si="8"/>
        <v>4</v>
      </c>
    </row>
    <row r="78" spans="1:14" x14ac:dyDescent="0.25">
      <c r="A78" s="3" t="s">
        <v>10</v>
      </c>
      <c r="B78" s="11" t="str">
        <f t="shared" si="6"/>
        <v>ГБОУ СОШ №489</v>
      </c>
      <c r="C78" s="5">
        <f t="shared" si="6"/>
        <v>11489</v>
      </c>
      <c r="D78" s="5" t="str">
        <f t="shared" si="6"/>
        <v>СОШ</v>
      </c>
      <c r="E78" s="12" t="str">
        <f t="shared" si="6"/>
        <v>1в</v>
      </c>
      <c r="F78" s="7">
        <f t="shared" si="6"/>
        <v>128</v>
      </c>
      <c r="G78" s="7">
        <f t="shared" si="6"/>
        <v>117</v>
      </c>
      <c r="H78" s="8">
        <f t="shared" si="7"/>
        <v>11489076</v>
      </c>
      <c r="I78" s="9">
        <v>1</v>
      </c>
      <c r="J78" s="9">
        <v>0</v>
      </c>
      <c r="K78" s="9">
        <v>0</v>
      </c>
      <c r="L78" s="9">
        <v>1</v>
      </c>
      <c r="M78" s="9">
        <v>1</v>
      </c>
      <c r="N78" s="10">
        <f t="shared" si="8"/>
        <v>3</v>
      </c>
    </row>
    <row r="79" spans="1:14" x14ac:dyDescent="0.25">
      <c r="A79" s="3" t="s">
        <v>10</v>
      </c>
      <c r="B79" s="11" t="str">
        <f t="shared" si="6"/>
        <v>ГБОУ СОШ №489</v>
      </c>
      <c r="C79" s="5">
        <f t="shared" si="6"/>
        <v>11489</v>
      </c>
      <c r="D79" s="5" t="str">
        <f t="shared" si="6"/>
        <v>СОШ</v>
      </c>
      <c r="E79" s="12" t="str">
        <f t="shared" si="6"/>
        <v>1в</v>
      </c>
      <c r="F79" s="7">
        <f t="shared" si="6"/>
        <v>128</v>
      </c>
      <c r="G79" s="7">
        <f t="shared" si="6"/>
        <v>117</v>
      </c>
      <c r="H79" s="8">
        <f t="shared" si="7"/>
        <v>11489077</v>
      </c>
      <c r="I79" s="9">
        <v>1</v>
      </c>
      <c r="J79" s="9">
        <v>1</v>
      </c>
      <c r="K79" s="9">
        <v>0</v>
      </c>
      <c r="L79" s="9">
        <v>1</v>
      </c>
      <c r="M79" s="9">
        <v>1</v>
      </c>
      <c r="N79" s="10">
        <f t="shared" si="8"/>
        <v>4</v>
      </c>
    </row>
    <row r="80" spans="1:14" x14ac:dyDescent="0.25">
      <c r="A80" s="3" t="s">
        <v>10</v>
      </c>
      <c r="B80" s="11" t="str">
        <f t="shared" si="6"/>
        <v>ГБОУ СОШ №489</v>
      </c>
      <c r="C80" s="5">
        <f t="shared" si="6"/>
        <v>11489</v>
      </c>
      <c r="D80" s="5" t="str">
        <f t="shared" si="6"/>
        <v>СОШ</v>
      </c>
      <c r="E80" s="12" t="str">
        <f t="shared" si="6"/>
        <v>1в</v>
      </c>
      <c r="F80" s="7">
        <f t="shared" si="6"/>
        <v>128</v>
      </c>
      <c r="G80" s="7">
        <f t="shared" si="6"/>
        <v>117</v>
      </c>
      <c r="H80" s="8">
        <f t="shared" si="7"/>
        <v>11489078</v>
      </c>
      <c r="I80" s="9">
        <v>1</v>
      </c>
      <c r="J80" s="9">
        <v>1</v>
      </c>
      <c r="K80" s="9">
        <v>0</v>
      </c>
      <c r="L80" s="9">
        <v>1</v>
      </c>
      <c r="M80" s="9">
        <v>1</v>
      </c>
      <c r="N80" s="10">
        <f t="shared" si="8"/>
        <v>4</v>
      </c>
    </row>
    <row r="81" spans="1:14" x14ac:dyDescent="0.25">
      <c r="A81" s="3" t="s">
        <v>10</v>
      </c>
      <c r="B81" s="11" t="str">
        <f t="shared" si="6"/>
        <v>ГБОУ СОШ №489</v>
      </c>
      <c r="C81" s="5">
        <f t="shared" si="6"/>
        <v>11489</v>
      </c>
      <c r="D81" s="5" t="str">
        <f t="shared" si="6"/>
        <v>СОШ</v>
      </c>
      <c r="E81" s="12" t="str">
        <f t="shared" si="6"/>
        <v>1в</v>
      </c>
      <c r="F81" s="7">
        <f t="shared" si="6"/>
        <v>128</v>
      </c>
      <c r="G81" s="7">
        <f t="shared" si="6"/>
        <v>117</v>
      </c>
      <c r="H81" s="8">
        <f t="shared" si="7"/>
        <v>11489079</v>
      </c>
      <c r="I81" s="9">
        <v>1</v>
      </c>
      <c r="J81" s="9">
        <v>1</v>
      </c>
      <c r="K81" s="9">
        <v>0</v>
      </c>
      <c r="L81" s="9">
        <v>1</v>
      </c>
      <c r="M81" s="9">
        <v>1</v>
      </c>
      <c r="N81" s="10">
        <f t="shared" si="8"/>
        <v>4</v>
      </c>
    </row>
    <row r="82" spans="1:14" x14ac:dyDescent="0.25">
      <c r="A82" s="3" t="s">
        <v>10</v>
      </c>
      <c r="B82" s="11" t="str">
        <f t="shared" si="6"/>
        <v>ГБОУ СОШ №489</v>
      </c>
      <c r="C82" s="5">
        <f t="shared" si="6"/>
        <v>11489</v>
      </c>
      <c r="D82" s="5" t="str">
        <f t="shared" si="6"/>
        <v>СОШ</v>
      </c>
      <c r="E82" s="12" t="str">
        <f t="shared" si="6"/>
        <v>1в</v>
      </c>
      <c r="F82" s="7">
        <f t="shared" si="6"/>
        <v>128</v>
      </c>
      <c r="G82" s="7">
        <f t="shared" si="6"/>
        <v>117</v>
      </c>
      <c r="H82" s="8">
        <f t="shared" si="7"/>
        <v>11489080</v>
      </c>
      <c r="I82" s="9">
        <v>1</v>
      </c>
      <c r="J82" s="9">
        <v>1</v>
      </c>
      <c r="K82" s="9">
        <v>0</v>
      </c>
      <c r="L82" s="9">
        <v>0</v>
      </c>
      <c r="M82" s="9">
        <v>1</v>
      </c>
      <c r="N82" s="10">
        <f t="shared" si="8"/>
        <v>3</v>
      </c>
    </row>
    <row r="83" spans="1:14" x14ac:dyDescent="0.25">
      <c r="A83" s="3" t="s">
        <v>10</v>
      </c>
      <c r="B83" s="11" t="str">
        <f t="shared" si="6"/>
        <v>ГБОУ СОШ №489</v>
      </c>
      <c r="C83" s="5">
        <f t="shared" si="6"/>
        <v>11489</v>
      </c>
      <c r="D83" s="5" t="str">
        <f t="shared" si="6"/>
        <v>СОШ</v>
      </c>
      <c r="E83" s="12" t="str">
        <f t="shared" si="6"/>
        <v>1в</v>
      </c>
      <c r="F83" s="7">
        <f t="shared" si="6"/>
        <v>128</v>
      </c>
      <c r="G83" s="7">
        <f t="shared" si="6"/>
        <v>117</v>
      </c>
      <c r="H83" s="8">
        <f t="shared" si="7"/>
        <v>11489081</v>
      </c>
      <c r="I83" s="9">
        <v>1</v>
      </c>
      <c r="J83" s="9">
        <v>1</v>
      </c>
      <c r="K83" s="9">
        <v>0</v>
      </c>
      <c r="L83" s="9">
        <v>1</v>
      </c>
      <c r="M83" s="9">
        <v>1</v>
      </c>
      <c r="N83" s="10">
        <f t="shared" si="8"/>
        <v>4</v>
      </c>
    </row>
    <row r="84" spans="1:14" x14ac:dyDescent="0.25">
      <c r="A84" s="3" t="s">
        <v>10</v>
      </c>
      <c r="B84" s="11" t="str">
        <f t="shared" ref="B84:G99" si="9">B83</f>
        <v>ГБОУ СОШ №489</v>
      </c>
      <c r="C84" s="5">
        <f t="shared" si="9"/>
        <v>11489</v>
      </c>
      <c r="D84" s="5" t="str">
        <f t="shared" si="9"/>
        <v>СОШ</v>
      </c>
      <c r="E84" s="12" t="str">
        <f t="shared" si="9"/>
        <v>1в</v>
      </c>
      <c r="F84" s="7">
        <f t="shared" si="9"/>
        <v>128</v>
      </c>
      <c r="G84" s="7">
        <f t="shared" si="9"/>
        <v>117</v>
      </c>
      <c r="H84" s="8">
        <f t="shared" si="7"/>
        <v>11489082</v>
      </c>
      <c r="I84" s="9">
        <v>1</v>
      </c>
      <c r="J84" s="9">
        <v>0</v>
      </c>
      <c r="K84" s="9">
        <v>1</v>
      </c>
      <c r="L84" s="9">
        <v>1</v>
      </c>
      <c r="M84" s="9">
        <v>1</v>
      </c>
      <c r="N84" s="10">
        <f t="shared" si="8"/>
        <v>4</v>
      </c>
    </row>
    <row r="85" spans="1:14" x14ac:dyDescent="0.25">
      <c r="A85" s="3" t="s">
        <v>10</v>
      </c>
      <c r="B85" s="11" t="str">
        <f t="shared" si="9"/>
        <v>ГБОУ СОШ №489</v>
      </c>
      <c r="C85" s="5">
        <f t="shared" si="9"/>
        <v>11489</v>
      </c>
      <c r="D85" s="5" t="str">
        <f t="shared" si="9"/>
        <v>СОШ</v>
      </c>
      <c r="E85" s="12" t="str">
        <f t="shared" si="9"/>
        <v>1в</v>
      </c>
      <c r="F85" s="7">
        <f t="shared" si="9"/>
        <v>128</v>
      </c>
      <c r="G85" s="7">
        <f t="shared" si="9"/>
        <v>117</v>
      </c>
      <c r="H85" s="8">
        <f t="shared" si="7"/>
        <v>11489083</v>
      </c>
      <c r="I85" s="9">
        <v>1</v>
      </c>
      <c r="J85" s="9">
        <v>1</v>
      </c>
      <c r="K85" s="9">
        <v>0</v>
      </c>
      <c r="L85" s="9">
        <v>1</v>
      </c>
      <c r="M85" s="9">
        <v>1</v>
      </c>
      <c r="N85" s="10">
        <f t="shared" si="8"/>
        <v>4</v>
      </c>
    </row>
    <row r="86" spans="1:14" x14ac:dyDescent="0.25">
      <c r="A86" s="3" t="s">
        <v>10</v>
      </c>
      <c r="B86" s="11" t="str">
        <f t="shared" si="9"/>
        <v>ГБОУ СОШ №489</v>
      </c>
      <c r="C86" s="5">
        <f t="shared" si="9"/>
        <v>11489</v>
      </c>
      <c r="D86" s="5" t="str">
        <f t="shared" si="9"/>
        <v>СОШ</v>
      </c>
      <c r="E86" s="12" t="str">
        <f t="shared" si="9"/>
        <v>1в</v>
      </c>
      <c r="F86" s="7">
        <f t="shared" si="9"/>
        <v>128</v>
      </c>
      <c r="G86" s="7">
        <f t="shared" si="9"/>
        <v>117</v>
      </c>
      <c r="H86" s="8">
        <f t="shared" si="7"/>
        <v>11489084</v>
      </c>
      <c r="I86" s="9">
        <v>1</v>
      </c>
      <c r="J86" s="9">
        <v>1</v>
      </c>
      <c r="K86" s="9">
        <v>0</v>
      </c>
      <c r="L86" s="9">
        <v>1</v>
      </c>
      <c r="M86" s="9">
        <v>1</v>
      </c>
      <c r="N86" s="10">
        <f t="shared" si="8"/>
        <v>4</v>
      </c>
    </row>
    <row r="87" spans="1:14" x14ac:dyDescent="0.25">
      <c r="A87" s="3" t="s">
        <v>10</v>
      </c>
      <c r="B87" s="11" t="str">
        <f t="shared" si="9"/>
        <v>ГБОУ СОШ №489</v>
      </c>
      <c r="C87" s="5">
        <f t="shared" si="9"/>
        <v>11489</v>
      </c>
      <c r="D87" s="5" t="str">
        <f t="shared" si="9"/>
        <v>СОШ</v>
      </c>
      <c r="E87" s="12" t="str">
        <f t="shared" si="9"/>
        <v>1в</v>
      </c>
      <c r="F87" s="7">
        <f t="shared" si="9"/>
        <v>128</v>
      </c>
      <c r="G87" s="7">
        <f t="shared" si="9"/>
        <v>117</v>
      </c>
      <c r="H87" s="8">
        <f t="shared" si="7"/>
        <v>11489085</v>
      </c>
      <c r="I87" s="9">
        <v>1</v>
      </c>
      <c r="J87" s="9">
        <v>1</v>
      </c>
      <c r="K87" s="9">
        <v>0</v>
      </c>
      <c r="L87" s="9">
        <v>1</v>
      </c>
      <c r="M87" s="9">
        <v>1</v>
      </c>
      <c r="N87" s="10">
        <f t="shared" si="8"/>
        <v>4</v>
      </c>
    </row>
    <row r="88" spans="1:14" x14ac:dyDescent="0.25">
      <c r="A88" s="3" t="s">
        <v>10</v>
      </c>
      <c r="B88" s="11" t="str">
        <f t="shared" si="9"/>
        <v>ГБОУ СОШ №489</v>
      </c>
      <c r="C88" s="5">
        <f t="shared" si="9"/>
        <v>11489</v>
      </c>
      <c r="D88" s="5" t="str">
        <f t="shared" si="9"/>
        <v>СОШ</v>
      </c>
      <c r="E88" s="12" t="str">
        <f t="shared" si="9"/>
        <v>1в</v>
      </c>
      <c r="F88" s="7">
        <f t="shared" si="9"/>
        <v>128</v>
      </c>
      <c r="G88" s="7">
        <f t="shared" si="9"/>
        <v>117</v>
      </c>
      <c r="H88" s="8">
        <f t="shared" si="7"/>
        <v>11489086</v>
      </c>
      <c r="I88" s="9">
        <v>1</v>
      </c>
      <c r="J88" s="9">
        <v>0</v>
      </c>
      <c r="K88" s="9">
        <v>1</v>
      </c>
      <c r="L88" s="9">
        <v>1</v>
      </c>
      <c r="M88" s="9">
        <v>1</v>
      </c>
      <c r="N88" s="10">
        <f t="shared" si="8"/>
        <v>4</v>
      </c>
    </row>
    <row r="89" spans="1:14" x14ac:dyDescent="0.25">
      <c r="A89" s="3" t="s">
        <v>10</v>
      </c>
      <c r="B89" s="11" t="str">
        <f t="shared" si="9"/>
        <v>ГБОУ СОШ №489</v>
      </c>
      <c r="C89" s="5">
        <f t="shared" si="9"/>
        <v>11489</v>
      </c>
      <c r="D89" s="5" t="str">
        <f t="shared" si="9"/>
        <v>СОШ</v>
      </c>
      <c r="E89" s="12" t="str">
        <f t="shared" si="9"/>
        <v>1в</v>
      </c>
      <c r="F89" s="7">
        <f t="shared" si="9"/>
        <v>128</v>
      </c>
      <c r="G89" s="7">
        <f t="shared" si="9"/>
        <v>117</v>
      </c>
      <c r="H89" s="8">
        <f t="shared" si="7"/>
        <v>11489087</v>
      </c>
      <c r="I89" s="9">
        <v>1</v>
      </c>
      <c r="J89" s="9">
        <v>1</v>
      </c>
      <c r="K89" s="9">
        <v>1</v>
      </c>
      <c r="L89" s="9">
        <v>1</v>
      </c>
      <c r="M89" s="9">
        <v>1</v>
      </c>
      <c r="N89" s="10">
        <f t="shared" si="8"/>
        <v>5</v>
      </c>
    </row>
    <row r="90" spans="1:14" x14ac:dyDescent="0.25">
      <c r="A90" s="3" t="s">
        <v>10</v>
      </c>
      <c r="B90" s="11" t="str">
        <f t="shared" si="9"/>
        <v>ГБОУ СОШ №489</v>
      </c>
      <c r="C90" s="5">
        <f t="shared" si="9"/>
        <v>11489</v>
      </c>
      <c r="D90" s="5" t="str">
        <f t="shared" si="9"/>
        <v>СОШ</v>
      </c>
      <c r="E90" s="12" t="str">
        <f t="shared" si="9"/>
        <v>1в</v>
      </c>
      <c r="F90" s="7">
        <f t="shared" si="9"/>
        <v>128</v>
      </c>
      <c r="G90" s="7">
        <f t="shared" si="9"/>
        <v>117</v>
      </c>
      <c r="H90" s="8">
        <f t="shared" si="7"/>
        <v>11489088</v>
      </c>
      <c r="I90" s="9">
        <v>1</v>
      </c>
      <c r="J90" s="9">
        <v>1</v>
      </c>
      <c r="K90" s="9">
        <v>0</v>
      </c>
      <c r="L90" s="9">
        <v>0</v>
      </c>
      <c r="M90" s="9">
        <v>0</v>
      </c>
      <c r="N90" s="10">
        <f t="shared" si="8"/>
        <v>2</v>
      </c>
    </row>
    <row r="91" spans="1:14" x14ac:dyDescent="0.25">
      <c r="A91" s="3" t="s">
        <v>10</v>
      </c>
      <c r="B91" s="11" t="str">
        <f t="shared" si="9"/>
        <v>ГБОУ СОШ №489</v>
      </c>
      <c r="C91" s="5">
        <f t="shared" si="9"/>
        <v>11489</v>
      </c>
      <c r="D91" s="5" t="str">
        <f t="shared" si="9"/>
        <v>СОШ</v>
      </c>
      <c r="E91" s="12" t="str">
        <f t="shared" si="9"/>
        <v>1в</v>
      </c>
      <c r="F91" s="7">
        <f t="shared" si="9"/>
        <v>128</v>
      </c>
      <c r="G91" s="7">
        <f t="shared" si="9"/>
        <v>117</v>
      </c>
      <c r="H91" s="8">
        <f t="shared" si="7"/>
        <v>11489089</v>
      </c>
      <c r="I91" s="9">
        <v>0</v>
      </c>
      <c r="J91" s="9">
        <v>1</v>
      </c>
      <c r="K91" s="9">
        <v>1</v>
      </c>
      <c r="L91" s="9">
        <v>1</v>
      </c>
      <c r="M91" s="9">
        <v>1</v>
      </c>
      <c r="N91" s="10">
        <f t="shared" si="8"/>
        <v>4</v>
      </c>
    </row>
    <row r="92" spans="1:14" x14ac:dyDescent="0.25">
      <c r="A92" s="3" t="s">
        <v>10</v>
      </c>
      <c r="B92" s="11" t="str">
        <f t="shared" si="9"/>
        <v>ГБОУ СОШ №489</v>
      </c>
      <c r="C92" s="5">
        <f t="shared" si="9"/>
        <v>11489</v>
      </c>
      <c r="D92" s="5" t="str">
        <f t="shared" si="9"/>
        <v>СОШ</v>
      </c>
      <c r="E92" s="12" t="str">
        <f t="shared" si="9"/>
        <v>1в</v>
      </c>
      <c r="F92" s="7">
        <f t="shared" si="9"/>
        <v>128</v>
      </c>
      <c r="G92" s="7">
        <f t="shared" si="9"/>
        <v>117</v>
      </c>
      <c r="H92" s="8">
        <f t="shared" si="7"/>
        <v>11489090</v>
      </c>
      <c r="I92" s="9">
        <v>1</v>
      </c>
      <c r="J92" s="9">
        <v>1</v>
      </c>
      <c r="K92" s="9">
        <v>0</v>
      </c>
      <c r="L92" s="9">
        <v>1</v>
      </c>
      <c r="M92" s="9">
        <v>1</v>
      </c>
      <c r="N92" s="10">
        <f t="shared" si="8"/>
        <v>4</v>
      </c>
    </row>
    <row r="93" spans="1:14" x14ac:dyDescent="0.25">
      <c r="A93" s="3" t="s">
        <v>10</v>
      </c>
      <c r="B93" s="11" t="str">
        <f t="shared" si="9"/>
        <v>ГБОУ СОШ №489</v>
      </c>
      <c r="C93" s="5">
        <f t="shared" si="9"/>
        <v>11489</v>
      </c>
      <c r="D93" s="5" t="str">
        <f t="shared" si="9"/>
        <v>СОШ</v>
      </c>
      <c r="E93" s="12" t="str">
        <f t="shared" si="9"/>
        <v>1в</v>
      </c>
      <c r="F93" s="7">
        <f t="shared" si="9"/>
        <v>128</v>
      </c>
      <c r="G93" s="7">
        <f t="shared" si="9"/>
        <v>117</v>
      </c>
      <c r="H93" s="8">
        <f t="shared" si="7"/>
        <v>11489091</v>
      </c>
      <c r="I93" s="9">
        <v>1</v>
      </c>
      <c r="J93" s="9">
        <v>0</v>
      </c>
      <c r="K93" s="9">
        <v>1</v>
      </c>
      <c r="L93" s="9">
        <v>1</v>
      </c>
      <c r="M93" s="9">
        <v>1</v>
      </c>
      <c r="N93" s="10">
        <f t="shared" si="8"/>
        <v>4</v>
      </c>
    </row>
    <row r="94" spans="1:14" x14ac:dyDescent="0.25">
      <c r="A94" s="3" t="s">
        <v>10</v>
      </c>
      <c r="B94" s="11" t="str">
        <f t="shared" si="9"/>
        <v>ГБОУ СОШ №489</v>
      </c>
      <c r="C94" s="5">
        <f t="shared" si="9"/>
        <v>11489</v>
      </c>
      <c r="D94" s="5" t="str">
        <f t="shared" si="9"/>
        <v>СОШ</v>
      </c>
      <c r="E94" s="13" t="s">
        <v>18</v>
      </c>
      <c r="F94" s="7">
        <v>128</v>
      </c>
      <c r="G94" s="7">
        <v>117</v>
      </c>
      <c r="H94" s="8">
        <f t="shared" si="7"/>
        <v>11489092</v>
      </c>
      <c r="I94" s="9">
        <v>1</v>
      </c>
      <c r="J94" s="9">
        <v>1</v>
      </c>
      <c r="K94" s="9">
        <v>1</v>
      </c>
      <c r="L94" s="9">
        <v>1</v>
      </c>
      <c r="M94" s="9">
        <v>1</v>
      </c>
      <c r="N94" s="10">
        <f t="shared" si="8"/>
        <v>5</v>
      </c>
    </row>
    <row r="95" spans="1:14" x14ac:dyDescent="0.25">
      <c r="A95" s="3" t="s">
        <v>10</v>
      </c>
      <c r="B95" s="11" t="str">
        <f t="shared" si="9"/>
        <v>ГБОУ СОШ №489</v>
      </c>
      <c r="C95" s="5">
        <f t="shared" si="9"/>
        <v>11489</v>
      </c>
      <c r="D95" s="5" t="str">
        <f t="shared" si="9"/>
        <v>СОШ</v>
      </c>
      <c r="E95" s="12" t="str">
        <f t="shared" si="9"/>
        <v>1г</v>
      </c>
      <c r="F95" s="7">
        <f t="shared" si="9"/>
        <v>128</v>
      </c>
      <c r="G95" s="7">
        <f t="shared" si="9"/>
        <v>117</v>
      </c>
      <c r="H95" s="8">
        <f t="shared" si="7"/>
        <v>11489093</v>
      </c>
      <c r="I95" s="9">
        <v>1</v>
      </c>
      <c r="J95" s="9">
        <v>1</v>
      </c>
      <c r="K95" s="9">
        <v>1</v>
      </c>
      <c r="L95" s="9">
        <v>1</v>
      </c>
      <c r="M95" s="9">
        <v>1</v>
      </c>
      <c r="N95" s="10">
        <f t="shared" si="8"/>
        <v>5</v>
      </c>
    </row>
    <row r="96" spans="1:14" x14ac:dyDescent="0.25">
      <c r="A96" s="3" t="s">
        <v>10</v>
      </c>
      <c r="B96" s="11" t="str">
        <f t="shared" si="9"/>
        <v>ГБОУ СОШ №489</v>
      </c>
      <c r="C96" s="5">
        <f t="shared" si="9"/>
        <v>11489</v>
      </c>
      <c r="D96" s="5" t="str">
        <f t="shared" si="9"/>
        <v>СОШ</v>
      </c>
      <c r="E96" s="12" t="str">
        <f t="shared" si="9"/>
        <v>1г</v>
      </c>
      <c r="F96" s="7">
        <f t="shared" si="9"/>
        <v>128</v>
      </c>
      <c r="G96" s="7">
        <f t="shared" si="9"/>
        <v>117</v>
      </c>
      <c r="H96" s="8">
        <f t="shared" si="7"/>
        <v>11489094</v>
      </c>
      <c r="I96" s="9">
        <v>1</v>
      </c>
      <c r="J96" s="9">
        <v>0</v>
      </c>
      <c r="K96" s="9">
        <v>0</v>
      </c>
      <c r="L96" s="9">
        <v>1</v>
      </c>
      <c r="M96" s="9">
        <v>1</v>
      </c>
      <c r="N96" s="10">
        <f t="shared" si="8"/>
        <v>3</v>
      </c>
    </row>
    <row r="97" spans="1:14" x14ac:dyDescent="0.25">
      <c r="A97" s="3" t="s">
        <v>10</v>
      </c>
      <c r="B97" s="11" t="str">
        <f t="shared" si="9"/>
        <v>ГБОУ СОШ №489</v>
      </c>
      <c r="C97" s="5">
        <f t="shared" si="9"/>
        <v>11489</v>
      </c>
      <c r="D97" s="5" t="str">
        <f t="shared" si="9"/>
        <v>СОШ</v>
      </c>
      <c r="E97" s="12" t="str">
        <f t="shared" si="9"/>
        <v>1г</v>
      </c>
      <c r="F97" s="7">
        <f t="shared" si="9"/>
        <v>128</v>
      </c>
      <c r="G97" s="7">
        <f t="shared" si="9"/>
        <v>117</v>
      </c>
      <c r="H97" s="8">
        <f t="shared" si="7"/>
        <v>11489095</v>
      </c>
      <c r="I97" s="9">
        <v>1</v>
      </c>
      <c r="J97" s="9">
        <v>0</v>
      </c>
      <c r="K97" s="9">
        <v>0</v>
      </c>
      <c r="L97" s="9">
        <v>0</v>
      </c>
      <c r="M97" s="9">
        <v>1</v>
      </c>
      <c r="N97" s="10">
        <f t="shared" si="8"/>
        <v>2</v>
      </c>
    </row>
    <row r="98" spans="1:14" x14ac:dyDescent="0.25">
      <c r="A98" s="3" t="s">
        <v>10</v>
      </c>
      <c r="B98" s="11" t="str">
        <f t="shared" si="9"/>
        <v>ГБОУ СОШ №489</v>
      </c>
      <c r="C98" s="5">
        <f t="shared" si="9"/>
        <v>11489</v>
      </c>
      <c r="D98" s="5" t="str">
        <f t="shared" si="9"/>
        <v>СОШ</v>
      </c>
      <c r="E98" s="12" t="str">
        <f t="shared" si="9"/>
        <v>1г</v>
      </c>
      <c r="F98" s="7">
        <f t="shared" si="9"/>
        <v>128</v>
      </c>
      <c r="G98" s="7">
        <f t="shared" si="9"/>
        <v>117</v>
      </c>
      <c r="H98" s="8">
        <f t="shared" si="7"/>
        <v>11489096</v>
      </c>
      <c r="I98" s="9">
        <v>1</v>
      </c>
      <c r="J98" s="9">
        <v>1</v>
      </c>
      <c r="K98" s="9">
        <v>1</v>
      </c>
      <c r="L98" s="9">
        <v>1</v>
      </c>
      <c r="M98" s="9">
        <v>1</v>
      </c>
      <c r="N98" s="10">
        <f t="shared" si="8"/>
        <v>5</v>
      </c>
    </row>
    <row r="99" spans="1:14" x14ac:dyDescent="0.25">
      <c r="A99" s="3" t="s">
        <v>10</v>
      </c>
      <c r="B99" s="11" t="str">
        <f t="shared" si="9"/>
        <v>ГБОУ СОШ №489</v>
      </c>
      <c r="C99" s="5">
        <f t="shared" si="9"/>
        <v>11489</v>
      </c>
      <c r="D99" s="5" t="str">
        <f t="shared" si="9"/>
        <v>СОШ</v>
      </c>
      <c r="E99" s="12" t="str">
        <f t="shared" si="9"/>
        <v>1г</v>
      </c>
      <c r="F99" s="7">
        <f t="shared" si="9"/>
        <v>128</v>
      </c>
      <c r="G99" s="7">
        <f t="shared" si="9"/>
        <v>117</v>
      </c>
      <c r="H99" s="8">
        <f t="shared" si="7"/>
        <v>11489097</v>
      </c>
      <c r="I99" s="9">
        <v>1</v>
      </c>
      <c r="J99" s="9">
        <v>1</v>
      </c>
      <c r="K99" s="9">
        <v>1</v>
      </c>
      <c r="L99" s="9">
        <v>1</v>
      </c>
      <c r="M99" s="9">
        <v>1</v>
      </c>
      <c r="N99" s="10">
        <f t="shared" si="8"/>
        <v>5</v>
      </c>
    </row>
    <row r="100" spans="1:14" x14ac:dyDescent="0.25">
      <c r="A100" s="3" t="s">
        <v>10</v>
      </c>
      <c r="B100" s="11" t="str">
        <f t="shared" ref="B100:G115" si="10">B99</f>
        <v>ГБОУ СОШ №489</v>
      </c>
      <c r="C100" s="5">
        <f t="shared" si="10"/>
        <v>11489</v>
      </c>
      <c r="D100" s="5" t="str">
        <f t="shared" si="10"/>
        <v>СОШ</v>
      </c>
      <c r="E100" s="12" t="str">
        <f t="shared" si="10"/>
        <v>1г</v>
      </c>
      <c r="F100" s="7">
        <f t="shared" si="10"/>
        <v>128</v>
      </c>
      <c r="G100" s="7">
        <f t="shared" si="10"/>
        <v>117</v>
      </c>
      <c r="H100" s="8">
        <f t="shared" si="7"/>
        <v>11489098</v>
      </c>
      <c r="I100" s="9">
        <v>1</v>
      </c>
      <c r="J100" s="9">
        <v>0</v>
      </c>
      <c r="K100" s="9">
        <v>0</v>
      </c>
      <c r="L100" s="9">
        <v>1</v>
      </c>
      <c r="M100" s="9">
        <v>1</v>
      </c>
      <c r="N100" s="10">
        <f t="shared" si="8"/>
        <v>3</v>
      </c>
    </row>
    <row r="101" spans="1:14" x14ac:dyDescent="0.25">
      <c r="A101" s="3" t="s">
        <v>10</v>
      </c>
      <c r="B101" s="11" t="str">
        <f t="shared" si="10"/>
        <v>ГБОУ СОШ №489</v>
      </c>
      <c r="C101" s="5">
        <f t="shared" si="10"/>
        <v>11489</v>
      </c>
      <c r="D101" s="5" t="str">
        <f t="shared" si="10"/>
        <v>СОШ</v>
      </c>
      <c r="E101" s="12" t="str">
        <f t="shared" si="10"/>
        <v>1г</v>
      </c>
      <c r="F101" s="7">
        <f t="shared" si="10"/>
        <v>128</v>
      </c>
      <c r="G101" s="7">
        <f t="shared" si="10"/>
        <v>117</v>
      </c>
      <c r="H101" s="8">
        <f t="shared" si="7"/>
        <v>11489099</v>
      </c>
      <c r="I101" s="9">
        <v>0</v>
      </c>
      <c r="J101" s="9">
        <v>1</v>
      </c>
      <c r="K101" s="9">
        <v>0</v>
      </c>
      <c r="L101" s="9">
        <v>1</v>
      </c>
      <c r="M101" s="9">
        <v>1</v>
      </c>
      <c r="N101" s="10">
        <f t="shared" si="8"/>
        <v>3</v>
      </c>
    </row>
    <row r="102" spans="1:14" x14ac:dyDescent="0.25">
      <c r="A102" s="3" t="s">
        <v>10</v>
      </c>
      <c r="B102" s="11" t="str">
        <f t="shared" si="10"/>
        <v>ГБОУ СОШ №489</v>
      </c>
      <c r="C102" s="5">
        <f t="shared" si="10"/>
        <v>11489</v>
      </c>
      <c r="D102" s="5" t="str">
        <f t="shared" si="10"/>
        <v>СОШ</v>
      </c>
      <c r="E102" s="12" t="str">
        <f t="shared" si="10"/>
        <v>1г</v>
      </c>
      <c r="F102" s="7">
        <f t="shared" si="10"/>
        <v>128</v>
      </c>
      <c r="G102" s="7">
        <f t="shared" si="10"/>
        <v>117</v>
      </c>
      <c r="H102" s="8">
        <f t="shared" si="7"/>
        <v>11489100</v>
      </c>
      <c r="I102" s="9">
        <v>1</v>
      </c>
      <c r="J102" s="9">
        <v>1</v>
      </c>
      <c r="K102" s="9">
        <v>0</v>
      </c>
      <c r="L102" s="9">
        <v>1</v>
      </c>
      <c r="M102" s="9">
        <v>1</v>
      </c>
      <c r="N102" s="10">
        <f t="shared" si="8"/>
        <v>4</v>
      </c>
    </row>
    <row r="103" spans="1:14" x14ac:dyDescent="0.25">
      <c r="A103" s="3" t="s">
        <v>10</v>
      </c>
      <c r="B103" s="11" t="str">
        <f t="shared" si="10"/>
        <v>ГБОУ СОШ №489</v>
      </c>
      <c r="C103" s="5">
        <f t="shared" si="10"/>
        <v>11489</v>
      </c>
      <c r="D103" s="5" t="str">
        <f t="shared" si="10"/>
        <v>СОШ</v>
      </c>
      <c r="E103" s="12" t="str">
        <f t="shared" si="10"/>
        <v>1г</v>
      </c>
      <c r="F103" s="7">
        <f t="shared" si="10"/>
        <v>128</v>
      </c>
      <c r="G103" s="7">
        <f t="shared" si="10"/>
        <v>117</v>
      </c>
      <c r="H103" s="8">
        <f t="shared" si="7"/>
        <v>11489101</v>
      </c>
      <c r="I103" s="9">
        <v>1</v>
      </c>
      <c r="J103" s="9">
        <v>1</v>
      </c>
      <c r="K103" s="9">
        <v>0</v>
      </c>
      <c r="L103" s="9">
        <v>1</v>
      </c>
      <c r="M103" s="9">
        <v>1</v>
      </c>
      <c r="N103" s="10">
        <f t="shared" si="8"/>
        <v>4</v>
      </c>
    </row>
    <row r="104" spans="1:14" x14ac:dyDescent="0.25">
      <c r="A104" s="3" t="s">
        <v>10</v>
      </c>
      <c r="B104" s="11" t="str">
        <f t="shared" si="10"/>
        <v>ГБОУ СОШ №489</v>
      </c>
      <c r="C104" s="5">
        <f t="shared" si="10"/>
        <v>11489</v>
      </c>
      <c r="D104" s="5" t="str">
        <f t="shared" si="10"/>
        <v>СОШ</v>
      </c>
      <c r="E104" s="12" t="str">
        <f t="shared" si="10"/>
        <v>1г</v>
      </c>
      <c r="F104" s="7">
        <f t="shared" si="10"/>
        <v>128</v>
      </c>
      <c r="G104" s="7">
        <f t="shared" si="10"/>
        <v>117</v>
      </c>
      <c r="H104" s="8">
        <f t="shared" si="7"/>
        <v>11489102</v>
      </c>
      <c r="I104" s="9">
        <v>1</v>
      </c>
      <c r="J104" s="9">
        <v>0</v>
      </c>
      <c r="K104" s="9">
        <v>1</v>
      </c>
      <c r="L104" s="9">
        <v>1</v>
      </c>
      <c r="M104" s="9">
        <v>1</v>
      </c>
      <c r="N104" s="10">
        <f t="shared" si="8"/>
        <v>4</v>
      </c>
    </row>
    <row r="105" spans="1:14" x14ac:dyDescent="0.25">
      <c r="A105" s="3" t="s">
        <v>10</v>
      </c>
      <c r="B105" s="11" t="str">
        <f t="shared" si="10"/>
        <v>ГБОУ СОШ №489</v>
      </c>
      <c r="C105" s="5">
        <f t="shared" si="10"/>
        <v>11489</v>
      </c>
      <c r="D105" s="5" t="str">
        <f t="shared" si="10"/>
        <v>СОШ</v>
      </c>
      <c r="E105" s="12" t="str">
        <f t="shared" si="10"/>
        <v>1г</v>
      </c>
      <c r="F105" s="7">
        <f t="shared" si="10"/>
        <v>128</v>
      </c>
      <c r="G105" s="7">
        <f t="shared" si="10"/>
        <v>117</v>
      </c>
      <c r="H105" s="8">
        <f t="shared" si="7"/>
        <v>11489103</v>
      </c>
      <c r="I105" s="9">
        <v>1</v>
      </c>
      <c r="J105" s="9">
        <v>0</v>
      </c>
      <c r="K105" s="9">
        <v>1</v>
      </c>
      <c r="L105" s="9">
        <v>1</v>
      </c>
      <c r="M105" s="9">
        <v>1</v>
      </c>
      <c r="N105" s="10">
        <f t="shared" si="8"/>
        <v>4</v>
      </c>
    </row>
    <row r="106" spans="1:14" x14ac:dyDescent="0.25">
      <c r="A106" s="3" t="s">
        <v>10</v>
      </c>
      <c r="B106" s="11" t="str">
        <f t="shared" si="10"/>
        <v>ГБОУ СОШ №489</v>
      </c>
      <c r="C106" s="5">
        <f t="shared" si="10"/>
        <v>11489</v>
      </c>
      <c r="D106" s="5" t="str">
        <f t="shared" si="10"/>
        <v>СОШ</v>
      </c>
      <c r="E106" s="12" t="str">
        <f t="shared" si="10"/>
        <v>1г</v>
      </c>
      <c r="F106" s="7">
        <f t="shared" si="10"/>
        <v>128</v>
      </c>
      <c r="G106" s="7">
        <f t="shared" si="10"/>
        <v>117</v>
      </c>
      <c r="H106" s="8">
        <f t="shared" si="7"/>
        <v>11489104</v>
      </c>
      <c r="I106" s="9">
        <v>1</v>
      </c>
      <c r="J106" s="9">
        <v>1</v>
      </c>
      <c r="K106" s="9">
        <v>1</v>
      </c>
      <c r="L106" s="9">
        <v>1</v>
      </c>
      <c r="M106" s="9">
        <v>1</v>
      </c>
      <c r="N106" s="10">
        <f t="shared" si="8"/>
        <v>5</v>
      </c>
    </row>
    <row r="107" spans="1:14" x14ac:dyDescent="0.25">
      <c r="A107" s="3" t="s">
        <v>10</v>
      </c>
      <c r="B107" s="11" t="str">
        <f t="shared" si="10"/>
        <v>ГБОУ СОШ №489</v>
      </c>
      <c r="C107" s="5">
        <f t="shared" si="10"/>
        <v>11489</v>
      </c>
      <c r="D107" s="5" t="str">
        <f t="shared" si="10"/>
        <v>СОШ</v>
      </c>
      <c r="E107" s="12" t="str">
        <f t="shared" si="10"/>
        <v>1г</v>
      </c>
      <c r="F107" s="7">
        <f t="shared" si="10"/>
        <v>128</v>
      </c>
      <c r="G107" s="7">
        <f t="shared" si="10"/>
        <v>117</v>
      </c>
      <c r="H107" s="8">
        <f t="shared" si="7"/>
        <v>11489105</v>
      </c>
      <c r="I107" s="9">
        <v>1</v>
      </c>
      <c r="J107" s="9">
        <v>1</v>
      </c>
      <c r="K107" s="9">
        <v>1</v>
      </c>
      <c r="L107" s="9">
        <v>1</v>
      </c>
      <c r="M107" s="9">
        <v>1</v>
      </c>
      <c r="N107" s="10">
        <f t="shared" si="8"/>
        <v>5</v>
      </c>
    </row>
    <row r="108" spans="1:14" x14ac:dyDescent="0.25">
      <c r="A108" s="3" t="s">
        <v>10</v>
      </c>
      <c r="B108" s="11" t="str">
        <f t="shared" si="10"/>
        <v>ГБОУ СОШ №489</v>
      </c>
      <c r="C108" s="5">
        <f t="shared" si="10"/>
        <v>11489</v>
      </c>
      <c r="D108" s="5" t="str">
        <f t="shared" si="10"/>
        <v>СОШ</v>
      </c>
      <c r="E108" s="12" t="str">
        <f t="shared" si="10"/>
        <v>1г</v>
      </c>
      <c r="F108" s="7">
        <f t="shared" si="10"/>
        <v>128</v>
      </c>
      <c r="G108" s="7">
        <f t="shared" si="10"/>
        <v>117</v>
      </c>
      <c r="H108" s="8">
        <f t="shared" si="7"/>
        <v>11489106</v>
      </c>
      <c r="I108" s="9">
        <v>1</v>
      </c>
      <c r="J108" s="9">
        <v>1</v>
      </c>
      <c r="K108" s="9">
        <v>1</v>
      </c>
      <c r="L108" s="9">
        <v>1</v>
      </c>
      <c r="M108" s="9">
        <v>1</v>
      </c>
      <c r="N108" s="10">
        <f t="shared" si="8"/>
        <v>5</v>
      </c>
    </row>
    <row r="109" spans="1:14" x14ac:dyDescent="0.25">
      <c r="A109" s="3" t="s">
        <v>10</v>
      </c>
      <c r="B109" s="11" t="str">
        <f t="shared" si="10"/>
        <v>ГБОУ СОШ №489</v>
      </c>
      <c r="C109" s="5">
        <f t="shared" si="10"/>
        <v>11489</v>
      </c>
      <c r="D109" s="5" t="str">
        <f t="shared" si="10"/>
        <v>СОШ</v>
      </c>
      <c r="E109" s="12" t="str">
        <f t="shared" si="10"/>
        <v>1г</v>
      </c>
      <c r="F109" s="7">
        <f t="shared" si="10"/>
        <v>128</v>
      </c>
      <c r="G109" s="7">
        <f t="shared" si="10"/>
        <v>117</v>
      </c>
      <c r="H109" s="8">
        <f t="shared" si="7"/>
        <v>11489107</v>
      </c>
      <c r="I109" s="9">
        <v>1</v>
      </c>
      <c r="J109" s="9">
        <v>1</v>
      </c>
      <c r="K109" s="9">
        <v>0</v>
      </c>
      <c r="L109" s="9">
        <v>1</v>
      </c>
      <c r="M109" s="9">
        <v>1</v>
      </c>
      <c r="N109" s="10">
        <f t="shared" si="8"/>
        <v>4</v>
      </c>
    </row>
    <row r="110" spans="1:14" x14ac:dyDescent="0.25">
      <c r="A110" s="3" t="s">
        <v>10</v>
      </c>
      <c r="B110" s="11" t="str">
        <f t="shared" si="10"/>
        <v>ГБОУ СОШ №489</v>
      </c>
      <c r="C110" s="5">
        <f t="shared" si="10"/>
        <v>11489</v>
      </c>
      <c r="D110" s="5" t="str">
        <f t="shared" si="10"/>
        <v>СОШ</v>
      </c>
      <c r="E110" s="12" t="str">
        <f t="shared" si="10"/>
        <v>1г</v>
      </c>
      <c r="F110" s="7">
        <f t="shared" si="10"/>
        <v>128</v>
      </c>
      <c r="G110" s="7">
        <f t="shared" si="10"/>
        <v>117</v>
      </c>
      <c r="H110" s="8">
        <f t="shared" si="7"/>
        <v>11489108</v>
      </c>
      <c r="I110" s="9">
        <v>1</v>
      </c>
      <c r="J110" s="9">
        <v>1</v>
      </c>
      <c r="K110" s="9">
        <v>1</v>
      </c>
      <c r="L110" s="9">
        <v>1</v>
      </c>
      <c r="M110" s="9">
        <v>1</v>
      </c>
      <c r="N110" s="10">
        <f t="shared" si="8"/>
        <v>5</v>
      </c>
    </row>
    <row r="111" spans="1:14" x14ac:dyDescent="0.25">
      <c r="A111" s="3" t="s">
        <v>10</v>
      </c>
      <c r="B111" s="11" t="str">
        <f t="shared" si="10"/>
        <v>ГБОУ СОШ №489</v>
      </c>
      <c r="C111" s="5">
        <f t="shared" si="10"/>
        <v>11489</v>
      </c>
      <c r="D111" s="5" t="str">
        <f t="shared" si="10"/>
        <v>СОШ</v>
      </c>
      <c r="E111" s="12" t="str">
        <f t="shared" si="10"/>
        <v>1г</v>
      </c>
      <c r="F111" s="7">
        <f t="shared" si="10"/>
        <v>128</v>
      </c>
      <c r="G111" s="7">
        <f t="shared" si="10"/>
        <v>117</v>
      </c>
      <c r="H111" s="8">
        <f t="shared" si="7"/>
        <v>11489109</v>
      </c>
      <c r="I111" s="9">
        <v>1</v>
      </c>
      <c r="J111" s="9">
        <v>1</v>
      </c>
      <c r="K111" s="9">
        <v>0</v>
      </c>
      <c r="L111" s="9">
        <v>1</v>
      </c>
      <c r="M111" s="9">
        <v>1</v>
      </c>
      <c r="N111" s="10">
        <f t="shared" si="8"/>
        <v>4</v>
      </c>
    </row>
    <row r="112" spans="1:14" x14ac:dyDescent="0.25">
      <c r="A112" s="3" t="s">
        <v>10</v>
      </c>
      <c r="B112" s="11" t="str">
        <f t="shared" si="10"/>
        <v>ГБОУ СОШ №489</v>
      </c>
      <c r="C112" s="5">
        <f t="shared" si="10"/>
        <v>11489</v>
      </c>
      <c r="D112" s="5" t="str">
        <f t="shared" si="10"/>
        <v>СОШ</v>
      </c>
      <c r="E112" s="12" t="str">
        <f t="shared" si="10"/>
        <v>1г</v>
      </c>
      <c r="F112" s="7">
        <f t="shared" si="10"/>
        <v>128</v>
      </c>
      <c r="G112" s="7">
        <f t="shared" si="10"/>
        <v>117</v>
      </c>
      <c r="H112" s="8">
        <f t="shared" si="7"/>
        <v>11489110</v>
      </c>
      <c r="I112" s="9">
        <v>1</v>
      </c>
      <c r="J112" s="9">
        <v>1</v>
      </c>
      <c r="K112" s="9">
        <v>1</v>
      </c>
      <c r="L112" s="9">
        <v>1</v>
      </c>
      <c r="M112" s="9">
        <v>1</v>
      </c>
      <c r="N112" s="10">
        <f t="shared" si="8"/>
        <v>5</v>
      </c>
    </row>
    <row r="113" spans="1:14" x14ac:dyDescent="0.25">
      <c r="A113" s="3" t="s">
        <v>10</v>
      </c>
      <c r="B113" s="11" t="str">
        <f t="shared" si="10"/>
        <v>ГБОУ СОШ №489</v>
      </c>
      <c r="C113" s="5">
        <f t="shared" si="10"/>
        <v>11489</v>
      </c>
      <c r="D113" s="5" t="str">
        <f t="shared" si="10"/>
        <v>СОШ</v>
      </c>
      <c r="E113" s="12" t="str">
        <f t="shared" si="10"/>
        <v>1г</v>
      </c>
      <c r="F113" s="7">
        <f t="shared" si="10"/>
        <v>128</v>
      </c>
      <c r="G113" s="7">
        <f t="shared" si="10"/>
        <v>117</v>
      </c>
      <c r="H113" s="8">
        <f t="shared" si="7"/>
        <v>11489111</v>
      </c>
      <c r="I113" s="9">
        <v>1</v>
      </c>
      <c r="J113" s="9">
        <v>1</v>
      </c>
      <c r="K113" s="9">
        <v>1</v>
      </c>
      <c r="L113" s="9">
        <v>1</v>
      </c>
      <c r="M113" s="9">
        <v>1</v>
      </c>
      <c r="N113" s="10">
        <f t="shared" si="8"/>
        <v>5</v>
      </c>
    </row>
    <row r="114" spans="1:14" x14ac:dyDescent="0.25">
      <c r="A114" s="3" t="s">
        <v>10</v>
      </c>
      <c r="B114" s="11" t="str">
        <f t="shared" si="10"/>
        <v>ГБОУ СОШ №489</v>
      </c>
      <c r="C114" s="5">
        <f t="shared" si="10"/>
        <v>11489</v>
      </c>
      <c r="D114" s="5" t="str">
        <f t="shared" si="10"/>
        <v>СОШ</v>
      </c>
      <c r="E114" s="12" t="str">
        <f t="shared" si="10"/>
        <v>1г</v>
      </c>
      <c r="F114" s="7">
        <f t="shared" si="10"/>
        <v>128</v>
      </c>
      <c r="G114" s="7">
        <f t="shared" si="10"/>
        <v>117</v>
      </c>
      <c r="H114" s="8">
        <f t="shared" si="7"/>
        <v>11489112</v>
      </c>
      <c r="I114" s="9">
        <v>1</v>
      </c>
      <c r="J114" s="9">
        <v>1</v>
      </c>
      <c r="K114" s="9">
        <v>1</v>
      </c>
      <c r="L114" s="9">
        <v>1</v>
      </c>
      <c r="M114" s="9">
        <v>1</v>
      </c>
      <c r="N114" s="10">
        <f t="shared" si="8"/>
        <v>5</v>
      </c>
    </row>
    <row r="115" spans="1:14" x14ac:dyDescent="0.25">
      <c r="A115" s="3" t="s">
        <v>10</v>
      </c>
      <c r="B115" s="11" t="str">
        <f t="shared" si="10"/>
        <v>ГБОУ СОШ №489</v>
      </c>
      <c r="C115" s="5">
        <f t="shared" si="10"/>
        <v>11489</v>
      </c>
      <c r="D115" s="5" t="str">
        <f t="shared" si="10"/>
        <v>СОШ</v>
      </c>
      <c r="E115" s="12" t="str">
        <f t="shared" si="10"/>
        <v>1г</v>
      </c>
      <c r="F115" s="7">
        <f t="shared" si="10"/>
        <v>128</v>
      </c>
      <c r="G115" s="7">
        <f t="shared" si="10"/>
        <v>117</v>
      </c>
      <c r="H115" s="8">
        <f t="shared" si="7"/>
        <v>11489113</v>
      </c>
      <c r="I115" s="9">
        <v>1</v>
      </c>
      <c r="J115" s="9">
        <v>1</v>
      </c>
      <c r="K115" s="9">
        <v>1</v>
      </c>
      <c r="L115" s="9">
        <v>1</v>
      </c>
      <c r="M115" s="9">
        <v>1</v>
      </c>
      <c r="N115" s="10">
        <f t="shared" si="8"/>
        <v>5</v>
      </c>
    </row>
    <row r="116" spans="1:14" x14ac:dyDescent="0.25">
      <c r="A116" s="3" t="s">
        <v>10</v>
      </c>
      <c r="B116" s="11" t="str">
        <f t="shared" ref="B116:G120" si="11">B115</f>
        <v>ГБОУ СОШ №489</v>
      </c>
      <c r="C116" s="5">
        <f t="shared" si="11"/>
        <v>11489</v>
      </c>
      <c r="D116" s="5" t="str">
        <f t="shared" si="11"/>
        <v>СОШ</v>
      </c>
      <c r="E116" s="12" t="str">
        <f t="shared" si="11"/>
        <v>1г</v>
      </c>
      <c r="F116" s="7">
        <f t="shared" si="11"/>
        <v>128</v>
      </c>
      <c r="G116" s="7">
        <f t="shared" si="11"/>
        <v>117</v>
      </c>
      <c r="H116" s="8">
        <f t="shared" si="7"/>
        <v>11489114</v>
      </c>
      <c r="I116" s="9">
        <v>1</v>
      </c>
      <c r="J116" s="9">
        <v>1</v>
      </c>
      <c r="K116" s="9">
        <v>1</v>
      </c>
      <c r="L116" s="9">
        <v>1</v>
      </c>
      <c r="M116" s="9">
        <v>1</v>
      </c>
      <c r="N116" s="10">
        <f t="shared" si="8"/>
        <v>5</v>
      </c>
    </row>
    <row r="117" spans="1:14" x14ac:dyDescent="0.25">
      <c r="A117" s="3" t="s">
        <v>10</v>
      </c>
      <c r="B117" s="11" t="str">
        <f t="shared" si="11"/>
        <v>ГБОУ СОШ №489</v>
      </c>
      <c r="C117" s="5">
        <f t="shared" si="11"/>
        <v>11489</v>
      </c>
      <c r="D117" s="5" t="str">
        <f t="shared" si="11"/>
        <v>СОШ</v>
      </c>
      <c r="E117" s="12" t="str">
        <f t="shared" si="11"/>
        <v>1г</v>
      </c>
      <c r="F117" s="7">
        <f t="shared" si="11"/>
        <v>128</v>
      </c>
      <c r="G117" s="7">
        <f t="shared" si="11"/>
        <v>117</v>
      </c>
      <c r="H117" s="8">
        <f t="shared" si="7"/>
        <v>11489115</v>
      </c>
      <c r="I117" s="9">
        <v>1</v>
      </c>
      <c r="J117" s="9">
        <v>1</v>
      </c>
      <c r="K117" s="9">
        <v>1</v>
      </c>
      <c r="L117" s="9">
        <v>1</v>
      </c>
      <c r="M117" s="9">
        <v>1</v>
      </c>
      <c r="N117" s="10">
        <f t="shared" si="8"/>
        <v>5</v>
      </c>
    </row>
    <row r="118" spans="1:14" x14ac:dyDescent="0.25">
      <c r="A118" s="3" t="s">
        <v>10</v>
      </c>
      <c r="B118" s="11" t="str">
        <f t="shared" si="11"/>
        <v>ГБОУ СОШ №489</v>
      </c>
      <c r="C118" s="5">
        <f t="shared" si="11"/>
        <v>11489</v>
      </c>
      <c r="D118" s="5" t="str">
        <f t="shared" si="11"/>
        <v>СОШ</v>
      </c>
      <c r="E118" s="12" t="str">
        <f t="shared" si="11"/>
        <v>1г</v>
      </c>
      <c r="F118" s="7">
        <f t="shared" si="11"/>
        <v>128</v>
      </c>
      <c r="G118" s="7">
        <f t="shared" si="11"/>
        <v>117</v>
      </c>
      <c r="H118" s="8">
        <f t="shared" si="7"/>
        <v>11489116</v>
      </c>
      <c r="I118" s="9">
        <v>1</v>
      </c>
      <c r="J118" s="9">
        <v>1</v>
      </c>
      <c r="K118" s="9">
        <v>0</v>
      </c>
      <c r="L118" s="9">
        <v>1</v>
      </c>
      <c r="M118" s="9">
        <v>1</v>
      </c>
      <c r="N118" s="10">
        <f t="shared" si="8"/>
        <v>4</v>
      </c>
    </row>
    <row r="119" spans="1:14" x14ac:dyDescent="0.25">
      <c r="A119" s="3" t="s">
        <v>10</v>
      </c>
      <c r="B119" s="11" t="str">
        <f t="shared" si="11"/>
        <v>ГБОУ СОШ №489</v>
      </c>
      <c r="C119" s="5">
        <f t="shared" si="11"/>
        <v>11489</v>
      </c>
      <c r="D119" s="5" t="str">
        <f t="shared" si="11"/>
        <v>СОШ</v>
      </c>
      <c r="E119" s="12" t="str">
        <f t="shared" si="11"/>
        <v>1г</v>
      </c>
      <c r="F119" s="7">
        <f t="shared" si="11"/>
        <v>128</v>
      </c>
      <c r="G119" s="7">
        <f t="shared" si="11"/>
        <v>117</v>
      </c>
      <c r="H119" s="8">
        <f t="shared" si="7"/>
        <v>11489117</v>
      </c>
      <c r="I119" s="9">
        <v>1</v>
      </c>
      <c r="J119" s="9">
        <v>1</v>
      </c>
      <c r="K119" s="9">
        <v>0</v>
      </c>
      <c r="L119" s="9">
        <v>1</v>
      </c>
      <c r="M119" s="9">
        <v>1</v>
      </c>
      <c r="N119" s="10">
        <f t="shared" si="8"/>
        <v>4</v>
      </c>
    </row>
    <row r="120" spans="1:14" x14ac:dyDescent="0.25">
      <c r="A120" s="3" t="s">
        <v>10</v>
      </c>
      <c r="B120" s="11" t="str">
        <f t="shared" si="11"/>
        <v>ГБОУ СОШ №489</v>
      </c>
      <c r="C120" s="5">
        <f t="shared" si="11"/>
        <v>11489</v>
      </c>
      <c r="D120" s="5" t="str">
        <f t="shared" si="11"/>
        <v>СОШ</v>
      </c>
      <c r="E120" s="12" t="str">
        <f t="shared" si="11"/>
        <v>1г</v>
      </c>
      <c r="F120" s="7">
        <f t="shared" si="11"/>
        <v>128</v>
      </c>
      <c r="G120" s="7">
        <f t="shared" si="11"/>
        <v>117</v>
      </c>
      <c r="I120" s="48">
        <f>SUM(I3:I119)/(117*1)</f>
        <v>0.92307692307692313</v>
      </c>
      <c r="J120" s="48">
        <f t="shared" ref="J120:M120" si="12">SUM(J3:J119)/(117*1)</f>
        <v>0.82051282051282048</v>
      </c>
      <c r="K120" s="48">
        <f t="shared" si="12"/>
        <v>0.48717948717948717</v>
      </c>
      <c r="L120" s="48">
        <f t="shared" si="12"/>
        <v>0.93162393162393164</v>
      </c>
      <c r="M120" s="48">
        <f t="shared" si="12"/>
        <v>0.90598290598290598</v>
      </c>
      <c r="N120" s="48">
        <f>SUM(N3:N119)/(117*5)</f>
        <v>0.81367521367521367</v>
      </c>
    </row>
    <row r="122" spans="1:14" x14ac:dyDescent="0.25">
      <c r="A122" s="54" t="s">
        <v>74</v>
      </c>
      <c r="B122" s="54" t="s">
        <v>75</v>
      </c>
      <c r="C122" s="54" t="s">
        <v>76</v>
      </c>
    </row>
    <row r="123" spans="1:14" x14ac:dyDescent="0.25">
      <c r="A123" s="54" t="s">
        <v>82</v>
      </c>
      <c r="B123" s="54">
        <v>0</v>
      </c>
      <c r="C123" s="55">
        <f>B123/117</f>
        <v>0</v>
      </c>
    </row>
    <row r="124" spans="1:14" x14ac:dyDescent="0.25">
      <c r="A124" s="54" t="s">
        <v>77</v>
      </c>
      <c r="B124" s="54">
        <v>0</v>
      </c>
      <c r="C124" s="55">
        <f t="shared" ref="C124:C128" si="13">B124/117</f>
        <v>0</v>
      </c>
    </row>
    <row r="125" spans="1:14" x14ac:dyDescent="0.25">
      <c r="A125" s="54" t="s">
        <v>78</v>
      </c>
      <c r="B125" s="54">
        <v>6</v>
      </c>
      <c r="C125" s="55">
        <f t="shared" si="13"/>
        <v>5.128205128205128E-2</v>
      </c>
    </row>
    <row r="126" spans="1:14" x14ac:dyDescent="0.25">
      <c r="A126" s="54" t="s">
        <v>79</v>
      </c>
      <c r="B126" s="54">
        <v>18</v>
      </c>
      <c r="C126" s="55">
        <f t="shared" si="13"/>
        <v>0.15384615384615385</v>
      </c>
    </row>
    <row r="127" spans="1:14" x14ac:dyDescent="0.25">
      <c r="A127" s="54" t="s">
        <v>80</v>
      </c>
      <c r="B127" s="54">
        <v>55</v>
      </c>
      <c r="C127" s="55">
        <f t="shared" si="13"/>
        <v>0.47008547008547008</v>
      </c>
    </row>
    <row r="128" spans="1:14" x14ac:dyDescent="0.25">
      <c r="A128" s="54" t="s">
        <v>81</v>
      </c>
      <c r="B128" s="54">
        <v>38</v>
      </c>
      <c r="C128" s="55">
        <f t="shared" si="13"/>
        <v>0.3247863247863248</v>
      </c>
    </row>
    <row r="129" spans="2:2" x14ac:dyDescent="0.25">
      <c r="B129">
        <f>SUBTOTAL(9,B123:B128)</f>
        <v>117</v>
      </c>
    </row>
  </sheetData>
  <autoFilter ref="A1:N120"/>
  <mergeCells count="9">
    <mergeCell ref="G1:G2"/>
    <mergeCell ref="H1:H2"/>
    <mergeCell ref="N1:N2"/>
    <mergeCell ref="A1:A2"/>
    <mergeCell ref="B1:B2"/>
    <mergeCell ref="C1:C2"/>
    <mergeCell ref="D1:D2"/>
    <mergeCell ref="E1:E2"/>
    <mergeCell ref="F1:F2"/>
  </mergeCells>
  <dataValidations count="3">
    <dataValidation allowBlank="1" showErrorMessage="1" sqref="E3:G120"/>
    <dataValidation type="list" allowBlank="1" showInputMessage="1" showErrorMessage="1" sqref="I3:M119">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dimension ref="A1:N63"/>
  <sheetViews>
    <sheetView topLeftCell="A37" workbookViewId="0">
      <selection activeCell="B57" sqref="B57:B62"/>
    </sheetView>
  </sheetViews>
  <sheetFormatPr defaultRowHeight="15" x14ac:dyDescent="0.25"/>
  <cols>
    <col min="1" max="1" width="16.570312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6.85546875" bestFit="1"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44</v>
      </c>
      <c r="C3" s="5">
        <f>VLOOKUP(B3,[17]Списки!$C$1:$E$40,2,FALSE)</f>
        <v>11495</v>
      </c>
      <c r="D3" s="5" t="str">
        <f>VLOOKUP(B3,[17]Списки!$C$1:$E$40,3,FALSE)</f>
        <v>СОШ</v>
      </c>
      <c r="E3" s="6" t="s">
        <v>15</v>
      </c>
      <c r="F3" s="7">
        <v>59</v>
      </c>
      <c r="G3" s="7">
        <v>51</v>
      </c>
      <c r="H3" s="8">
        <f>C3*1000+1</f>
        <v>11495001</v>
      </c>
      <c r="I3" s="9">
        <v>1</v>
      </c>
      <c r="J3" s="9">
        <v>1</v>
      </c>
      <c r="K3" s="9">
        <v>0</v>
      </c>
      <c r="L3" s="9">
        <v>1</v>
      </c>
      <c r="M3" s="9">
        <v>1</v>
      </c>
      <c r="N3" s="10">
        <f>IF(COUNTBLANK(I3:M3)&lt;5,SUM(I3:M3),"Не писал")</f>
        <v>4</v>
      </c>
    </row>
    <row r="4" spans="1:14" x14ac:dyDescent="0.25">
      <c r="A4" s="3" t="s">
        <v>10</v>
      </c>
      <c r="B4" s="11" t="str">
        <f t="shared" ref="B4:G19" si="0">B3</f>
        <v>ГБОУ СОШ №495</v>
      </c>
      <c r="C4" s="5">
        <f t="shared" si="0"/>
        <v>11495</v>
      </c>
      <c r="D4" s="5" t="str">
        <f t="shared" si="0"/>
        <v>СОШ</v>
      </c>
      <c r="E4" s="12" t="str">
        <f t="shared" si="0"/>
        <v>1а</v>
      </c>
      <c r="F4" s="7">
        <f t="shared" si="0"/>
        <v>59</v>
      </c>
      <c r="G4" s="7">
        <f t="shared" si="0"/>
        <v>51</v>
      </c>
      <c r="H4" s="8">
        <f>H3+1</f>
        <v>11495002</v>
      </c>
      <c r="I4" s="9">
        <v>1</v>
      </c>
      <c r="J4" s="9">
        <v>1</v>
      </c>
      <c r="K4" s="9">
        <v>0</v>
      </c>
      <c r="L4" s="9">
        <v>1</v>
      </c>
      <c r="M4" s="9">
        <v>1</v>
      </c>
      <c r="N4" s="10">
        <f t="shared" ref="N4:N53" si="1">IF(COUNTBLANK(I4:M4)&lt;5,SUM(I4:M4),"Не писал")</f>
        <v>4</v>
      </c>
    </row>
    <row r="5" spans="1:14" x14ac:dyDescent="0.25">
      <c r="A5" s="3" t="s">
        <v>10</v>
      </c>
      <c r="B5" s="11" t="str">
        <f t="shared" si="0"/>
        <v>ГБОУ СОШ №495</v>
      </c>
      <c r="C5" s="5">
        <f t="shared" si="0"/>
        <v>11495</v>
      </c>
      <c r="D5" s="5" t="str">
        <f t="shared" si="0"/>
        <v>СОШ</v>
      </c>
      <c r="E5" s="12" t="str">
        <f t="shared" si="0"/>
        <v>1а</v>
      </c>
      <c r="F5" s="7">
        <f t="shared" si="0"/>
        <v>59</v>
      </c>
      <c r="G5" s="7">
        <f t="shared" si="0"/>
        <v>51</v>
      </c>
      <c r="H5" s="8">
        <f t="shared" ref="H5:H53" si="2">H4+1</f>
        <v>11495003</v>
      </c>
      <c r="I5" s="9">
        <v>1</v>
      </c>
      <c r="J5" s="9">
        <v>1</v>
      </c>
      <c r="K5" s="9">
        <v>0</v>
      </c>
      <c r="L5" s="9">
        <v>1</v>
      </c>
      <c r="M5" s="9">
        <v>1</v>
      </c>
      <c r="N5" s="10">
        <f t="shared" si="1"/>
        <v>4</v>
      </c>
    </row>
    <row r="6" spans="1:14" x14ac:dyDescent="0.25">
      <c r="A6" s="3" t="s">
        <v>10</v>
      </c>
      <c r="B6" s="11" t="str">
        <f t="shared" si="0"/>
        <v>ГБОУ СОШ №495</v>
      </c>
      <c r="C6" s="5">
        <f t="shared" si="0"/>
        <v>11495</v>
      </c>
      <c r="D6" s="5" t="str">
        <f t="shared" si="0"/>
        <v>СОШ</v>
      </c>
      <c r="E6" s="12" t="str">
        <f t="shared" si="0"/>
        <v>1а</v>
      </c>
      <c r="F6" s="7">
        <f t="shared" si="0"/>
        <v>59</v>
      </c>
      <c r="G6" s="7">
        <f t="shared" si="0"/>
        <v>51</v>
      </c>
      <c r="H6" s="8">
        <f t="shared" si="2"/>
        <v>11495004</v>
      </c>
      <c r="I6" s="9">
        <v>1</v>
      </c>
      <c r="J6" s="9">
        <v>1</v>
      </c>
      <c r="K6" s="9">
        <v>0</v>
      </c>
      <c r="L6" s="9">
        <v>1</v>
      </c>
      <c r="M6" s="9">
        <v>1</v>
      </c>
      <c r="N6" s="10">
        <f t="shared" si="1"/>
        <v>4</v>
      </c>
    </row>
    <row r="7" spans="1:14" x14ac:dyDescent="0.25">
      <c r="A7" s="3" t="s">
        <v>10</v>
      </c>
      <c r="B7" s="11" t="str">
        <f t="shared" si="0"/>
        <v>ГБОУ СОШ №495</v>
      </c>
      <c r="C7" s="5">
        <f t="shared" si="0"/>
        <v>11495</v>
      </c>
      <c r="D7" s="5" t="str">
        <f t="shared" si="0"/>
        <v>СОШ</v>
      </c>
      <c r="E7" s="12" t="str">
        <f t="shared" si="0"/>
        <v>1а</v>
      </c>
      <c r="F7" s="7">
        <f t="shared" si="0"/>
        <v>59</v>
      </c>
      <c r="G7" s="7">
        <f t="shared" si="0"/>
        <v>51</v>
      </c>
      <c r="H7" s="8">
        <f t="shared" si="2"/>
        <v>11495005</v>
      </c>
      <c r="I7" s="9">
        <v>1</v>
      </c>
      <c r="J7" s="9">
        <v>1</v>
      </c>
      <c r="K7" s="9">
        <v>1</v>
      </c>
      <c r="L7" s="9">
        <v>1</v>
      </c>
      <c r="M7" s="9">
        <v>0</v>
      </c>
      <c r="N7" s="10">
        <f t="shared" si="1"/>
        <v>4</v>
      </c>
    </row>
    <row r="8" spans="1:14" x14ac:dyDescent="0.25">
      <c r="A8" s="3" t="s">
        <v>10</v>
      </c>
      <c r="B8" s="11" t="str">
        <f t="shared" si="0"/>
        <v>ГБОУ СОШ №495</v>
      </c>
      <c r="C8" s="5">
        <f t="shared" si="0"/>
        <v>11495</v>
      </c>
      <c r="D8" s="5" t="str">
        <f t="shared" si="0"/>
        <v>СОШ</v>
      </c>
      <c r="E8" s="12" t="str">
        <f t="shared" si="0"/>
        <v>1а</v>
      </c>
      <c r="F8" s="7">
        <f t="shared" si="0"/>
        <v>59</v>
      </c>
      <c r="G8" s="7">
        <f t="shared" si="0"/>
        <v>51</v>
      </c>
      <c r="H8" s="8">
        <f t="shared" si="2"/>
        <v>11495006</v>
      </c>
      <c r="I8" s="9">
        <v>1</v>
      </c>
      <c r="J8" s="9">
        <v>0</v>
      </c>
      <c r="K8" s="9">
        <v>1</v>
      </c>
      <c r="L8" s="9">
        <v>1</v>
      </c>
      <c r="M8" s="9">
        <v>1</v>
      </c>
      <c r="N8" s="10">
        <f t="shared" si="1"/>
        <v>4</v>
      </c>
    </row>
    <row r="9" spans="1:14" x14ac:dyDescent="0.25">
      <c r="A9" s="3" t="s">
        <v>10</v>
      </c>
      <c r="B9" s="11" t="str">
        <f t="shared" si="0"/>
        <v>ГБОУ СОШ №495</v>
      </c>
      <c r="C9" s="5">
        <f t="shared" si="0"/>
        <v>11495</v>
      </c>
      <c r="D9" s="5" t="str">
        <f t="shared" si="0"/>
        <v>СОШ</v>
      </c>
      <c r="E9" s="12" t="str">
        <f t="shared" si="0"/>
        <v>1а</v>
      </c>
      <c r="F9" s="7">
        <f t="shared" si="0"/>
        <v>59</v>
      </c>
      <c r="G9" s="7">
        <f t="shared" si="0"/>
        <v>51</v>
      </c>
      <c r="H9" s="8">
        <f t="shared" si="2"/>
        <v>11495007</v>
      </c>
      <c r="I9" s="9">
        <v>1</v>
      </c>
      <c r="J9" s="9">
        <v>1</v>
      </c>
      <c r="K9" s="9">
        <v>0</v>
      </c>
      <c r="L9" s="9">
        <v>1</v>
      </c>
      <c r="M9" s="9">
        <v>1</v>
      </c>
      <c r="N9" s="10">
        <f t="shared" si="1"/>
        <v>4</v>
      </c>
    </row>
    <row r="10" spans="1:14" x14ac:dyDescent="0.25">
      <c r="A10" s="3" t="s">
        <v>10</v>
      </c>
      <c r="B10" s="11" t="str">
        <f t="shared" si="0"/>
        <v>ГБОУ СОШ №495</v>
      </c>
      <c r="C10" s="5">
        <f t="shared" si="0"/>
        <v>11495</v>
      </c>
      <c r="D10" s="5" t="str">
        <f t="shared" si="0"/>
        <v>СОШ</v>
      </c>
      <c r="E10" s="12" t="str">
        <f t="shared" si="0"/>
        <v>1а</v>
      </c>
      <c r="F10" s="7">
        <f t="shared" si="0"/>
        <v>59</v>
      </c>
      <c r="G10" s="7">
        <f t="shared" si="0"/>
        <v>51</v>
      </c>
      <c r="H10" s="8">
        <f t="shared" si="2"/>
        <v>11495008</v>
      </c>
      <c r="I10" s="9">
        <v>1</v>
      </c>
      <c r="J10" s="9">
        <v>1</v>
      </c>
      <c r="K10" s="9">
        <v>0</v>
      </c>
      <c r="L10" s="9">
        <v>1</v>
      </c>
      <c r="M10" s="9">
        <v>1</v>
      </c>
      <c r="N10" s="10">
        <f t="shared" si="1"/>
        <v>4</v>
      </c>
    </row>
    <row r="11" spans="1:14" x14ac:dyDescent="0.25">
      <c r="A11" s="3" t="s">
        <v>10</v>
      </c>
      <c r="B11" s="11" t="str">
        <f t="shared" si="0"/>
        <v>ГБОУ СОШ №495</v>
      </c>
      <c r="C11" s="5">
        <f t="shared" si="0"/>
        <v>11495</v>
      </c>
      <c r="D11" s="5" t="str">
        <f t="shared" si="0"/>
        <v>СОШ</v>
      </c>
      <c r="E11" s="12" t="str">
        <f t="shared" si="0"/>
        <v>1а</v>
      </c>
      <c r="F11" s="7">
        <f t="shared" si="0"/>
        <v>59</v>
      </c>
      <c r="G11" s="7">
        <f t="shared" si="0"/>
        <v>51</v>
      </c>
      <c r="H11" s="8">
        <f t="shared" si="2"/>
        <v>11495009</v>
      </c>
      <c r="I11" s="9">
        <v>1</v>
      </c>
      <c r="J11" s="9">
        <v>1</v>
      </c>
      <c r="K11" s="9">
        <v>0</v>
      </c>
      <c r="L11" s="9">
        <v>1</v>
      </c>
      <c r="M11" s="9">
        <v>1</v>
      </c>
      <c r="N11" s="10">
        <f t="shared" si="1"/>
        <v>4</v>
      </c>
    </row>
    <row r="12" spans="1:14" x14ac:dyDescent="0.25">
      <c r="A12" s="3" t="s">
        <v>10</v>
      </c>
      <c r="B12" s="11" t="str">
        <f t="shared" si="0"/>
        <v>ГБОУ СОШ №495</v>
      </c>
      <c r="C12" s="5">
        <f t="shared" si="0"/>
        <v>11495</v>
      </c>
      <c r="D12" s="5" t="str">
        <f t="shared" si="0"/>
        <v>СОШ</v>
      </c>
      <c r="E12" s="12" t="str">
        <f t="shared" si="0"/>
        <v>1а</v>
      </c>
      <c r="F12" s="7">
        <f t="shared" si="0"/>
        <v>59</v>
      </c>
      <c r="G12" s="7">
        <f t="shared" si="0"/>
        <v>51</v>
      </c>
      <c r="H12" s="8">
        <f t="shared" si="2"/>
        <v>11495010</v>
      </c>
      <c r="I12" s="9">
        <v>1</v>
      </c>
      <c r="J12" s="9">
        <v>1</v>
      </c>
      <c r="K12" s="9">
        <v>0</v>
      </c>
      <c r="L12" s="9">
        <v>1</v>
      </c>
      <c r="M12" s="9">
        <v>1</v>
      </c>
      <c r="N12" s="10">
        <f t="shared" si="1"/>
        <v>4</v>
      </c>
    </row>
    <row r="13" spans="1:14" x14ac:dyDescent="0.25">
      <c r="A13" s="3" t="s">
        <v>10</v>
      </c>
      <c r="B13" s="11" t="str">
        <f t="shared" si="0"/>
        <v>ГБОУ СОШ №495</v>
      </c>
      <c r="C13" s="5">
        <f t="shared" si="0"/>
        <v>11495</v>
      </c>
      <c r="D13" s="5" t="str">
        <f t="shared" si="0"/>
        <v>СОШ</v>
      </c>
      <c r="E13" s="12" t="str">
        <f t="shared" si="0"/>
        <v>1а</v>
      </c>
      <c r="F13" s="7">
        <f t="shared" si="0"/>
        <v>59</v>
      </c>
      <c r="G13" s="7">
        <f t="shared" si="0"/>
        <v>51</v>
      </c>
      <c r="H13" s="8">
        <f t="shared" si="2"/>
        <v>11495011</v>
      </c>
      <c r="I13" s="9">
        <v>1</v>
      </c>
      <c r="J13" s="9">
        <v>1</v>
      </c>
      <c r="K13" s="9">
        <v>0</v>
      </c>
      <c r="L13" s="9">
        <v>1</v>
      </c>
      <c r="M13" s="9">
        <v>1</v>
      </c>
      <c r="N13" s="10">
        <f t="shared" si="1"/>
        <v>4</v>
      </c>
    </row>
    <row r="14" spans="1:14" x14ac:dyDescent="0.25">
      <c r="A14" s="3" t="s">
        <v>10</v>
      </c>
      <c r="B14" s="11" t="str">
        <f t="shared" si="0"/>
        <v>ГБОУ СОШ №495</v>
      </c>
      <c r="C14" s="5">
        <f t="shared" si="0"/>
        <v>11495</v>
      </c>
      <c r="D14" s="5" t="str">
        <f t="shared" si="0"/>
        <v>СОШ</v>
      </c>
      <c r="E14" s="12" t="str">
        <f t="shared" si="0"/>
        <v>1а</v>
      </c>
      <c r="F14" s="7">
        <f t="shared" si="0"/>
        <v>59</v>
      </c>
      <c r="G14" s="7">
        <f t="shared" si="0"/>
        <v>51</v>
      </c>
      <c r="H14" s="8">
        <f t="shared" si="2"/>
        <v>11495012</v>
      </c>
      <c r="I14" s="9">
        <v>1</v>
      </c>
      <c r="J14" s="9">
        <v>1</v>
      </c>
      <c r="K14" s="9">
        <v>1</v>
      </c>
      <c r="L14" s="9">
        <v>1</v>
      </c>
      <c r="M14" s="9">
        <v>1</v>
      </c>
      <c r="N14" s="10">
        <f t="shared" si="1"/>
        <v>5</v>
      </c>
    </row>
    <row r="15" spans="1:14" x14ac:dyDescent="0.25">
      <c r="A15" s="3" t="s">
        <v>10</v>
      </c>
      <c r="B15" s="11" t="str">
        <f t="shared" si="0"/>
        <v>ГБОУ СОШ №495</v>
      </c>
      <c r="C15" s="5">
        <f t="shared" si="0"/>
        <v>11495</v>
      </c>
      <c r="D15" s="5" t="str">
        <f t="shared" si="0"/>
        <v>СОШ</v>
      </c>
      <c r="E15" s="12" t="str">
        <f t="shared" si="0"/>
        <v>1а</v>
      </c>
      <c r="F15" s="7">
        <f t="shared" si="0"/>
        <v>59</v>
      </c>
      <c r="G15" s="7">
        <f t="shared" si="0"/>
        <v>51</v>
      </c>
      <c r="H15" s="8">
        <f t="shared" si="2"/>
        <v>11495013</v>
      </c>
      <c r="I15" s="9">
        <v>1</v>
      </c>
      <c r="J15" s="9">
        <v>1</v>
      </c>
      <c r="K15" s="9">
        <v>0</v>
      </c>
      <c r="L15" s="9">
        <v>1</v>
      </c>
      <c r="M15" s="9">
        <v>0</v>
      </c>
      <c r="N15" s="10">
        <f t="shared" si="1"/>
        <v>3</v>
      </c>
    </row>
    <row r="16" spans="1:14" x14ac:dyDescent="0.25">
      <c r="A16" s="3" t="s">
        <v>10</v>
      </c>
      <c r="B16" s="11" t="str">
        <f t="shared" si="0"/>
        <v>ГБОУ СОШ №495</v>
      </c>
      <c r="C16" s="5">
        <f t="shared" si="0"/>
        <v>11495</v>
      </c>
      <c r="D16" s="5" t="str">
        <f t="shared" si="0"/>
        <v>СОШ</v>
      </c>
      <c r="E16" s="12" t="str">
        <f t="shared" si="0"/>
        <v>1а</v>
      </c>
      <c r="F16" s="7">
        <f t="shared" si="0"/>
        <v>59</v>
      </c>
      <c r="G16" s="7">
        <f t="shared" si="0"/>
        <v>51</v>
      </c>
      <c r="H16" s="8">
        <f t="shared" si="2"/>
        <v>11495014</v>
      </c>
      <c r="I16" s="9">
        <v>1</v>
      </c>
      <c r="J16" s="9">
        <v>0</v>
      </c>
      <c r="K16" s="9">
        <v>0</v>
      </c>
      <c r="L16" s="9">
        <v>1</v>
      </c>
      <c r="M16" s="9">
        <v>1</v>
      </c>
      <c r="N16" s="10">
        <f t="shared" si="1"/>
        <v>3</v>
      </c>
    </row>
    <row r="17" spans="1:14" x14ac:dyDescent="0.25">
      <c r="A17" s="3" t="s">
        <v>10</v>
      </c>
      <c r="B17" s="11" t="str">
        <f t="shared" si="0"/>
        <v>ГБОУ СОШ №495</v>
      </c>
      <c r="C17" s="5">
        <f t="shared" si="0"/>
        <v>11495</v>
      </c>
      <c r="D17" s="5" t="str">
        <f t="shared" si="0"/>
        <v>СОШ</v>
      </c>
      <c r="E17" s="12" t="str">
        <f t="shared" si="0"/>
        <v>1а</v>
      </c>
      <c r="F17" s="7">
        <f t="shared" si="0"/>
        <v>59</v>
      </c>
      <c r="G17" s="7">
        <f t="shared" si="0"/>
        <v>51</v>
      </c>
      <c r="H17" s="8">
        <f t="shared" si="2"/>
        <v>11495015</v>
      </c>
      <c r="I17" s="9">
        <v>0</v>
      </c>
      <c r="J17" s="9">
        <v>1</v>
      </c>
      <c r="K17" s="9">
        <v>1</v>
      </c>
      <c r="L17" s="9">
        <v>1</v>
      </c>
      <c r="M17" s="9">
        <v>0</v>
      </c>
      <c r="N17" s="10">
        <f t="shared" si="1"/>
        <v>3</v>
      </c>
    </row>
    <row r="18" spans="1:14" x14ac:dyDescent="0.25">
      <c r="A18" s="3" t="s">
        <v>10</v>
      </c>
      <c r="B18" s="11" t="str">
        <f t="shared" si="0"/>
        <v>ГБОУ СОШ №495</v>
      </c>
      <c r="C18" s="5">
        <f t="shared" si="0"/>
        <v>11495</v>
      </c>
      <c r="D18" s="5" t="str">
        <f t="shared" si="0"/>
        <v>СОШ</v>
      </c>
      <c r="E18" s="12" t="str">
        <f t="shared" si="0"/>
        <v>1а</v>
      </c>
      <c r="F18" s="7">
        <f t="shared" si="0"/>
        <v>59</v>
      </c>
      <c r="G18" s="7">
        <f t="shared" si="0"/>
        <v>51</v>
      </c>
      <c r="H18" s="8">
        <f t="shared" si="2"/>
        <v>11495016</v>
      </c>
      <c r="I18" s="9">
        <v>1</v>
      </c>
      <c r="J18" s="9">
        <v>1</v>
      </c>
      <c r="K18" s="9">
        <v>1</v>
      </c>
      <c r="L18" s="9">
        <v>1</v>
      </c>
      <c r="M18" s="9">
        <v>1</v>
      </c>
      <c r="N18" s="10">
        <f t="shared" si="1"/>
        <v>5</v>
      </c>
    </row>
    <row r="19" spans="1:14" x14ac:dyDescent="0.25">
      <c r="A19" s="3" t="s">
        <v>10</v>
      </c>
      <c r="B19" s="11" t="str">
        <f t="shared" si="0"/>
        <v>ГБОУ СОШ №495</v>
      </c>
      <c r="C19" s="5">
        <f t="shared" si="0"/>
        <v>11495</v>
      </c>
      <c r="D19" s="5" t="str">
        <f t="shared" si="0"/>
        <v>СОШ</v>
      </c>
      <c r="E19" s="12" t="str">
        <f t="shared" si="0"/>
        <v>1а</v>
      </c>
      <c r="F19" s="7">
        <f t="shared" si="0"/>
        <v>59</v>
      </c>
      <c r="G19" s="7">
        <f t="shared" si="0"/>
        <v>51</v>
      </c>
      <c r="H19" s="8">
        <f t="shared" si="2"/>
        <v>11495017</v>
      </c>
      <c r="I19" s="9">
        <v>1</v>
      </c>
      <c r="J19" s="9">
        <v>1</v>
      </c>
      <c r="K19" s="9">
        <v>0</v>
      </c>
      <c r="L19" s="9">
        <v>0</v>
      </c>
      <c r="M19" s="9">
        <v>0</v>
      </c>
      <c r="N19" s="10">
        <f t="shared" si="1"/>
        <v>2</v>
      </c>
    </row>
    <row r="20" spans="1:14" x14ac:dyDescent="0.25">
      <c r="A20" s="3" t="s">
        <v>10</v>
      </c>
      <c r="B20" s="11" t="str">
        <f t="shared" ref="B20:G35" si="3">B19</f>
        <v>ГБОУ СОШ №495</v>
      </c>
      <c r="C20" s="5">
        <f t="shared" si="3"/>
        <v>11495</v>
      </c>
      <c r="D20" s="5" t="str">
        <f t="shared" si="3"/>
        <v>СОШ</v>
      </c>
      <c r="E20" s="12" t="str">
        <f t="shared" si="3"/>
        <v>1а</v>
      </c>
      <c r="F20" s="7">
        <f t="shared" si="3"/>
        <v>59</v>
      </c>
      <c r="G20" s="7">
        <f t="shared" si="3"/>
        <v>51</v>
      </c>
      <c r="H20" s="8">
        <f t="shared" si="2"/>
        <v>11495018</v>
      </c>
      <c r="I20" s="9">
        <v>1</v>
      </c>
      <c r="J20" s="9">
        <v>1</v>
      </c>
      <c r="K20" s="9">
        <v>1</v>
      </c>
      <c r="L20" s="9">
        <v>1</v>
      </c>
      <c r="M20" s="9">
        <v>1</v>
      </c>
      <c r="N20" s="10">
        <f t="shared" si="1"/>
        <v>5</v>
      </c>
    </row>
    <row r="21" spans="1:14" x14ac:dyDescent="0.25">
      <c r="A21" s="3" t="s">
        <v>10</v>
      </c>
      <c r="B21" s="11" t="str">
        <f t="shared" si="3"/>
        <v>ГБОУ СОШ №495</v>
      </c>
      <c r="C21" s="5">
        <f t="shared" si="3"/>
        <v>11495</v>
      </c>
      <c r="D21" s="5" t="str">
        <f t="shared" si="3"/>
        <v>СОШ</v>
      </c>
      <c r="E21" s="12" t="str">
        <f t="shared" si="3"/>
        <v>1а</v>
      </c>
      <c r="F21" s="7">
        <f t="shared" si="3"/>
        <v>59</v>
      </c>
      <c r="G21" s="7">
        <f t="shared" si="3"/>
        <v>51</v>
      </c>
      <c r="H21" s="8">
        <f t="shared" si="2"/>
        <v>11495019</v>
      </c>
      <c r="I21" s="9">
        <v>1</v>
      </c>
      <c r="J21" s="9">
        <v>1</v>
      </c>
      <c r="K21" s="9">
        <v>1</v>
      </c>
      <c r="L21" s="9">
        <v>1</v>
      </c>
      <c r="M21" s="9">
        <v>1</v>
      </c>
      <c r="N21" s="10">
        <f t="shared" si="1"/>
        <v>5</v>
      </c>
    </row>
    <row r="22" spans="1:14" x14ac:dyDescent="0.25">
      <c r="A22" s="3" t="s">
        <v>10</v>
      </c>
      <c r="B22" s="11" t="str">
        <f t="shared" si="3"/>
        <v>ГБОУ СОШ №495</v>
      </c>
      <c r="C22" s="5">
        <f t="shared" si="3"/>
        <v>11495</v>
      </c>
      <c r="D22" s="5" t="str">
        <f t="shared" si="3"/>
        <v>СОШ</v>
      </c>
      <c r="E22" s="12" t="str">
        <f t="shared" si="3"/>
        <v>1а</v>
      </c>
      <c r="F22" s="7">
        <f t="shared" si="3"/>
        <v>59</v>
      </c>
      <c r="G22" s="7">
        <f t="shared" si="3"/>
        <v>51</v>
      </c>
      <c r="H22" s="8">
        <f t="shared" si="2"/>
        <v>11495020</v>
      </c>
      <c r="I22" s="9">
        <v>1</v>
      </c>
      <c r="J22" s="9">
        <v>0</v>
      </c>
      <c r="K22" s="9">
        <v>0</v>
      </c>
      <c r="L22" s="9">
        <v>1</v>
      </c>
      <c r="M22" s="9">
        <v>0</v>
      </c>
      <c r="N22" s="10">
        <f t="shared" si="1"/>
        <v>2</v>
      </c>
    </row>
    <row r="23" spans="1:14" x14ac:dyDescent="0.25">
      <c r="A23" s="3" t="s">
        <v>10</v>
      </c>
      <c r="B23" s="11" t="str">
        <f t="shared" si="3"/>
        <v>ГБОУ СОШ №495</v>
      </c>
      <c r="C23" s="5">
        <f t="shared" si="3"/>
        <v>11495</v>
      </c>
      <c r="D23" s="5" t="str">
        <f t="shared" si="3"/>
        <v>СОШ</v>
      </c>
      <c r="E23" s="12" t="str">
        <f t="shared" si="3"/>
        <v>1а</v>
      </c>
      <c r="F23" s="7">
        <f t="shared" si="3"/>
        <v>59</v>
      </c>
      <c r="G23" s="7">
        <f t="shared" si="3"/>
        <v>51</v>
      </c>
      <c r="H23" s="8">
        <f t="shared" si="2"/>
        <v>11495021</v>
      </c>
      <c r="I23" s="9">
        <v>1</v>
      </c>
      <c r="J23" s="9">
        <v>1</v>
      </c>
      <c r="K23" s="9">
        <v>1</v>
      </c>
      <c r="L23" s="9">
        <v>1</v>
      </c>
      <c r="M23" s="9">
        <v>1</v>
      </c>
      <c r="N23" s="10">
        <f t="shared" si="1"/>
        <v>5</v>
      </c>
    </row>
    <row r="24" spans="1:14" x14ac:dyDescent="0.25">
      <c r="A24" s="3" t="s">
        <v>10</v>
      </c>
      <c r="B24" s="11" t="str">
        <f t="shared" si="3"/>
        <v>ГБОУ СОШ №495</v>
      </c>
      <c r="C24" s="5">
        <f t="shared" si="3"/>
        <v>11495</v>
      </c>
      <c r="D24" s="5" t="str">
        <f t="shared" si="3"/>
        <v>СОШ</v>
      </c>
      <c r="E24" s="12" t="str">
        <f t="shared" si="3"/>
        <v>1а</v>
      </c>
      <c r="F24" s="7">
        <f t="shared" si="3"/>
        <v>59</v>
      </c>
      <c r="G24" s="7">
        <f t="shared" si="3"/>
        <v>51</v>
      </c>
      <c r="H24" s="8">
        <f>H23+1</f>
        <v>11495022</v>
      </c>
      <c r="I24" s="9">
        <v>1</v>
      </c>
      <c r="J24" s="9">
        <v>0</v>
      </c>
      <c r="K24" s="9">
        <v>0</v>
      </c>
      <c r="L24" s="9">
        <v>1</v>
      </c>
      <c r="M24" s="9">
        <v>1</v>
      </c>
      <c r="N24" s="10">
        <f t="shared" si="1"/>
        <v>3</v>
      </c>
    </row>
    <row r="25" spans="1:14" x14ac:dyDescent="0.25">
      <c r="A25" s="3" t="s">
        <v>10</v>
      </c>
      <c r="B25" s="11" t="str">
        <f t="shared" si="3"/>
        <v>ГБОУ СОШ №495</v>
      </c>
      <c r="C25" s="5">
        <f t="shared" si="3"/>
        <v>11495</v>
      </c>
      <c r="D25" s="5" t="str">
        <f t="shared" si="3"/>
        <v>СОШ</v>
      </c>
      <c r="E25" s="12" t="str">
        <f t="shared" si="3"/>
        <v>1а</v>
      </c>
      <c r="F25" s="7">
        <f t="shared" si="3"/>
        <v>59</v>
      </c>
      <c r="G25" s="7">
        <f t="shared" si="3"/>
        <v>51</v>
      </c>
      <c r="H25" s="8">
        <f>H24+1</f>
        <v>11495023</v>
      </c>
      <c r="I25" s="9">
        <v>1</v>
      </c>
      <c r="J25" s="9">
        <v>1</v>
      </c>
      <c r="K25" s="9">
        <v>1</v>
      </c>
      <c r="L25" s="9">
        <v>1</v>
      </c>
      <c r="M25" s="9">
        <v>1</v>
      </c>
      <c r="N25" s="10">
        <f t="shared" si="1"/>
        <v>5</v>
      </c>
    </row>
    <row r="26" spans="1:14" x14ac:dyDescent="0.25">
      <c r="A26" s="3" t="s">
        <v>10</v>
      </c>
      <c r="B26" s="11" t="str">
        <f t="shared" si="3"/>
        <v>ГБОУ СОШ №495</v>
      </c>
      <c r="C26" s="5">
        <f t="shared" si="3"/>
        <v>11495</v>
      </c>
      <c r="D26" s="5" t="str">
        <f t="shared" si="3"/>
        <v>СОШ</v>
      </c>
      <c r="E26" s="12" t="str">
        <f t="shared" si="3"/>
        <v>1а</v>
      </c>
      <c r="F26" s="16">
        <f t="shared" si="3"/>
        <v>59</v>
      </c>
      <c r="G26" s="7">
        <f t="shared" si="3"/>
        <v>51</v>
      </c>
      <c r="H26" s="8">
        <f>H25+1</f>
        <v>11495024</v>
      </c>
      <c r="I26" s="9">
        <v>1</v>
      </c>
      <c r="J26" s="9">
        <v>1</v>
      </c>
      <c r="K26" s="9">
        <v>1</v>
      </c>
      <c r="L26" s="9">
        <v>1</v>
      </c>
      <c r="M26" s="9">
        <v>1</v>
      </c>
      <c r="N26" s="10">
        <f t="shared" si="1"/>
        <v>5</v>
      </c>
    </row>
    <row r="27" spans="1:14" x14ac:dyDescent="0.25">
      <c r="A27" s="3" t="s">
        <v>10</v>
      </c>
      <c r="B27" s="11" t="str">
        <f t="shared" si="3"/>
        <v>ГБОУ СОШ №495</v>
      </c>
      <c r="C27" s="5">
        <f t="shared" si="3"/>
        <v>11495</v>
      </c>
      <c r="D27" s="5" t="str">
        <f t="shared" si="3"/>
        <v>СОШ</v>
      </c>
      <c r="E27" s="12" t="str">
        <f t="shared" si="3"/>
        <v>1а</v>
      </c>
      <c r="F27" s="7">
        <f t="shared" si="3"/>
        <v>59</v>
      </c>
      <c r="G27" s="7">
        <f t="shared" si="3"/>
        <v>51</v>
      </c>
      <c r="H27" s="8">
        <f t="shared" ref="H27:H40" si="4">H26+1</f>
        <v>11495025</v>
      </c>
      <c r="I27" s="9">
        <v>0</v>
      </c>
      <c r="J27" s="9">
        <v>1</v>
      </c>
      <c r="K27" s="9">
        <v>0</v>
      </c>
      <c r="L27" s="9">
        <v>1</v>
      </c>
      <c r="M27" s="9">
        <v>1</v>
      </c>
      <c r="N27" s="10">
        <f t="shared" si="1"/>
        <v>3</v>
      </c>
    </row>
    <row r="28" spans="1:14" x14ac:dyDescent="0.25">
      <c r="A28" s="3" t="s">
        <v>10</v>
      </c>
      <c r="B28" s="11" t="str">
        <f t="shared" si="3"/>
        <v>ГБОУ СОШ №495</v>
      </c>
      <c r="C28" s="5">
        <f t="shared" si="3"/>
        <v>11495</v>
      </c>
      <c r="D28" s="5" t="str">
        <f t="shared" si="3"/>
        <v>СОШ</v>
      </c>
      <c r="E28" s="13" t="s">
        <v>16</v>
      </c>
      <c r="F28" s="7">
        <f t="shared" si="3"/>
        <v>59</v>
      </c>
      <c r="G28" s="7">
        <f t="shared" si="3"/>
        <v>51</v>
      </c>
      <c r="H28" s="8">
        <f t="shared" si="4"/>
        <v>11495026</v>
      </c>
      <c r="I28" s="9">
        <v>1</v>
      </c>
      <c r="J28" s="9">
        <v>1</v>
      </c>
      <c r="K28" s="9">
        <v>1</v>
      </c>
      <c r="L28" s="9">
        <v>1</v>
      </c>
      <c r="M28" s="9">
        <v>1</v>
      </c>
      <c r="N28" s="10">
        <f t="shared" si="1"/>
        <v>5</v>
      </c>
    </row>
    <row r="29" spans="1:14" x14ac:dyDescent="0.25">
      <c r="A29" s="3" t="s">
        <v>10</v>
      </c>
      <c r="B29" s="11" t="str">
        <f t="shared" si="3"/>
        <v>ГБОУ СОШ №495</v>
      </c>
      <c r="C29" s="5">
        <f t="shared" si="3"/>
        <v>11495</v>
      </c>
      <c r="D29" s="5" t="str">
        <f t="shared" si="3"/>
        <v>СОШ</v>
      </c>
      <c r="E29" s="12" t="str">
        <f t="shared" si="3"/>
        <v>1б</v>
      </c>
      <c r="F29" s="7">
        <f t="shared" si="3"/>
        <v>59</v>
      </c>
      <c r="G29" s="7">
        <f t="shared" si="3"/>
        <v>51</v>
      </c>
      <c r="H29" s="8">
        <f t="shared" si="4"/>
        <v>11495027</v>
      </c>
      <c r="I29" s="9">
        <v>1</v>
      </c>
      <c r="J29" s="9">
        <v>1</v>
      </c>
      <c r="K29" s="9">
        <v>1</v>
      </c>
      <c r="L29" s="9">
        <v>1</v>
      </c>
      <c r="M29" s="9">
        <v>1</v>
      </c>
      <c r="N29" s="10">
        <f t="shared" si="1"/>
        <v>5</v>
      </c>
    </row>
    <row r="30" spans="1:14" x14ac:dyDescent="0.25">
      <c r="A30" s="3" t="s">
        <v>10</v>
      </c>
      <c r="B30" s="11" t="str">
        <f t="shared" si="3"/>
        <v>ГБОУ СОШ №495</v>
      </c>
      <c r="C30" s="5">
        <f t="shared" si="3"/>
        <v>11495</v>
      </c>
      <c r="D30" s="5" t="str">
        <f t="shared" si="3"/>
        <v>СОШ</v>
      </c>
      <c r="E30" s="12" t="str">
        <f t="shared" si="3"/>
        <v>1б</v>
      </c>
      <c r="F30" s="7">
        <f t="shared" si="3"/>
        <v>59</v>
      </c>
      <c r="G30" s="7">
        <f t="shared" si="3"/>
        <v>51</v>
      </c>
      <c r="H30" s="8">
        <f t="shared" si="4"/>
        <v>11495028</v>
      </c>
      <c r="I30" s="9">
        <v>1</v>
      </c>
      <c r="J30" s="9">
        <v>1</v>
      </c>
      <c r="K30" s="9">
        <v>1</v>
      </c>
      <c r="L30" s="9">
        <v>1</v>
      </c>
      <c r="M30" s="9">
        <v>1</v>
      </c>
      <c r="N30" s="10">
        <f t="shared" si="1"/>
        <v>5</v>
      </c>
    </row>
    <row r="31" spans="1:14" x14ac:dyDescent="0.25">
      <c r="A31" s="3" t="s">
        <v>10</v>
      </c>
      <c r="B31" s="11" t="str">
        <f t="shared" si="3"/>
        <v>ГБОУ СОШ №495</v>
      </c>
      <c r="C31" s="5">
        <f t="shared" si="3"/>
        <v>11495</v>
      </c>
      <c r="D31" s="5" t="str">
        <f t="shared" si="3"/>
        <v>СОШ</v>
      </c>
      <c r="E31" s="12" t="str">
        <f t="shared" si="3"/>
        <v>1б</v>
      </c>
      <c r="F31" s="7">
        <f t="shared" si="3"/>
        <v>59</v>
      </c>
      <c r="G31" s="7">
        <f t="shared" si="3"/>
        <v>51</v>
      </c>
      <c r="H31" s="8">
        <f t="shared" si="4"/>
        <v>11495029</v>
      </c>
      <c r="I31" s="9">
        <v>1</v>
      </c>
      <c r="J31" s="9">
        <v>1</v>
      </c>
      <c r="K31" s="9">
        <v>1</v>
      </c>
      <c r="L31" s="9">
        <v>1</v>
      </c>
      <c r="M31" s="9">
        <v>1</v>
      </c>
      <c r="N31" s="10">
        <f t="shared" si="1"/>
        <v>5</v>
      </c>
    </row>
    <row r="32" spans="1:14" x14ac:dyDescent="0.25">
      <c r="A32" s="3" t="s">
        <v>10</v>
      </c>
      <c r="B32" s="11" t="str">
        <f t="shared" si="3"/>
        <v>ГБОУ СОШ №495</v>
      </c>
      <c r="C32" s="5">
        <f t="shared" si="3"/>
        <v>11495</v>
      </c>
      <c r="D32" s="5" t="str">
        <f t="shared" si="3"/>
        <v>СОШ</v>
      </c>
      <c r="E32" s="12" t="str">
        <f t="shared" si="3"/>
        <v>1б</v>
      </c>
      <c r="F32" s="7">
        <f t="shared" si="3"/>
        <v>59</v>
      </c>
      <c r="G32" s="7">
        <f t="shared" si="3"/>
        <v>51</v>
      </c>
      <c r="H32" s="8">
        <f t="shared" si="4"/>
        <v>11495030</v>
      </c>
      <c r="I32" s="9">
        <v>1</v>
      </c>
      <c r="J32" s="9">
        <v>1</v>
      </c>
      <c r="K32" s="9">
        <v>1</v>
      </c>
      <c r="L32" s="9">
        <v>1</v>
      </c>
      <c r="M32" s="9">
        <v>1</v>
      </c>
      <c r="N32" s="10">
        <f t="shared" si="1"/>
        <v>5</v>
      </c>
    </row>
    <row r="33" spans="1:14" x14ac:dyDescent="0.25">
      <c r="A33" s="3" t="s">
        <v>10</v>
      </c>
      <c r="B33" s="11" t="str">
        <f t="shared" si="3"/>
        <v>ГБОУ СОШ №495</v>
      </c>
      <c r="C33" s="5">
        <f t="shared" si="3"/>
        <v>11495</v>
      </c>
      <c r="D33" s="5" t="str">
        <f t="shared" si="3"/>
        <v>СОШ</v>
      </c>
      <c r="E33" s="12" t="str">
        <f t="shared" si="3"/>
        <v>1б</v>
      </c>
      <c r="F33" s="7">
        <f t="shared" si="3"/>
        <v>59</v>
      </c>
      <c r="G33" s="7">
        <f t="shared" si="3"/>
        <v>51</v>
      </c>
      <c r="H33" s="8">
        <f t="shared" si="4"/>
        <v>11495031</v>
      </c>
      <c r="I33" s="9">
        <v>1</v>
      </c>
      <c r="J33" s="9">
        <v>1</v>
      </c>
      <c r="K33" s="9">
        <v>1</v>
      </c>
      <c r="L33" s="9">
        <v>1</v>
      </c>
      <c r="M33" s="9">
        <v>1</v>
      </c>
      <c r="N33" s="10">
        <f t="shared" si="1"/>
        <v>5</v>
      </c>
    </row>
    <row r="34" spans="1:14" x14ac:dyDescent="0.25">
      <c r="A34" s="3" t="s">
        <v>10</v>
      </c>
      <c r="B34" s="11" t="str">
        <f t="shared" si="3"/>
        <v>ГБОУ СОШ №495</v>
      </c>
      <c r="C34" s="5">
        <f t="shared" si="3"/>
        <v>11495</v>
      </c>
      <c r="D34" s="5" t="str">
        <f t="shared" si="3"/>
        <v>СОШ</v>
      </c>
      <c r="E34" s="12" t="str">
        <f t="shared" si="3"/>
        <v>1б</v>
      </c>
      <c r="F34" s="7">
        <f t="shared" si="3"/>
        <v>59</v>
      </c>
      <c r="G34" s="7">
        <f t="shared" si="3"/>
        <v>51</v>
      </c>
      <c r="H34" s="8">
        <f t="shared" si="4"/>
        <v>11495032</v>
      </c>
      <c r="I34" s="9">
        <v>1</v>
      </c>
      <c r="J34" s="9">
        <v>1</v>
      </c>
      <c r="K34" s="9">
        <v>1</v>
      </c>
      <c r="L34" s="9">
        <v>1</v>
      </c>
      <c r="M34" s="9">
        <v>1</v>
      </c>
      <c r="N34" s="10">
        <f t="shared" si="1"/>
        <v>5</v>
      </c>
    </row>
    <row r="35" spans="1:14" x14ac:dyDescent="0.25">
      <c r="A35" s="3" t="s">
        <v>10</v>
      </c>
      <c r="B35" s="11" t="str">
        <f t="shared" si="3"/>
        <v>ГБОУ СОШ №495</v>
      </c>
      <c r="C35" s="5">
        <f t="shared" si="3"/>
        <v>11495</v>
      </c>
      <c r="D35" s="5" t="str">
        <f t="shared" si="3"/>
        <v>СОШ</v>
      </c>
      <c r="E35" s="12" t="str">
        <f t="shared" si="3"/>
        <v>1б</v>
      </c>
      <c r="F35" s="7">
        <f t="shared" si="3"/>
        <v>59</v>
      </c>
      <c r="G35" s="7">
        <f t="shared" si="3"/>
        <v>51</v>
      </c>
      <c r="H35" s="8">
        <f t="shared" si="4"/>
        <v>11495033</v>
      </c>
      <c r="I35" s="9">
        <v>1</v>
      </c>
      <c r="J35" s="9">
        <v>1</v>
      </c>
      <c r="K35" s="9">
        <v>1</v>
      </c>
      <c r="L35" s="9">
        <v>1</v>
      </c>
      <c r="M35" s="9">
        <v>1</v>
      </c>
      <c r="N35" s="10">
        <f t="shared" si="1"/>
        <v>5</v>
      </c>
    </row>
    <row r="36" spans="1:14" x14ac:dyDescent="0.25">
      <c r="A36" s="3" t="s">
        <v>10</v>
      </c>
      <c r="B36" s="11" t="str">
        <f t="shared" ref="B36:G51" si="5">B35</f>
        <v>ГБОУ СОШ №495</v>
      </c>
      <c r="C36" s="5">
        <f t="shared" si="5"/>
        <v>11495</v>
      </c>
      <c r="D36" s="5" t="str">
        <f t="shared" si="5"/>
        <v>СОШ</v>
      </c>
      <c r="E36" s="12" t="str">
        <f t="shared" si="5"/>
        <v>1б</v>
      </c>
      <c r="F36" s="7">
        <f t="shared" si="5"/>
        <v>59</v>
      </c>
      <c r="G36" s="7">
        <f t="shared" si="5"/>
        <v>51</v>
      </c>
      <c r="H36" s="8">
        <f t="shared" si="4"/>
        <v>11495034</v>
      </c>
      <c r="I36" s="9">
        <v>1</v>
      </c>
      <c r="J36" s="9">
        <v>1</v>
      </c>
      <c r="K36" s="9">
        <v>1</v>
      </c>
      <c r="L36" s="9">
        <v>1</v>
      </c>
      <c r="M36" s="9">
        <v>1</v>
      </c>
      <c r="N36" s="10">
        <f t="shared" si="1"/>
        <v>5</v>
      </c>
    </row>
    <row r="37" spans="1:14" x14ac:dyDescent="0.25">
      <c r="A37" s="3" t="s">
        <v>10</v>
      </c>
      <c r="B37" s="11" t="str">
        <f t="shared" si="5"/>
        <v>ГБОУ СОШ №495</v>
      </c>
      <c r="C37" s="5">
        <f t="shared" si="5"/>
        <v>11495</v>
      </c>
      <c r="D37" s="5" t="str">
        <f t="shared" si="5"/>
        <v>СОШ</v>
      </c>
      <c r="E37" s="12" t="str">
        <f t="shared" si="5"/>
        <v>1б</v>
      </c>
      <c r="F37" s="7">
        <f t="shared" si="5"/>
        <v>59</v>
      </c>
      <c r="G37" s="7">
        <f t="shared" si="5"/>
        <v>51</v>
      </c>
      <c r="H37" s="8">
        <f t="shared" si="4"/>
        <v>11495035</v>
      </c>
      <c r="I37" s="9">
        <v>1</v>
      </c>
      <c r="J37" s="9">
        <v>1</v>
      </c>
      <c r="K37" s="9">
        <v>1</v>
      </c>
      <c r="L37" s="9">
        <v>1</v>
      </c>
      <c r="M37" s="9">
        <v>1</v>
      </c>
      <c r="N37" s="10">
        <f t="shared" si="1"/>
        <v>5</v>
      </c>
    </row>
    <row r="38" spans="1:14" x14ac:dyDescent="0.25">
      <c r="A38" s="3" t="s">
        <v>10</v>
      </c>
      <c r="B38" s="11" t="str">
        <f t="shared" si="5"/>
        <v>ГБОУ СОШ №495</v>
      </c>
      <c r="C38" s="5">
        <f t="shared" si="5"/>
        <v>11495</v>
      </c>
      <c r="D38" s="5" t="str">
        <f t="shared" si="5"/>
        <v>СОШ</v>
      </c>
      <c r="E38" s="12" t="str">
        <f t="shared" si="5"/>
        <v>1б</v>
      </c>
      <c r="F38" s="7">
        <f t="shared" si="5"/>
        <v>59</v>
      </c>
      <c r="G38" s="7">
        <f t="shared" si="5"/>
        <v>51</v>
      </c>
      <c r="H38" s="8">
        <f t="shared" si="4"/>
        <v>11495036</v>
      </c>
      <c r="I38" s="9">
        <v>0</v>
      </c>
      <c r="J38" s="9">
        <v>1</v>
      </c>
      <c r="K38" s="9">
        <v>1</v>
      </c>
      <c r="L38" s="9">
        <v>1</v>
      </c>
      <c r="M38" s="9">
        <v>1</v>
      </c>
      <c r="N38" s="10">
        <f t="shared" si="1"/>
        <v>4</v>
      </c>
    </row>
    <row r="39" spans="1:14" x14ac:dyDescent="0.25">
      <c r="A39" s="3" t="s">
        <v>10</v>
      </c>
      <c r="B39" s="11" t="str">
        <f t="shared" si="5"/>
        <v>ГБОУ СОШ №495</v>
      </c>
      <c r="C39" s="5">
        <f t="shared" si="5"/>
        <v>11495</v>
      </c>
      <c r="D39" s="5" t="str">
        <f t="shared" si="5"/>
        <v>СОШ</v>
      </c>
      <c r="E39" s="12" t="str">
        <f t="shared" si="5"/>
        <v>1б</v>
      </c>
      <c r="F39" s="7">
        <f t="shared" si="5"/>
        <v>59</v>
      </c>
      <c r="G39" s="7">
        <f t="shared" si="5"/>
        <v>51</v>
      </c>
      <c r="H39" s="8">
        <f t="shared" si="4"/>
        <v>11495037</v>
      </c>
      <c r="I39" s="9">
        <v>0</v>
      </c>
      <c r="J39" s="9">
        <v>1</v>
      </c>
      <c r="K39" s="9">
        <v>1</v>
      </c>
      <c r="L39" s="9">
        <v>1</v>
      </c>
      <c r="M39" s="9">
        <v>1</v>
      </c>
      <c r="N39" s="10">
        <f t="shared" si="1"/>
        <v>4</v>
      </c>
    </row>
    <row r="40" spans="1:14" x14ac:dyDescent="0.25">
      <c r="A40" s="3" t="s">
        <v>10</v>
      </c>
      <c r="B40" s="11" t="str">
        <f t="shared" si="5"/>
        <v>ГБОУ СОШ №495</v>
      </c>
      <c r="C40" s="5">
        <f t="shared" si="5"/>
        <v>11495</v>
      </c>
      <c r="D40" s="5" t="str">
        <f t="shared" si="5"/>
        <v>СОШ</v>
      </c>
      <c r="E40" s="12" t="str">
        <f t="shared" si="5"/>
        <v>1б</v>
      </c>
      <c r="F40" s="7">
        <f t="shared" si="5"/>
        <v>59</v>
      </c>
      <c r="G40" s="7">
        <f t="shared" si="5"/>
        <v>51</v>
      </c>
      <c r="H40" s="8">
        <f t="shared" si="4"/>
        <v>11495038</v>
      </c>
      <c r="I40" s="9">
        <v>1</v>
      </c>
      <c r="J40" s="9">
        <v>1</v>
      </c>
      <c r="K40" s="9">
        <v>1</v>
      </c>
      <c r="L40" s="9">
        <v>1</v>
      </c>
      <c r="M40" s="9">
        <v>0</v>
      </c>
      <c r="N40" s="10">
        <f t="shared" si="1"/>
        <v>4</v>
      </c>
    </row>
    <row r="41" spans="1:14" x14ac:dyDescent="0.25">
      <c r="A41" s="3" t="s">
        <v>10</v>
      </c>
      <c r="B41" s="11" t="str">
        <f t="shared" si="5"/>
        <v>ГБОУ СОШ №495</v>
      </c>
      <c r="C41" s="5">
        <f t="shared" si="5"/>
        <v>11495</v>
      </c>
      <c r="D41" s="5" t="str">
        <f t="shared" si="5"/>
        <v>СОШ</v>
      </c>
      <c r="E41" s="12" t="str">
        <f t="shared" si="5"/>
        <v>1б</v>
      </c>
      <c r="F41" s="7">
        <f t="shared" si="5"/>
        <v>59</v>
      </c>
      <c r="G41" s="7">
        <f t="shared" si="5"/>
        <v>51</v>
      </c>
      <c r="H41" s="8">
        <f t="shared" si="2"/>
        <v>11495039</v>
      </c>
      <c r="I41" s="9">
        <v>0</v>
      </c>
      <c r="J41" s="9">
        <v>1</v>
      </c>
      <c r="K41" s="9">
        <v>1</v>
      </c>
      <c r="L41" s="9">
        <v>1</v>
      </c>
      <c r="M41" s="9">
        <v>1</v>
      </c>
      <c r="N41" s="10">
        <f t="shared" si="1"/>
        <v>4</v>
      </c>
    </row>
    <row r="42" spans="1:14" x14ac:dyDescent="0.25">
      <c r="A42" s="3" t="s">
        <v>10</v>
      </c>
      <c r="B42" s="11" t="str">
        <f t="shared" si="5"/>
        <v>ГБОУ СОШ №495</v>
      </c>
      <c r="C42" s="5">
        <f t="shared" si="5"/>
        <v>11495</v>
      </c>
      <c r="D42" s="5" t="str">
        <f t="shared" si="5"/>
        <v>СОШ</v>
      </c>
      <c r="E42" s="12" t="str">
        <f t="shared" si="5"/>
        <v>1б</v>
      </c>
      <c r="F42" s="7">
        <f t="shared" si="5"/>
        <v>59</v>
      </c>
      <c r="G42" s="7">
        <f t="shared" si="5"/>
        <v>51</v>
      </c>
      <c r="H42" s="8">
        <f t="shared" si="2"/>
        <v>11495040</v>
      </c>
      <c r="I42" s="9">
        <v>1</v>
      </c>
      <c r="J42" s="9">
        <v>1</v>
      </c>
      <c r="K42" s="9">
        <v>1</v>
      </c>
      <c r="L42" s="9">
        <v>0</v>
      </c>
      <c r="M42" s="9">
        <v>1</v>
      </c>
      <c r="N42" s="10">
        <f t="shared" si="1"/>
        <v>4</v>
      </c>
    </row>
    <row r="43" spans="1:14" x14ac:dyDescent="0.25">
      <c r="A43" s="3" t="s">
        <v>10</v>
      </c>
      <c r="B43" s="11" t="str">
        <f t="shared" si="5"/>
        <v>ГБОУ СОШ №495</v>
      </c>
      <c r="C43" s="5">
        <f t="shared" si="5"/>
        <v>11495</v>
      </c>
      <c r="D43" s="5" t="str">
        <f t="shared" si="5"/>
        <v>СОШ</v>
      </c>
      <c r="E43" s="12" t="str">
        <f t="shared" si="5"/>
        <v>1б</v>
      </c>
      <c r="F43" s="7">
        <f t="shared" si="5"/>
        <v>59</v>
      </c>
      <c r="G43" s="7">
        <f t="shared" si="5"/>
        <v>51</v>
      </c>
      <c r="H43" s="8">
        <f t="shared" si="2"/>
        <v>11495041</v>
      </c>
      <c r="I43" s="9">
        <v>1</v>
      </c>
      <c r="J43" s="9">
        <v>1</v>
      </c>
      <c r="K43" s="9">
        <v>1</v>
      </c>
      <c r="L43" s="9">
        <v>1</v>
      </c>
      <c r="M43" s="9">
        <v>0</v>
      </c>
      <c r="N43" s="10">
        <f t="shared" si="1"/>
        <v>4</v>
      </c>
    </row>
    <row r="44" spans="1:14" x14ac:dyDescent="0.25">
      <c r="A44" s="3" t="s">
        <v>10</v>
      </c>
      <c r="B44" s="11" t="str">
        <f t="shared" si="5"/>
        <v>ГБОУ СОШ №495</v>
      </c>
      <c r="C44" s="5">
        <f t="shared" si="5"/>
        <v>11495</v>
      </c>
      <c r="D44" s="5" t="str">
        <f t="shared" si="5"/>
        <v>СОШ</v>
      </c>
      <c r="E44" s="12" t="str">
        <f t="shared" si="5"/>
        <v>1б</v>
      </c>
      <c r="F44" s="7">
        <f t="shared" si="5"/>
        <v>59</v>
      </c>
      <c r="G44" s="7">
        <f t="shared" si="5"/>
        <v>51</v>
      </c>
      <c r="H44" s="8">
        <f t="shared" si="2"/>
        <v>11495042</v>
      </c>
      <c r="I44" s="9">
        <v>1</v>
      </c>
      <c r="J44" s="9">
        <v>1</v>
      </c>
      <c r="K44" s="9">
        <v>0</v>
      </c>
      <c r="L44" s="9">
        <v>1</v>
      </c>
      <c r="M44" s="9">
        <v>0</v>
      </c>
      <c r="N44" s="10">
        <f t="shared" si="1"/>
        <v>3</v>
      </c>
    </row>
    <row r="45" spans="1:14" x14ac:dyDescent="0.25">
      <c r="A45" s="3" t="s">
        <v>10</v>
      </c>
      <c r="B45" s="11" t="str">
        <f t="shared" si="5"/>
        <v>ГБОУ СОШ №495</v>
      </c>
      <c r="C45" s="5">
        <f t="shared" si="5"/>
        <v>11495</v>
      </c>
      <c r="D45" s="5" t="str">
        <f t="shared" si="5"/>
        <v>СОШ</v>
      </c>
      <c r="E45" s="12" t="str">
        <f t="shared" si="5"/>
        <v>1б</v>
      </c>
      <c r="F45" s="7">
        <f t="shared" si="5"/>
        <v>59</v>
      </c>
      <c r="G45" s="7">
        <f t="shared" si="5"/>
        <v>51</v>
      </c>
      <c r="H45" s="8">
        <f t="shared" si="2"/>
        <v>11495043</v>
      </c>
      <c r="I45" s="9">
        <v>0</v>
      </c>
      <c r="J45" s="9">
        <v>1</v>
      </c>
      <c r="K45" s="9">
        <v>0</v>
      </c>
      <c r="L45" s="9">
        <v>1</v>
      </c>
      <c r="M45" s="9">
        <v>1</v>
      </c>
      <c r="N45" s="10">
        <f t="shared" si="1"/>
        <v>3</v>
      </c>
    </row>
    <row r="46" spans="1:14" x14ac:dyDescent="0.25">
      <c r="A46" s="3" t="s">
        <v>10</v>
      </c>
      <c r="B46" s="11" t="str">
        <f t="shared" si="5"/>
        <v>ГБОУ СОШ №495</v>
      </c>
      <c r="C46" s="5">
        <f t="shared" si="5"/>
        <v>11495</v>
      </c>
      <c r="D46" s="5" t="str">
        <f t="shared" si="5"/>
        <v>СОШ</v>
      </c>
      <c r="E46" s="12" t="str">
        <f t="shared" si="5"/>
        <v>1б</v>
      </c>
      <c r="F46" s="7">
        <f t="shared" si="5"/>
        <v>59</v>
      </c>
      <c r="G46" s="7">
        <f t="shared" si="5"/>
        <v>51</v>
      </c>
      <c r="H46" s="8">
        <f t="shared" si="2"/>
        <v>11495044</v>
      </c>
      <c r="I46" s="9">
        <v>1</v>
      </c>
      <c r="J46" s="9">
        <v>1</v>
      </c>
      <c r="K46" s="9">
        <v>0</v>
      </c>
      <c r="L46" s="9">
        <v>1</v>
      </c>
      <c r="M46" s="9">
        <v>0</v>
      </c>
      <c r="N46" s="10">
        <f t="shared" si="1"/>
        <v>3</v>
      </c>
    </row>
    <row r="47" spans="1:14" x14ac:dyDescent="0.25">
      <c r="A47" s="3" t="s">
        <v>10</v>
      </c>
      <c r="B47" s="11" t="str">
        <f t="shared" si="5"/>
        <v>ГБОУ СОШ №495</v>
      </c>
      <c r="C47" s="5">
        <f t="shared" si="5"/>
        <v>11495</v>
      </c>
      <c r="D47" s="5" t="str">
        <f t="shared" si="5"/>
        <v>СОШ</v>
      </c>
      <c r="E47" s="12" t="str">
        <f t="shared" si="5"/>
        <v>1б</v>
      </c>
      <c r="F47" s="7">
        <f t="shared" si="5"/>
        <v>59</v>
      </c>
      <c r="G47" s="7">
        <f t="shared" si="5"/>
        <v>51</v>
      </c>
      <c r="H47" s="8">
        <f t="shared" si="2"/>
        <v>11495045</v>
      </c>
      <c r="I47" s="9">
        <v>1</v>
      </c>
      <c r="J47" s="9">
        <v>0</v>
      </c>
      <c r="K47" s="9">
        <v>0</v>
      </c>
      <c r="L47" s="9">
        <v>1</v>
      </c>
      <c r="M47" s="9">
        <v>1</v>
      </c>
      <c r="N47" s="10">
        <f t="shared" si="1"/>
        <v>3</v>
      </c>
    </row>
    <row r="48" spans="1:14" x14ac:dyDescent="0.25">
      <c r="A48" s="3" t="s">
        <v>10</v>
      </c>
      <c r="B48" s="11" t="str">
        <f t="shared" si="5"/>
        <v>ГБОУ СОШ №495</v>
      </c>
      <c r="C48" s="5">
        <f t="shared" si="5"/>
        <v>11495</v>
      </c>
      <c r="D48" s="5" t="str">
        <f t="shared" si="5"/>
        <v>СОШ</v>
      </c>
      <c r="E48" s="12" t="str">
        <f t="shared" si="5"/>
        <v>1б</v>
      </c>
      <c r="F48" s="7">
        <f t="shared" si="5"/>
        <v>59</v>
      </c>
      <c r="G48" s="7">
        <f t="shared" si="5"/>
        <v>51</v>
      </c>
      <c r="H48" s="8">
        <f t="shared" si="2"/>
        <v>11495046</v>
      </c>
      <c r="I48" s="9">
        <v>1</v>
      </c>
      <c r="J48" s="9">
        <v>0</v>
      </c>
      <c r="K48" s="9">
        <v>1</v>
      </c>
      <c r="L48" s="9">
        <v>1</v>
      </c>
      <c r="M48" s="9">
        <v>0</v>
      </c>
      <c r="N48" s="10">
        <f t="shared" si="1"/>
        <v>3</v>
      </c>
    </row>
    <row r="49" spans="1:14" x14ac:dyDescent="0.25">
      <c r="A49" s="3" t="s">
        <v>10</v>
      </c>
      <c r="B49" s="11" t="str">
        <f t="shared" si="5"/>
        <v>ГБОУ СОШ №495</v>
      </c>
      <c r="C49" s="5">
        <f t="shared" si="5"/>
        <v>11495</v>
      </c>
      <c r="D49" s="5" t="str">
        <f t="shared" si="5"/>
        <v>СОШ</v>
      </c>
      <c r="E49" s="12" t="str">
        <f t="shared" si="5"/>
        <v>1б</v>
      </c>
      <c r="F49" s="7">
        <f t="shared" si="5"/>
        <v>59</v>
      </c>
      <c r="G49" s="7">
        <f t="shared" si="5"/>
        <v>51</v>
      </c>
      <c r="H49" s="8">
        <f t="shared" si="2"/>
        <v>11495047</v>
      </c>
      <c r="I49" s="9">
        <v>0</v>
      </c>
      <c r="J49" s="9">
        <v>0</v>
      </c>
      <c r="K49" s="9">
        <v>1</v>
      </c>
      <c r="L49" s="9">
        <v>1</v>
      </c>
      <c r="M49" s="9">
        <v>1</v>
      </c>
      <c r="N49" s="10">
        <f t="shared" si="1"/>
        <v>3</v>
      </c>
    </row>
    <row r="50" spans="1:14" x14ac:dyDescent="0.25">
      <c r="A50" s="3" t="s">
        <v>10</v>
      </c>
      <c r="B50" s="11" t="str">
        <f t="shared" si="5"/>
        <v>ГБОУ СОШ №495</v>
      </c>
      <c r="C50" s="5">
        <f t="shared" si="5"/>
        <v>11495</v>
      </c>
      <c r="D50" s="5" t="str">
        <f t="shared" si="5"/>
        <v>СОШ</v>
      </c>
      <c r="E50" s="12" t="str">
        <f t="shared" si="5"/>
        <v>1б</v>
      </c>
      <c r="F50" s="7">
        <f t="shared" si="5"/>
        <v>59</v>
      </c>
      <c r="G50" s="7">
        <f t="shared" si="5"/>
        <v>51</v>
      </c>
      <c r="H50" s="8">
        <f t="shared" si="2"/>
        <v>11495048</v>
      </c>
      <c r="I50" s="9">
        <v>0</v>
      </c>
      <c r="J50" s="9">
        <v>1</v>
      </c>
      <c r="K50" s="9">
        <v>1</v>
      </c>
      <c r="L50" s="9">
        <v>1</v>
      </c>
      <c r="M50" s="9">
        <v>0</v>
      </c>
      <c r="N50" s="10">
        <f t="shared" si="1"/>
        <v>3</v>
      </c>
    </row>
    <row r="51" spans="1:14" x14ac:dyDescent="0.25">
      <c r="A51" s="3" t="s">
        <v>10</v>
      </c>
      <c r="B51" s="11" t="str">
        <f t="shared" si="5"/>
        <v>ГБОУ СОШ №495</v>
      </c>
      <c r="C51" s="5">
        <f t="shared" si="5"/>
        <v>11495</v>
      </c>
      <c r="D51" s="5" t="str">
        <f t="shared" si="5"/>
        <v>СОШ</v>
      </c>
      <c r="E51" s="12" t="str">
        <f t="shared" si="5"/>
        <v>1б</v>
      </c>
      <c r="F51" s="7">
        <f t="shared" si="5"/>
        <v>59</v>
      </c>
      <c r="G51" s="7">
        <f t="shared" si="5"/>
        <v>51</v>
      </c>
      <c r="H51" s="8">
        <f t="shared" si="2"/>
        <v>11495049</v>
      </c>
      <c r="I51" s="9">
        <v>1</v>
      </c>
      <c r="J51" s="9">
        <v>0</v>
      </c>
      <c r="K51" s="9">
        <v>0</v>
      </c>
      <c r="L51" s="9">
        <v>1</v>
      </c>
      <c r="M51" s="9">
        <v>0</v>
      </c>
      <c r="N51" s="10">
        <f t="shared" si="1"/>
        <v>2</v>
      </c>
    </row>
    <row r="52" spans="1:14" x14ac:dyDescent="0.25">
      <c r="A52" s="3" t="s">
        <v>10</v>
      </c>
      <c r="B52" s="11" t="str">
        <f t="shared" ref="B52:G54" si="6">B51</f>
        <v>ГБОУ СОШ №495</v>
      </c>
      <c r="C52" s="5">
        <f t="shared" si="6"/>
        <v>11495</v>
      </c>
      <c r="D52" s="5" t="str">
        <f t="shared" si="6"/>
        <v>СОШ</v>
      </c>
      <c r="E52" s="12" t="str">
        <f t="shared" si="6"/>
        <v>1б</v>
      </c>
      <c r="F52" s="7">
        <f t="shared" si="6"/>
        <v>59</v>
      </c>
      <c r="G52" s="7">
        <f t="shared" si="6"/>
        <v>51</v>
      </c>
      <c r="H52" s="8">
        <f t="shared" si="2"/>
        <v>11495050</v>
      </c>
      <c r="I52" s="9">
        <v>0</v>
      </c>
      <c r="J52" s="9">
        <v>0</v>
      </c>
      <c r="K52" s="9">
        <v>0</v>
      </c>
      <c r="L52" s="9">
        <v>1</v>
      </c>
      <c r="M52" s="9">
        <v>0</v>
      </c>
      <c r="N52" s="10">
        <f t="shared" si="1"/>
        <v>1</v>
      </c>
    </row>
    <row r="53" spans="1:14" x14ac:dyDescent="0.25">
      <c r="A53" s="3" t="s">
        <v>10</v>
      </c>
      <c r="B53" s="11" t="str">
        <f t="shared" si="6"/>
        <v>ГБОУ СОШ №495</v>
      </c>
      <c r="C53" s="5">
        <f t="shared" si="6"/>
        <v>11495</v>
      </c>
      <c r="D53" s="5" t="str">
        <f t="shared" si="6"/>
        <v>СОШ</v>
      </c>
      <c r="E53" s="12" t="str">
        <f t="shared" si="6"/>
        <v>1б</v>
      </c>
      <c r="F53" s="7">
        <f t="shared" si="6"/>
        <v>59</v>
      </c>
      <c r="G53" s="7">
        <f t="shared" si="6"/>
        <v>51</v>
      </c>
      <c r="H53" s="8">
        <f t="shared" si="2"/>
        <v>11495051</v>
      </c>
      <c r="I53" s="9">
        <v>0</v>
      </c>
      <c r="J53" s="9">
        <v>1</v>
      </c>
      <c r="K53" s="9">
        <v>0</v>
      </c>
      <c r="L53" s="9">
        <v>1</v>
      </c>
      <c r="M53" s="9">
        <v>1</v>
      </c>
      <c r="N53" s="10">
        <f t="shared" si="1"/>
        <v>3</v>
      </c>
    </row>
    <row r="54" spans="1:14" x14ac:dyDescent="0.25">
      <c r="A54" s="3" t="s">
        <v>10</v>
      </c>
      <c r="B54" s="11" t="str">
        <f t="shared" si="6"/>
        <v>ГБОУ СОШ №495</v>
      </c>
      <c r="C54" s="5">
        <f t="shared" si="6"/>
        <v>11495</v>
      </c>
      <c r="D54" s="5" t="str">
        <f t="shared" si="6"/>
        <v>СОШ</v>
      </c>
      <c r="E54" s="12" t="str">
        <f t="shared" si="6"/>
        <v>1б</v>
      </c>
      <c r="F54" s="7">
        <f t="shared" si="6"/>
        <v>59</v>
      </c>
      <c r="G54" s="7">
        <f t="shared" si="6"/>
        <v>51</v>
      </c>
      <c r="I54" s="48">
        <f>SUM(I3:I53)/(51*1)</f>
        <v>0.80392156862745101</v>
      </c>
      <c r="J54" s="48">
        <f t="shared" ref="J54:M54" si="7">SUM(J3:J53)/(51*1)</f>
        <v>0.82352941176470584</v>
      </c>
      <c r="K54" s="48">
        <f t="shared" si="7"/>
        <v>0.56862745098039214</v>
      </c>
      <c r="L54" s="48">
        <f t="shared" si="7"/>
        <v>0.96078431372549022</v>
      </c>
      <c r="M54" s="48">
        <f t="shared" si="7"/>
        <v>0.74509803921568629</v>
      </c>
      <c r="N54" s="48">
        <f>SUM(N3:N53)/(51*5)</f>
        <v>0.7803921568627451</v>
      </c>
    </row>
    <row r="56" spans="1:14" x14ac:dyDescent="0.25">
      <c r="A56" s="54" t="s">
        <v>74</v>
      </c>
      <c r="B56" s="54" t="s">
        <v>75</v>
      </c>
      <c r="C56" s="54" t="s">
        <v>76</v>
      </c>
    </row>
    <row r="57" spans="1:14" x14ac:dyDescent="0.25">
      <c r="A57" s="54" t="s">
        <v>82</v>
      </c>
      <c r="B57" s="54">
        <v>0</v>
      </c>
      <c r="C57" s="55">
        <f>B57/51</f>
        <v>0</v>
      </c>
    </row>
    <row r="58" spans="1:14" x14ac:dyDescent="0.25">
      <c r="A58" s="54" t="s">
        <v>77</v>
      </c>
      <c r="B58" s="54">
        <v>1</v>
      </c>
      <c r="C58" s="55">
        <f t="shared" ref="C58:C62" si="8">B58/51</f>
        <v>1.9607843137254902E-2</v>
      </c>
    </row>
    <row r="59" spans="1:14" x14ac:dyDescent="0.25">
      <c r="A59" s="54" t="s">
        <v>78</v>
      </c>
      <c r="B59" s="54">
        <v>3</v>
      </c>
      <c r="C59" s="55">
        <f t="shared" si="8"/>
        <v>5.8823529411764705E-2</v>
      </c>
    </row>
    <row r="60" spans="1:14" x14ac:dyDescent="0.25">
      <c r="A60" s="54" t="s">
        <v>79</v>
      </c>
      <c r="B60" s="54">
        <v>13</v>
      </c>
      <c r="C60" s="55">
        <f t="shared" si="8"/>
        <v>0.25490196078431371</v>
      </c>
    </row>
    <row r="61" spans="1:14" x14ac:dyDescent="0.25">
      <c r="A61" s="54" t="s">
        <v>80</v>
      </c>
      <c r="B61" s="54">
        <v>17</v>
      </c>
      <c r="C61" s="55">
        <f t="shared" si="8"/>
        <v>0.33333333333333331</v>
      </c>
    </row>
    <row r="62" spans="1:14" x14ac:dyDescent="0.25">
      <c r="A62" s="54" t="s">
        <v>81</v>
      </c>
      <c r="B62" s="54">
        <v>17</v>
      </c>
      <c r="C62" s="55">
        <f t="shared" si="8"/>
        <v>0.33333333333333331</v>
      </c>
    </row>
    <row r="63" spans="1:14" x14ac:dyDescent="0.25">
      <c r="B63">
        <f>SUM(B57:B62)</f>
        <v>51</v>
      </c>
    </row>
  </sheetData>
  <autoFilter ref="A1:N54"/>
  <mergeCells count="9">
    <mergeCell ref="G1:G2"/>
    <mergeCell ref="H1:H2"/>
    <mergeCell ref="N1:N2"/>
    <mergeCell ref="A1:A2"/>
    <mergeCell ref="B1:B2"/>
    <mergeCell ref="C1:C2"/>
    <mergeCell ref="D1:D2"/>
    <mergeCell ref="E1:E2"/>
    <mergeCell ref="F1:F2"/>
  </mergeCells>
  <dataValidations count="3">
    <dataValidation allowBlank="1" showErrorMessage="1" sqref="E3:G54"/>
    <dataValidation type="list" allowBlank="1" showInputMessage="1" showErrorMessage="1" sqref="I3:M53">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dimension ref="A1:N84"/>
  <sheetViews>
    <sheetView topLeftCell="A64" workbookViewId="0">
      <selection sqref="A1:A2"/>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7.140625"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45</v>
      </c>
      <c r="C3" s="5">
        <f>VLOOKUP(B3,[18]Списки!$C$1:$E$40,2,FALSE)</f>
        <v>11496</v>
      </c>
      <c r="D3" s="5" t="str">
        <f>VLOOKUP(B3,[18]Списки!$C$1:$E$40,3,FALSE)</f>
        <v>СОШ</v>
      </c>
      <c r="E3" s="6" t="s">
        <v>15</v>
      </c>
      <c r="F3" s="7">
        <v>74</v>
      </c>
      <c r="G3" s="7">
        <v>72</v>
      </c>
      <c r="H3" s="8">
        <f>C3*1000+1</f>
        <v>11496001</v>
      </c>
      <c r="I3" s="9">
        <v>0</v>
      </c>
      <c r="J3" s="9">
        <v>0</v>
      </c>
      <c r="K3" s="9">
        <v>0</v>
      </c>
      <c r="L3" s="9">
        <v>1</v>
      </c>
      <c r="M3" s="9">
        <v>0</v>
      </c>
      <c r="N3" s="10">
        <f>IF(COUNTBLANK(I3:M3)&lt;5,SUM(I3:M3),"Не писал")</f>
        <v>1</v>
      </c>
    </row>
    <row r="4" spans="1:14" x14ac:dyDescent="0.25">
      <c r="A4" s="3" t="str">
        <f>A3</f>
        <v>Московский</v>
      </c>
      <c r="B4" s="11" t="str">
        <f t="shared" ref="B4:G19" si="0">B3</f>
        <v>ГБОУ СОШ №496</v>
      </c>
      <c r="C4" s="5">
        <f t="shared" si="0"/>
        <v>11496</v>
      </c>
      <c r="D4" s="5" t="str">
        <f t="shared" si="0"/>
        <v>СОШ</v>
      </c>
      <c r="E4" s="12" t="str">
        <f t="shared" si="0"/>
        <v>1а</v>
      </c>
      <c r="F4" s="7">
        <f t="shared" si="0"/>
        <v>74</v>
      </c>
      <c r="G4" s="7">
        <f t="shared" si="0"/>
        <v>72</v>
      </c>
      <c r="H4" s="8">
        <f>H3+1</f>
        <v>11496002</v>
      </c>
      <c r="I4" s="9">
        <v>1</v>
      </c>
      <c r="J4" s="9">
        <v>1</v>
      </c>
      <c r="K4" s="9">
        <v>0</v>
      </c>
      <c r="L4" s="9">
        <v>1</v>
      </c>
      <c r="M4" s="9">
        <v>0</v>
      </c>
      <c r="N4" s="10">
        <f t="shared" ref="N4:N25" si="1">IF(COUNTBLANK(I4:M4)&lt;5,SUM(I4:M4),"Не писал")</f>
        <v>3</v>
      </c>
    </row>
    <row r="5" spans="1:14" x14ac:dyDescent="0.25">
      <c r="A5" s="3" t="str">
        <f t="shared" ref="A5:G20" si="2">A4</f>
        <v>Московский</v>
      </c>
      <c r="B5" s="11" t="str">
        <f t="shared" si="0"/>
        <v>ГБОУ СОШ №496</v>
      </c>
      <c r="C5" s="5">
        <f t="shared" si="0"/>
        <v>11496</v>
      </c>
      <c r="D5" s="5" t="str">
        <f t="shared" si="0"/>
        <v>СОШ</v>
      </c>
      <c r="E5" s="12" t="str">
        <f t="shared" si="0"/>
        <v>1а</v>
      </c>
      <c r="F5" s="7">
        <f t="shared" si="0"/>
        <v>74</v>
      </c>
      <c r="G5" s="7">
        <f t="shared" si="0"/>
        <v>72</v>
      </c>
      <c r="H5" s="8">
        <f t="shared" ref="H5:H68" si="3">H4+1</f>
        <v>11496003</v>
      </c>
      <c r="I5" s="9">
        <v>1</v>
      </c>
      <c r="J5" s="9">
        <v>1</v>
      </c>
      <c r="K5" s="9">
        <v>0</v>
      </c>
      <c r="L5" s="9">
        <v>1</v>
      </c>
      <c r="M5" s="9">
        <v>1</v>
      </c>
      <c r="N5" s="10">
        <f t="shared" si="1"/>
        <v>4</v>
      </c>
    </row>
    <row r="6" spans="1:14" x14ac:dyDescent="0.25">
      <c r="A6" s="3" t="str">
        <f t="shared" si="2"/>
        <v>Московский</v>
      </c>
      <c r="B6" s="11" t="str">
        <f t="shared" si="0"/>
        <v>ГБОУ СОШ №496</v>
      </c>
      <c r="C6" s="5">
        <f t="shared" si="0"/>
        <v>11496</v>
      </c>
      <c r="D6" s="5" t="str">
        <f t="shared" si="0"/>
        <v>СОШ</v>
      </c>
      <c r="E6" s="12" t="str">
        <f t="shared" si="0"/>
        <v>1а</v>
      </c>
      <c r="F6" s="7">
        <f t="shared" si="0"/>
        <v>74</v>
      </c>
      <c r="G6" s="7">
        <f t="shared" si="0"/>
        <v>72</v>
      </c>
      <c r="H6" s="8">
        <f t="shared" si="3"/>
        <v>11496004</v>
      </c>
      <c r="I6" s="9">
        <v>1</v>
      </c>
      <c r="J6" s="9">
        <v>1</v>
      </c>
      <c r="K6" s="9">
        <v>0</v>
      </c>
      <c r="L6" s="9">
        <v>1</v>
      </c>
      <c r="M6" s="9">
        <v>1</v>
      </c>
      <c r="N6" s="10">
        <f t="shared" si="1"/>
        <v>4</v>
      </c>
    </row>
    <row r="7" spans="1:14" x14ac:dyDescent="0.25">
      <c r="A7" s="3" t="str">
        <f t="shared" si="2"/>
        <v>Московский</v>
      </c>
      <c r="B7" s="11" t="str">
        <f t="shared" si="0"/>
        <v>ГБОУ СОШ №496</v>
      </c>
      <c r="C7" s="5">
        <f t="shared" si="0"/>
        <v>11496</v>
      </c>
      <c r="D7" s="5" t="str">
        <f t="shared" si="0"/>
        <v>СОШ</v>
      </c>
      <c r="E7" s="12" t="str">
        <f t="shared" si="0"/>
        <v>1а</v>
      </c>
      <c r="F7" s="7">
        <f t="shared" si="0"/>
        <v>74</v>
      </c>
      <c r="G7" s="7">
        <f t="shared" si="0"/>
        <v>72</v>
      </c>
      <c r="H7" s="8">
        <f t="shared" si="3"/>
        <v>11496005</v>
      </c>
      <c r="I7" s="9">
        <v>1</v>
      </c>
      <c r="J7" s="9">
        <v>1</v>
      </c>
      <c r="K7" s="9">
        <v>1</v>
      </c>
      <c r="L7" s="9">
        <v>1</v>
      </c>
      <c r="M7" s="9">
        <v>0</v>
      </c>
      <c r="N7" s="10">
        <f t="shared" si="1"/>
        <v>4</v>
      </c>
    </row>
    <row r="8" spans="1:14" x14ac:dyDescent="0.25">
      <c r="A8" s="3" t="str">
        <f t="shared" si="2"/>
        <v>Московский</v>
      </c>
      <c r="B8" s="11" t="str">
        <f t="shared" si="0"/>
        <v>ГБОУ СОШ №496</v>
      </c>
      <c r="C8" s="5">
        <f t="shared" si="0"/>
        <v>11496</v>
      </c>
      <c r="D8" s="5" t="str">
        <f t="shared" si="0"/>
        <v>СОШ</v>
      </c>
      <c r="E8" s="12" t="str">
        <f t="shared" si="0"/>
        <v>1а</v>
      </c>
      <c r="F8" s="7">
        <f t="shared" si="0"/>
        <v>74</v>
      </c>
      <c r="G8" s="7">
        <f t="shared" si="0"/>
        <v>72</v>
      </c>
      <c r="H8" s="8">
        <f t="shared" si="3"/>
        <v>11496006</v>
      </c>
      <c r="I8" s="9">
        <v>1</v>
      </c>
      <c r="J8" s="9">
        <v>1</v>
      </c>
      <c r="K8" s="9">
        <v>1</v>
      </c>
      <c r="L8" s="9">
        <v>1</v>
      </c>
      <c r="M8" s="9">
        <v>1</v>
      </c>
      <c r="N8" s="10">
        <f t="shared" si="1"/>
        <v>5</v>
      </c>
    </row>
    <row r="9" spans="1:14" x14ac:dyDescent="0.25">
      <c r="A9" s="3" t="str">
        <f t="shared" si="2"/>
        <v>Московский</v>
      </c>
      <c r="B9" s="11" t="str">
        <f t="shared" si="0"/>
        <v>ГБОУ СОШ №496</v>
      </c>
      <c r="C9" s="5">
        <f t="shared" si="0"/>
        <v>11496</v>
      </c>
      <c r="D9" s="5" t="str">
        <f t="shared" si="0"/>
        <v>СОШ</v>
      </c>
      <c r="E9" s="12" t="str">
        <f t="shared" si="0"/>
        <v>1а</v>
      </c>
      <c r="F9" s="7">
        <f t="shared" si="0"/>
        <v>74</v>
      </c>
      <c r="G9" s="7">
        <f t="shared" si="0"/>
        <v>72</v>
      </c>
      <c r="H9" s="8">
        <f t="shared" si="3"/>
        <v>11496007</v>
      </c>
      <c r="I9" s="9">
        <v>1</v>
      </c>
      <c r="J9" s="9">
        <v>1</v>
      </c>
      <c r="K9" s="9">
        <v>1</v>
      </c>
      <c r="L9" s="9">
        <v>1</v>
      </c>
      <c r="M9" s="9">
        <v>1</v>
      </c>
      <c r="N9" s="10">
        <f t="shared" si="1"/>
        <v>5</v>
      </c>
    </row>
    <row r="10" spans="1:14" x14ac:dyDescent="0.25">
      <c r="A10" s="3" t="str">
        <f t="shared" si="2"/>
        <v>Московский</v>
      </c>
      <c r="B10" s="11" t="str">
        <f t="shared" si="0"/>
        <v>ГБОУ СОШ №496</v>
      </c>
      <c r="C10" s="5">
        <f t="shared" si="0"/>
        <v>11496</v>
      </c>
      <c r="D10" s="5" t="str">
        <f t="shared" si="0"/>
        <v>СОШ</v>
      </c>
      <c r="E10" s="12" t="str">
        <f t="shared" si="0"/>
        <v>1а</v>
      </c>
      <c r="F10" s="7">
        <f t="shared" si="0"/>
        <v>74</v>
      </c>
      <c r="G10" s="7">
        <f t="shared" si="0"/>
        <v>72</v>
      </c>
      <c r="H10" s="8">
        <f t="shared" si="3"/>
        <v>11496008</v>
      </c>
      <c r="I10" s="9">
        <v>0</v>
      </c>
      <c r="J10" s="9">
        <v>1</v>
      </c>
      <c r="K10" s="9">
        <v>0</v>
      </c>
      <c r="L10" s="9">
        <v>1</v>
      </c>
      <c r="M10" s="9">
        <v>1</v>
      </c>
      <c r="N10" s="10">
        <f t="shared" si="1"/>
        <v>3</v>
      </c>
    </row>
    <row r="11" spans="1:14" x14ac:dyDescent="0.25">
      <c r="A11" s="3" t="str">
        <f t="shared" si="2"/>
        <v>Московский</v>
      </c>
      <c r="B11" s="11" t="str">
        <f t="shared" si="0"/>
        <v>ГБОУ СОШ №496</v>
      </c>
      <c r="C11" s="5">
        <f t="shared" si="0"/>
        <v>11496</v>
      </c>
      <c r="D11" s="5" t="str">
        <f t="shared" si="0"/>
        <v>СОШ</v>
      </c>
      <c r="E11" s="12" t="str">
        <f t="shared" si="0"/>
        <v>1а</v>
      </c>
      <c r="F11" s="7">
        <f t="shared" si="0"/>
        <v>74</v>
      </c>
      <c r="G11" s="7">
        <f t="shared" si="0"/>
        <v>72</v>
      </c>
      <c r="H11" s="8">
        <f t="shared" si="3"/>
        <v>11496009</v>
      </c>
      <c r="I11" s="9">
        <v>1</v>
      </c>
      <c r="J11" s="9">
        <v>1</v>
      </c>
      <c r="K11" s="9">
        <v>0</v>
      </c>
      <c r="L11" s="9">
        <v>1</v>
      </c>
      <c r="M11" s="9">
        <v>1</v>
      </c>
      <c r="N11" s="10">
        <f t="shared" si="1"/>
        <v>4</v>
      </c>
    </row>
    <row r="12" spans="1:14" x14ac:dyDescent="0.25">
      <c r="A12" s="3" t="str">
        <f t="shared" si="2"/>
        <v>Московский</v>
      </c>
      <c r="B12" s="11" t="str">
        <f t="shared" si="0"/>
        <v>ГБОУ СОШ №496</v>
      </c>
      <c r="C12" s="5">
        <f t="shared" si="0"/>
        <v>11496</v>
      </c>
      <c r="D12" s="5" t="str">
        <f t="shared" si="0"/>
        <v>СОШ</v>
      </c>
      <c r="E12" s="12" t="str">
        <f t="shared" si="0"/>
        <v>1а</v>
      </c>
      <c r="F12" s="7">
        <f t="shared" si="0"/>
        <v>74</v>
      </c>
      <c r="G12" s="7">
        <f t="shared" si="0"/>
        <v>72</v>
      </c>
      <c r="H12" s="8">
        <f t="shared" si="3"/>
        <v>11496010</v>
      </c>
      <c r="I12" s="9">
        <v>1</v>
      </c>
      <c r="J12" s="9">
        <v>1</v>
      </c>
      <c r="K12" s="9">
        <v>0</v>
      </c>
      <c r="L12" s="9">
        <v>1</v>
      </c>
      <c r="M12" s="9">
        <v>1</v>
      </c>
      <c r="N12" s="10">
        <f t="shared" si="1"/>
        <v>4</v>
      </c>
    </row>
    <row r="13" spans="1:14" x14ac:dyDescent="0.25">
      <c r="A13" s="3" t="str">
        <f t="shared" si="2"/>
        <v>Московский</v>
      </c>
      <c r="B13" s="11" t="str">
        <f t="shared" si="0"/>
        <v>ГБОУ СОШ №496</v>
      </c>
      <c r="C13" s="5">
        <f t="shared" si="0"/>
        <v>11496</v>
      </c>
      <c r="D13" s="5" t="str">
        <f t="shared" si="0"/>
        <v>СОШ</v>
      </c>
      <c r="E13" s="12" t="str">
        <f t="shared" si="0"/>
        <v>1а</v>
      </c>
      <c r="F13" s="7">
        <f t="shared" si="0"/>
        <v>74</v>
      </c>
      <c r="G13" s="7">
        <f t="shared" si="0"/>
        <v>72</v>
      </c>
      <c r="H13" s="8">
        <f t="shared" si="3"/>
        <v>11496011</v>
      </c>
      <c r="I13" s="9">
        <v>0</v>
      </c>
      <c r="J13" s="9">
        <v>1</v>
      </c>
      <c r="K13" s="9">
        <v>1</v>
      </c>
      <c r="L13" s="9">
        <v>1</v>
      </c>
      <c r="M13" s="9">
        <v>1</v>
      </c>
      <c r="N13" s="10">
        <f t="shared" si="1"/>
        <v>4</v>
      </c>
    </row>
    <row r="14" spans="1:14" x14ac:dyDescent="0.25">
      <c r="A14" s="3" t="str">
        <f t="shared" si="2"/>
        <v>Московский</v>
      </c>
      <c r="B14" s="11" t="str">
        <f t="shared" si="0"/>
        <v>ГБОУ СОШ №496</v>
      </c>
      <c r="C14" s="5">
        <f t="shared" si="0"/>
        <v>11496</v>
      </c>
      <c r="D14" s="5" t="str">
        <f t="shared" si="0"/>
        <v>СОШ</v>
      </c>
      <c r="E14" s="12" t="str">
        <f t="shared" si="0"/>
        <v>1а</v>
      </c>
      <c r="F14" s="7">
        <f t="shared" si="0"/>
        <v>74</v>
      </c>
      <c r="G14" s="7">
        <f t="shared" si="0"/>
        <v>72</v>
      </c>
      <c r="H14" s="8">
        <f t="shared" si="3"/>
        <v>11496012</v>
      </c>
      <c r="I14" s="9">
        <v>0</v>
      </c>
      <c r="J14" s="9">
        <v>1</v>
      </c>
      <c r="K14" s="9">
        <v>0</v>
      </c>
      <c r="L14" s="9">
        <v>1</v>
      </c>
      <c r="M14" s="9">
        <v>1</v>
      </c>
      <c r="N14" s="10">
        <f t="shared" si="1"/>
        <v>3</v>
      </c>
    </row>
    <row r="15" spans="1:14" x14ac:dyDescent="0.25">
      <c r="A15" s="3" t="str">
        <f t="shared" si="2"/>
        <v>Московский</v>
      </c>
      <c r="B15" s="11" t="str">
        <f t="shared" si="0"/>
        <v>ГБОУ СОШ №496</v>
      </c>
      <c r="C15" s="5">
        <f t="shared" si="0"/>
        <v>11496</v>
      </c>
      <c r="D15" s="5" t="str">
        <f t="shared" si="0"/>
        <v>СОШ</v>
      </c>
      <c r="E15" s="12" t="str">
        <f t="shared" si="0"/>
        <v>1а</v>
      </c>
      <c r="F15" s="7">
        <f t="shared" si="0"/>
        <v>74</v>
      </c>
      <c r="G15" s="7">
        <f t="shared" si="0"/>
        <v>72</v>
      </c>
      <c r="H15" s="8">
        <f t="shared" si="3"/>
        <v>11496013</v>
      </c>
      <c r="I15" s="9">
        <v>1</v>
      </c>
      <c r="J15" s="9">
        <v>1</v>
      </c>
      <c r="K15" s="9">
        <v>0</v>
      </c>
      <c r="L15" s="9">
        <v>1</v>
      </c>
      <c r="M15" s="9">
        <v>1</v>
      </c>
      <c r="N15" s="10">
        <f t="shared" si="1"/>
        <v>4</v>
      </c>
    </row>
    <row r="16" spans="1:14" x14ac:dyDescent="0.25">
      <c r="A16" s="3" t="str">
        <f t="shared" si="2"/>
        <v>Московский</v>
      </c>
      <c r="B16" s="11" t="str">
        <f t="shared" si="0"/>
        <v>ГБОУ СОШ №496</v>
      </c>
      <c r="C16" s="5">
        <f t="shared" si="0"/>
        <v>11496</v>
      </c>
      <c r="D16" s="5" t="str">
        <f t="shared" si="0"/>
        <v>СОШ</v>
      </c>
      <c r="E16" s="12" t="str">
        <f t="shared" si="0"/>
        <v>1а</v>
      </c>
      <c r="F16" s="7">
        <f t="shared" si="0"/>
        <v>74</v>
      </c>
      <c r="G16" s="7">
        <f t="shared" si="0"/>
        <v>72</v>
      </c>
      <c r="H16" s="8">
        <f t="shared" si="3"/>
        <v>11496014</v>
      </c>
      <c r="I16" s="9">
        <v>1</v>
      </c>
      <c r="J16" s="9">
        <v>1</v>
      </c>
      <c r="K16" s="9">
        <v>1</v>
      </c>
      <c r="L16" s="9">
        <v>1</v>
      </c>
      <c r="M16" s="9">
        <v>1</v>
      </c>
      <c r="N16" s="10">
        <f t="shared" si="1"/>
        <v>5</v>
      </c>
    </row>
    <row r="17" spans="1:14" x14ac:dyDescent="0.25">
      <c r="A17" s="3" t="str">
        <f t="shared" si="2"/>
        <v>Московский</v>
      </c>
      <c r="B17" s="11" t="str">
        <f t="shared" si="0"/>
        <v>ГБОУ СОШ №496</v>
      </c>
      <c r="C17" s="5">
        <f t="shared" si="0"/>
        <v>11496</v>
      </c>
      <c r="D17" s="5" t="str">
        <f t="shared" si="0"/>
        <v>СОШ</v>
      </c>
      <c r="E17" s="12" t="str">
        <f t="shared" si="0"/>
        <v>1а</v>
      </c>
      <c r="F17" s="7">
        <f t="shared" si="0"/>
        <v>74</v>
      </c>
      <c r="G17" s="7">
        <f t="shared" si="0"/>
        <v>72</v>
      </c>
      <c r="H17" s="8">
        <f t="shared" si="3"/>
        <v>11496015</v>
      </c>
      <c r="I17" s="9">
        <v>1</v>
      </c>
      <c r="J17" s="9">
        <v>1</v>
      </c>
      <c r="K17" s="9">
        <v>0</v>
      </c>
      <c r="L17" s="9">
        <v>1</v>
      </c>
      <c r="M17" s="9">
        <v>1</v>
      </c>
      <c r="N17" s="10">
        <f t="shared" si="1"/>
        <v>4</v>
      </c>
    </row>
    <row r="18" spans="1:14" x14ac:dyDescent="0.25">
      <c r="A18" s="3" t="str">
        <f t="shared" si="2"/>
        <v>Московский</v>
      </c>
      <c r="B18" s="11" t="str">
        <f t="shared" si="0"/>
        <v>ГБОУ СОШ №496</v>
      </c>
      <c r="C18" s="5">
        <f t="shared" si="0"/>
        <v>11496</v>
      </c>
      <c r="D18" s="5" t="str">
        <f t="shared" si="0"/>
        <v>СОШ</v>
      </c>
      <c r="E18" s="12" t="str">
        <f t="shared" si="0"/>
        <v>1а</v>
      </c>
      <c r="F18" s="7">
        <f t="shared" si="0"/>
        <v>74</v>
      </c>
      <c r="G18" s="7">
        <f t="shared" si="0"/>
        <v>72</v>
      </c>
      <c r="H18" s="8">
        <f t="shared" si="3"/>
        <v>11496016</v>
      </c>
      <c r="I18" s="9">
        <v>0</v>
      </c>
      <c r="J18" s="9">
        <v>1</v>
      </c>
      <c r="K18" s="9">
        <v>1</v>
      </c>
      <c r="L18" s="9">
        <v>1</v>
      </c>
      <c r="M18" s="9">
        <v>1</v>
      </c>
      <c r="N18" s="10">
        <f t="shared" si="1"/>
        <v>4</v>
      </c>
    </row>
    <row r="19" spans="1:14" x14ac:dyDescent="0.25">
      <c r="A19" s="3" t="str">
        <f t="shared" si="2"/>
        <v>Московский</v>
      </c>
      <c r="B19" s="11" t="str">
        <f t="shared" si="0"/>
        <v>ГБОУ СОШ №496</v>
      </c>
      <c r="C19" s="5">
        <f t="shared" si="0"/>
        <v>11496</v>
      </c>
      <c r="D19" s="5" t="str">
        <f t="shared" si="0"/>
        <v>СОШ</v>
      </c>
      <c r="E19" s="12" t="str">
        <f t="shared" si="0"/>
        <v>1а</v>
      </c>
      <c r="F19" s="7">
        <f t="shared" si="0"/>
        <v>74</v>
      </c>
      <c r="G19" s="7">
        <f t="shared" si="0"/>
        <v>72</v>
      </c>
      <c r="H19" s="8">
        <f t="shared" si="3"/>
        <v>11496017</v>
      </c>
      <c r="I19" s="9">
        <v>1</v>
      </c>
      <c r="J19" s="9">
        <v>1</v>
      </c>
      <c r="K19" s="9">
        <v>0</v>
      </c>
      <c r="L19" s="9">
        <v>1</v>
      </c>
      <c r="M19" s="9">
        <v>1</v>
      </c>
      <c r="N19" s="10">
        <f t="shared" si="1"/>
        <v>4</v>
      </c>
    </row>
    <row r="20" spans="1:14" x14ac:dyDescent="0.25">
      <c r="A20" s="3" t="str">
        <f t="shared" si="2"/>
        <v>Московский</v>
      </c>
      <c r="B20" s="11" t="str">
        <f t="shared" si="2"/>
        <v>ГБОУ СОШ №496</v>
      </c>
      <c r="C20" s="5">
        <f t="shared" si="2"/>
        <v>11496</v>
      </c>
      <c r="D20" s="5" t="str">
        <f t="shared" si="2"/>
        <v>СОШ</v>
      </c>
      <c r="E20" s="12" t="str">
        <f t="shared" si="2"/>
        <v>1а</v>
      </c>
      <c r="F20" s="7">
        <f t="shared" si="2"/>
        <v>74</v>
      </c>
      <c r="G20" s="7">
        <f t="shared" si="2"/>
        <v>72</v>
      </c>
      <c r="H20" s="8">
        <f t="shared" si="3"/>
        <v>11496018</v>
      </c>
      <c r="I20" s="9">
        <v>1</v>
      </c>
      <c r="J20" s="9">
        <v>1</v>
      </c>
      <c r="K20" s="9">
        <v>0</v>
      </c>
      <c r="L20" s="9">
        <v>1</v>
      </c>
      <c r="M20" s="9">
        <v>1</v>
      </c>
      <c r="N20" s="10">
        <f t="shared" si="1"/>
        <v>4</v>
      </c>
    </row>
    <row r="21" spans="1:14" x14ac:dyDescent="0.25">
      <c r="A21" s="3" t="str">
        <f t="shared" ref="A21:G36" si="4">A20</f>
        <v>Московский</v>
      </c>
      <c r="B21" s="11" t="str">
        <f t="shared" si="4"/>
        <v>ГБОУ СОШ №496</v>
      </c>
      <c r="C21" s="5">
        <f t="shared" si="4"/>
        <v>11496</v>
      </c>
      <c r="D21" s="5" t="str">
        <f t="shared" si="4"/>
        <v>СОШ</v>
      </c>
      <c r="E21" s="12" t="str">
        <f t="shared" si="4"/>
        <v>1а</v>
      </c>
      <c r="F21" s="7">
        <f t="shared" si="4"/>
        <v>74</v>
      </c>
      <c r="G21" s="7">
        <f t="shared" si="4"/>
        <v>72</v>
      </c>
      <c r="H21" s="8">
        <f t="shared" si="3"/>
        <v>11496019</v>
      </c>
      <c r="I21" s="9">
        <v>1</v>
      </c>
      <c r="J21" s="9">
        <v>1</v>
      </c>
      <c r="K21" s="9">
        <v>1</v>
      </c>
      <c r="L21" s="9">
        <v>1</v>
      </c>
      <c r="M21" s="9">
        <v>1</v>
      </c>
      <c r="N21" s="10">
        <f t="shared" si="1"/>
        <v>5</v>
      </c>
    </row>
    <row r="22" spans="1:14" x14ac:dyDescent="0.25">
      <c r="A22" s="3" t="str">
        <f t="shared" si="4"/>
        <v>Московский</v>
      </c>
      <c r="B22" s="11" t="str">
        <f t="shared" si="4"/>
        <v>ГБОУ СОШ №496</v>
      </c>
      <c r="C22" s="5">
        <f t="shared" si="4"/>
        <v>11496</v>
      </c>
      <c r="D22" s="5" t="str">
        <f t="shared" si="4"/>
        <v>СОШ</v>
      </c>
      <c r="E22" s="12" t="str">
        <f t="shared" si="4"/>
        <v>1а</v>
      </c>
      <c r="F22" s="7">
        <f t="shared" si="4"/>
        <v>74</v>
      </c>
      <c r="G22" s="7">
        <f t="shared" si="4"/>
        <v>72</v>
      </c>
      <c r="H22" s="8">
        <f t="shared" si="3"/>
        <v>11496020</v>
      </c>
      <c r="I22" s="9">
        <v>1</v>
      </c>
      <c r="J22" s="9">
        <v>1</v>
      </c>
      <c r="K22" s="9">
        <v>0</v>
      </c>
      <c r="L22" s="9">
        <v>1</v>
      </c>
      <c r="M22" s="9">
        <v>1</v>
      </c>
      <c r="N22" s="10">
        <f t="shared" si="1"/>
        <v>4</v>
      </c>
    </row>
    <row r="23" spans="1:14" x14ac:dyDescent="0.25">
      <c r="A23" s="3" t="str">
        <f t="shared" si="4"/>
        <v>Московский</v>
      </c>
      <c r="B23" s="11" t="str">
        <f t="shared" si="4"/>
        <v>ГБОУ СОШ №496</v>
      </c>
      <c r="C23" s="5">
        <f t="shared" si="4"/>
        <v>11496</v>
      </c>
      <c r="D23" s="5" t="str">
        <f t="shared" si="4"/>
        <v>СОШ</v>
      </c>
      <c r="E23" s="12" t="str">
        <f t="shared" si="4"/>
        <v>1а</v>
      </c>
      <c r="F23" s="7">
        <f t="shared" si="4"/>
        <v>74</v>
      </c>
      <c r="G23" s="7">
        <f t="shared" si="4"/>
        <v>72</v>
      </c>
      <c r="H23" s="8">
        <f t="shared" si="3"/>
        <v>11496021</v>
      </c>
      <c r="I23" s="9">
        <v>1</v>
      </c>
      <c r="J23" s="9">
        <v>1</v>
      </c>
      <c r="K23" s="9">
        <v>1</v>
      </c>
      <c r="L23" s="9">
        <v>1</v>
      </c>
      <c r="M23" s="9">
        <v>1</v>
      </c>
      <c r="N23" s="10">
        <f t="shared" si="1"/>
        <v>5</v>
      </c>
    </row>
    <row r="24" spans="1:14" x14ac:dyDescent="0.25">
      <c r="A24" s="3" t="str">
        <f t="shared" si="4"/>
        <v>Московский</v>
      </c>
      <c r="B24" s="11" t="str">
        <f t="shared" si="4"/>
        <v>ГБОУ СОШ №496</v>
      </c>
      <c r="C24" s="5">
        <f t="shared" si="4"/>
        <v>11496</v>
      </c>
      <c r="D24" s="5" t="str">
        <f t="shared" si="4"/>
        <v>СОШ</v>
      </c>
      <c r="E24" s="12" t="str">
        <f t="shared" si="4"/>
        <v>1а</v>
      </c>
      <c r="F24" s="7">
        <f t="shared" si="4"/>
        <v>74</v>
      </c>
      <c r="G24" s="7">
        <f t="shared" si="4"/>
        <v>72</v>
      </c>
      <c r="H24" s="8">
        <f t="shared" si="3"/>
        <v>11496022</v>
      </c>
      <c r="I24" s="9">
        <v>1</v>
      </c>
      <c r="J24" s="9">
        <v>1</v>
      </c>
      <c r="K24" s="9">
        <v>1</v>
      </c>
      <c r="L24" s="9">
        <v>1</v>
      </c>
      <c r="M24" s="9">
        <v>1</v>
      </c>
      <c r="N24" s="10">
        <f t="shared" si="1"/>
        <v>5</v>
      </c>
    </row>
    <row r="25" spans="1:14" x14ac:dyDescent="0.25">
      <c r="A25" s="3" t="str">
        <f t="shared" si="4"/>
        <v>Московский</v>
      </c>
      <c r="B25" s="11" t="str">
        <f t="shared" si="4"/>
        <v>ГБОУ СОШ №496</v>
      </c>
      <c r="C25" s="5">
        <f t="shared" si="4"/>
        <v>11496</v>
      </c>
      <c r="D25" s="5" t="str">
        <f t="shared" si="4"/>
        <v>СОШ</v>
      </c>
      <c r="E25" s="12" t="str">
        <f t="shared" si="4"/>
        <v>1а</v>
      </c>
      <c r="F25" s="7">
        <f t="shared" si="4"/>
        <v>74</v>
      </c>
      <c r="G25" s="7">
        <f t="shared" si="4"/>
        <v>72</v>
      </c>
      <c r="H25" s="8">
        <f t="shared" si="3"/>
        <v>11496023</v>
      </c>
      <c r="I25" s="9">
        <v>1</v>
      </c>
      <c r="J25" s="9">
        <v>1</v>
      </c>
      <c r="K25" s="9">
        <v>1</v>
      </c>
      <c r="L25" s="9">
        <v>1</v>
      </c>
      <c r="M25" s="9">
        <v>0</v>
      </c>
      <c r="N25" s="10">
        <f t="shared" si="1"/>
        <v>4</v>
      </c>
    </row>
    <row r="26" spans="1:14" x14ac:dyDescent="0.25">
      <c r="A26" s="3" t="str">
        <f t="shared" si="4"/>
        <v>Московский</v>
      </c>
      <c r="B26" s="11" t="str">
        <f t="shared" si="4"/>
        <v>ГБОУ СОШ №496</v>
      </c>
      <c r="C26" s="5">
        <f t="shared" si="4"/>
        <v>11496</v>
      </c>
      <c r="D26" s="5" t="str">
        <f t="shared" si="4"/>
        <v>СОШ</v>
      </c>
      <c r="E26" s="13" t="s">
        <v>16</v>
      </c>
      <c r="F26" s="7">
        <f t="shared" si="4"/>
        <v>74</v>
      </c>
      <c r="G26" s="7">
        <f t="shared" si="4"/>
        <v>72</v>
      </c>
      <c r="H26" s="8">
        <f>H25+1</f>
        <v>11496024</v>
      </c>
      <c r="I26" s="9">
        <v>0</v>
      </c>
      <c r="J26" s="9">
        <v>1</v>
      </c>
      <c r="K26" s="9">
        <v>0</v>
      </c>
      <c r="L26" s="9">
        <v>1</v>
      </c>
      <c r="M26" s="9">
        <v>1</v>
      </c>
      <c r="N26" s="10">
        <f>IF(COUNTBLANK(I26:M26)&lt;5,SUM(I26:M26),"Не писал")</f>
        <v>3</v>
      </c>
    </row>
    <row r="27" spans="1:14" x14ac:dyDescent="0.25">
      <c r="A27" s="3" t="str">
        <f t="shared" si="4"/>
        <v>Московский</v>
      </c>
      <c r="B27" s="11" t="str">
        <f t="shared" si="4"/>
        <v>ГБОУ СОШ №496</v>
      </c>
      <c r="C27" s="5">
        <f t="shared" si="4"/>
        <v>11496</v>
      </c>
      <c r="D27" s="5" t="str">
        <f t="shared" si="4"/>
        <v>СОШ</v>
      </c>
      <c r="E27" s="12" t="str">
        <f t="shared" si="4"/>
        <v>1б</v>
      </c>
      <c r="F27" s="7">
        <f t="shared" si="4"/>
        <v>74</v>
      </c>
      <c r="G27" s="7">
        <f t="shared" si="4"/>
        <v>72</v>
      </c>
      <c r="H27" s="8">
        <f t="shared" ref="H27:H46" si="5">H26+1</f>
        <v>11496025</v>
      </c>
      <c r="I27" s="9">
        <v>1</v>
      </c>
      <c r="J27" s="9">
        <v>1</v>
      </c>
      <c r="K27" s="9">
        <v>1</v>
      </c>
      <c r="L27" s="9">
        <v>0</v>
      </c>
      <c r="M27" s="9">
        <v>1</v>
      </c>
      <c r="N27" s="10">
        <f t="shared" ref="N27:N50" si="6">IF(COUNTBLANK(I27:M27)&lt;5,SUM(I27:M27),"Не писал")</f>
        <v>4</v>
      </c>
    </row>
    <row r="28" spans="1:14" x14ac:dyDescent="0.25">
      <c r="A28" s="3" t="str">
        <f t="shared" si="4"/>
        <v>Московский</v>
      </c>
      <c r="B28" s="11" t="str">
        <f t="shared" si="4"/>
        <v>ГБОУ СОШ №496</v>
      </c>
      <c r="C28" s="5">
        <f t="shared" si="4"/>
        <v>11496</v>
      </c>
      <c r="D28" s="5" t="str">
        <f t="shared" si="4"/>
        <v>СОШ</v>
      </c>
      <c r="E28" s="12" t="str">
        <f t="shared" si="4"/>
        <v>1б</v>
      </c>
      <c r="F28" s="7">
        <f t="shared" si="4"/>
        <v>74</v>
      </c>
      <c r="G28" s="7">
        <f t="shared" si="4"/>
        <v>72</v>
      </c>
      <c r="H28" s="8">
        <f t="shared" si="5"/>
        <v>11496026</v>
      </c>
      <c r="I28" s="9">
        <v>1</v>
      </c>
      <c r="J28" s="9">
        <v>1</v>
      </c>
      <c r="K28" s="9">
        <v>0</v>
      </c>
      <c r="L28" s="9">
        <v>1</v>
      </c>
      <c r="M28" s="9">
        <v>1</v>
      </c>
      <c r="N28" s="10">
        <f t="shared" si="6"/>
        <v>4</v>
      </c>
    </row>
    <row r="29" spans="1:14" x14ac:dyDescent="0.25">
      <c r="A29" s="3" t="str">
        <f t="shared" si="4"/>
        <v>Московский</v>
      </c>
      <c r="B29" s="11" t="str">
        <f t="shared" si="4"/>
        <v>ГБОУ СОШ №496</v>
      </c>
      <c r="C29" s="5">
        <f t="shared" si="4"/>
        <v>11496</v>
      </c>
      <c r="D29" s="5" t="str">
        <f t="shared" si="4"/>
        <v>СОШ</v>
      </c>
      <c r="E29" s="12" t="str">
        <f t="shared" si="4"/>
        <v>1б</v>
      </c>
      <c r="F29" s="7">
        <f t="shared" si="4"/>
        <v>74</v>
      </c>
      <c r="G29" s="7">
        <f t="shared" si="4"/>
        <v>72</v>
      </c>
      <c r="H29" s="8">
        <f t="shared" si="5"/>
        <v>11496027</v>
      </c>
      <c r="I29" s="9">
        <v>1</v>
      </c>
      <c r="J29" s="9">
        <v>1</v>
      </c>
      <c r="K29" s="9">
        <v>1</v>
      </c>
      <c r="L29" s="9">
        <v>1</v>
      </c>
      <c r="M29" s="9">
        <v>1</v>
      </c>
      <c r="N29" s="10">
        <f t="shared" si="6"/>
        <v>5</v>
      </c>
    </row>
    <row r="30" spans="1:14" x14ac:dyDescent="0.25">
      <c r="A30" s="3" t="str">
        <f t="shared" si="4"/>
        <v>Московский</v>
      </c>
      <c r="B30" s="11" t="str">
        <f t="shared" si="4"/>
        <v>ГБОУ СОШ №496</v>
      </c>
      <c r="C30" s="5">
        <f t="shared" si="4"/>
        <v>11496</v>
      </c>
      <c r="D30" s="5" t="str">
        <f t="shared" si="4"/>
        <v>СОШ</v>
      </c>
      <c r="E30" s="12" t="str">
        <f t="shared" si="4"/>
        <v>1б</v>
      </c>
      <c r="F30" s="7">
        <f t="shared" si="4"/>
        <v>74</v>
      </c>
      <c r="G30" s="7">
        <f t="shared" si="4"/>
        <v>72</v>
      </c>
      <c r="H30" s="8">
        <f t="shared" si="5"/>
        <v>11496028</v>
      </c>
      <c r="I30" s="9">
        <v>1</v>
      </c>
      <c r="J30" s="9">
        <v>1</v>
      </c>
      <c r="K30" s="9">
        <v>1</v>
      </c>
      <c r="L30" s="9">
        <v>1</v>
      </c>
      <c r="M30" s="9">
        <v>1</v>
      </c>
      <c r="N30" s="10">
        <f t="shared" si="6"/>
        <v>5</v>
      </c>
    </row>
    <row r="31" spans="1:14" x14ac:dyDescent="0.25">
      <c r="A31" s="3" t="str">
        <f t="shared" si="4"/>
        <v>Московский</v>
      </c>
      <c r="B31" s="11" t="str">
        <f t="shared" si="4"/>
        <v>ГБОУ СОШ №496</v>
      </c>
      <c r="C31" s="5">
        <f t="shared" si="4"/>
        <v>11496</v>
      </c>
      <c r="D31" s="5" t="str">
        <f t="shared" si="4"/>
        <v>СОШ</v>
      </c>
      <c r="E31" s="12" t="str">
        <f t="shared" si="4"/>
        <v>1б</v>
      </c>
      <c r="F31" s="7">
        <f t="shared" si="4"/>
        <v>74</v>
      </c>
      <c r="G31" s="7">
        <f t="shared" si="4"/>
        <v>72</v>
      </c>
      <c r="H31" s="8">
        <f t="shared" si="5"/>
        <v>11496029</v>
      </c>
      <c r="I31" s="9">
        <v>1</v>
      </c>
      <c r="J31" s="9">
        <v>1</v>
      </c>
      <c r="K31" s="9">
        <v>1</v>
      </c>
      <c r="L31" s="9">
        <v>1</v>
      </c>
      <c r="M31" s="9">
        <v>1</v>
      </c>
      <c r="N31" s="10">
        <f t="shared" si="6"/>
        <v>5</v>
      </c>
    </row>
    <row r="32" spans="1:14" x14ac:dyDescent="0.25">
      <c r="A32" s="3" t="str">
        <f t="shared" si="4"/>
        <v>Московский</v>
      </c>
      <c r="B32" s="11" t="str">
        <f t="shared" si="4"/>
        <v>ГБОУ СОШ №496</v>
      </c>
      <c r="C32" s="5">
        <f t="shared" si="4"/>
        <v>11496</v>
      </c>
      <c r="D32" s="5" t="str">
        <f t="shared" si="4"/>
        <v>СОШ</v>
      </c>
      <c r="E32" s="12" t="str">
        <f t="shared" si="4"/>
        <v>1б</v>
      </c>
      <c r="F32" s="7">
        <f t="shared" si="4"/>
        <v>74</v>
      </c>
      <c r="G32" s="7">
        <f t="shared" si="4"/>
        <v>72</v>
      </c>
      <c r="H32" s="8">
        <f t="shared" si="5"/>
        <v>11496030</v>
      </c>
      <c r="I32" s="9">
        <v>0</v>
      </c>
      <c r="J32" s="9">
        <v>1</v>
      </c>
      <c r="K32" s="9">
        <v>0</v>
      </c>
      <c r="L32" s="9">
        <v>0</v>
      </c>
      <c r="M32" s="9">
        <v>0</v>
      </c>
      <c r="N32" s="10">
        <f t="shared" si="6"/>
        <v>1</v>
      </c>
    </row>
    <row r="33" spans="1:14" x14ac:dyDescent="0.25">
      <c r="A33" s="3" t="str">
        <f t="shared" si="4"/>
        <v>Московский</v>
      </c>
      <c r="B33" s="11" t="str">
        <f t="shared" si="4"/>
        <v>ГБОУ СОШ №496</v>
      </c>
      <c r="C33" s="5">
        <f t="shared" si="4"/>
        <v>11496</v>
      </c>
      <c r="D33" s="5" t="str">
        <f t="shared" si="4"/>
        <v>СОШ</v>
      </c>
      <c r="E33" s="12" t="str">
        <f t="shared" si="4"/>
        <v>1б</v>
      </c>
      <c r="F33" s="7">
        <f t="shared" si="4"/>
        <v>74</v>
      </c>
      <c r="G33" s="7">
        <f t="shared" si="4"/>
        <v>72</v>
      </c>
      <c r="H33" s="8">
        <f t="shared" si="5"/>
        <v>11496031</v>
      </c>
      <c r="I33" s="9">
        <v>0</v>
      </c>
      <c r="J33" s="9">
        <v>1</v>
      </c>
      <c r="K33" s="9">
        <v>0</v>
      </c>
      <c r="L33" s="9">
        <v>1</v>
      </c>
      <c r="M33" s="9">
        <v>0</v>
      </c>
      <c r="N33" s="10">
        <f t="shared" si="6"/>
        <v>2</v>
      </c>
    </row>
    <row r="34" spans="1:14" x14ac:dyDescent="0.25">
      <c r="A34" s="3" t="str">
        <f t="shared" si="4"/>
        <v>Московский</v>
      </c>
      <c r="B34" s="11" t="str">
        <f t="shared" si="4"/>
        <v>ГБОУ СОШ №496</v>
      </c>
      <c r="C34" s="5">
        <f t="shared" si="4"/>
        <v>11496</v>
      </c>
      <c r="D34" s="5" t="str">
        <f t="shared" si="4"/>
        <v>СОШ</v>
      </c>
      <c r="E34" s="12" t="str">
        <f t="shared" si="4"/>
        <v>1б</v>
      </c>
      <c r="F34" s="7">
        <f t="shared" si="4"/>
        <v>74</v>
      </c>
      <c r="G34" s="7">
        <f t="shared" si="4"/>
        <v>72</v>
      </c>
      <c r="H34" s="8">
        <f t="shared" si="5"/>
        <v>11496032</v>
      </c>
      <c r="I34" s="9">
        <v>1</v>
      </c>
      <c r="J34" s="9">
        <v>1</v>
      </c>
      <c r="K34" s="9">
        <v>0</v>
      </c>
      <c r="L34" s="9">
        <v>1</v>
      </c>
      <c r="M34" s="9">
        <v>1</v>
      </c>
      <c r="N34" s="10">
        <f t="shared" si="6"/>
        <v>4</v>
      </c>
    </row>
    <row r="35" spans="1:14" x14ac:dyDescent="0.25">
      <c r="A35" s="3" t="str">
        <f t="shared" si="4"/>
        <v>Московский</v>
      </c>
      <c r="B35" s="11" t="str">
        <f t="shared" si="4"/>
        <v>ГБОУ СОШ №496</v>
      </c>
      <c r="C35" s="5">
        <f t="shared" si="4"/>
        <v>11496</v>
      </c>
      <c r="D35" s="5" t="str">
        <f t="shared" si="4"/>
        <v>СОШ</v>
      </c>
      <c r="E35" s="12" t="str">
        <f t="shared" si="4"/>
        <v>1б</v>
      </c>
      <c r="F35" s="7">
        <f t="shared" si="4"/>
        <v>74</v>
      </c>
      <c r="G35" s="7">
        <f t="shared" si="4"/>
        <v>72</v>
      </c>
      <c r="H35" s="8">
        <f t="shared" si="5"/>
        <v>11496033</v>
      </c>
      <c r="I35" s="9">
        <v>1</v>
      </c>
      <c r="J35" s="9">
        <v>1</v>
      </c>
      <c r="K35" s="9">
        <v>0</v>
      </c>
      <c r="L35" s="9">
        <v>1</v>
      </c>
      <c r="M35" s="9">
        <v>1</v>
      </c>
      <c r="N35" s="10">
        <f t="shared" si="6"/>
        <v>4</v>
      </c>
    </row>
    <row r="36" spans="1:14" x14ac:dyDescent="0.25">
      <c r="A36" s="3" t="str">
        <f t="shared" si="4"/>
        <v>Московский</v>
      </c>
      <c r="B36" s="11" t="str">
        <f t="shared" si="4"/>
        <v>ГБОУ СОШ №496</v>
      </c>
      <c r="C36" s="5">
        <f t="shared" si="4"/>
        <v>11496</v>
      </c>
      <c r="D36" s="5" t="str">
        <f t="shared" si="4"/>
        <v>СОШ</v>
      </c>
      <c r="E36" s="12" t="str">
        <f t="shared" si="4"/>
        <v>1б</v>
      </c>
      <c r="F36" s="7">
        <f t="shared" si="4"/>
        <v>74</v>
      </c>
      <c r="G36" s="7">
        <f t="shared" si="4"/>
        <v>72</v>
      </c>
      <c r="H36" s="8">
        <f t="shared" si="5"/>
        <v>11496034</v>
      </c>
      <c r="I36" s="9">
        <v>1</v>
      </c>
      <c r="J36" s="9">
        <v>1</v>
      </c>
      <c r="K36" s="9">
        <v>0</v>
      </c>
      <c r="L36" s="9">
        <v>1</v>
      </c>
      <c r="M36" s="9">
        <v>1</v>
      </c>
      <c r="N36" s="10">
        <f t="shared" si="6"/>
        <v>4</v>
      </c>
    </row>
    <row r="37" spans="1:14" x14ac:dyDescent="0.25">
      <c r="A37" s="3" t="str">
        <f t="shared" ref="A37:G52" si="7">A36</f>
        <v>Московский</v>
      </c>
      <c r="B37" s="11" t="str">
        <f t="shared" si="7"/>
        <v>ГБОУ СОШ №496</v>
      </c>
      <c r="C37" s="5">
        <f t="shared" si="7"/>
        <v>11496</v>
      </c>
      <c r="D37" s="5" t="str">
        <f t="shared" si="7"/>
        <v>СОШ</v>
      </c>
      <c r="E37" s="12" t="str">
        <f t="shared" si="7"/>
        <v>1б</v>
      </c>
      <c r="F37" s="7">
        <f t="shared" si="7"/>
        <v>74</v>
      </c>
      <c r="G37" s="7">
        <f t="shared" si="7"/>
        <v>72</v>
      </c>
      <c r="H37" s="8">
        <f t="shared" si="5"/>
        <v>11496035</v>
      </c>
      <c r="I37" s="9">
        <v>1</v>
      </c>
      <c r="J37" s="9">
        <v>1</v>
      </c>
      <c r="K37" s="9">
        <v>0</v>
      </c>
      <c r="L37" s="9">
        <v>1</v>
      </c>
      <c r="M37" s="9">
        <v>1</v>
      </c>
      <c r="N37" s="10">
        <f t="shared" si="6"/>
        <v>4</v>
      </c>
    </row>
    <row r="38" spans="1:14" x14ac:dyDescent="0.25">
      <c r="A38" s="3" t="str">
        <f t="shared" si="7"/>
        <v>Московский</v>
      </c>
      <c r="B38" s="11" t="str">
        <f t="shared" si="7"/>
        <v>ГБОУ СОШ №496</v>
      </c>
      <c r="C38" s="5">
        <f t="shared" si="7"/>
        <v>11496</v>
      </c>
      <c r="D38" s="5" t="str">
        <f t="shared" si="7"/>
        <v>СОШ</v>
      </c>
      <c r="E38" s="12" t="str">
        <f t="shared" si="7"/>
        <v>1б</v>
      </c>
      <c r="F38" s="7">
        <f t="shared" si="7"/>
        <v>74</v>
      </c>
      <c r="G38" s="7">
        <f t="shared" si="7"/>
        <v>72</v>
      </c>
      <c r="H38" s="8">
        <f t="shared" si="5"/>
        <v>11496036</v>
      </c>
      <c r="I38" s="9">
        <v>0</v>
      </c>
      <c r="J38" s="9">
        <v>1</v>
      </c>
      <c r="K38" s="9">
        <v>0</v>
      </c>
      <c r="L38" s="9">
        <v>0</v>
      </c>
      <c r="M38" s="9">
        <v>1</v>
      </c>
      <c r="N38" s="10">
        <f t="shared" si="6"/>
        <v>2</v>
      </c>
    </row>
    <row r="39" spans="1:14" x14ac:dyDescent="0.25">
      <c r="A39" s="3" t="str">
        <f t="shared" si="7"/>
        <v>Московский</v>
      </c>
      <c r="B39" s="11" t="str">
        <f t="shared" si="7"/>
        <v>ГБОУ СОШ №496</v>
      </c>
      <c r="C39" s="5">
        <f t="shared" si="7"/>
        <v>11496</v>
      </c>
      <c r="D39" s="5" t="str">
        <f t="shared" si="7"/>
        <v>СОШ</v>
      </c>
      <c r="E39" s="12" t="str">
        <f t="shared" si="7"/>
        <v>1б</v>
      </c>
      <c r="F39" s="7">
        <f t="shared" si="7"/>
        <v>74</v>
      </c>
      <c r="G39" s="7">
        <f t="shared" si="7"/>
        <v>72</v>
      </c>
      <c r="H39" s="8">
        <f t="shared" si="5"/>
        <v>11496037</v>
      </c>
      <c r="I39" s="9">
        <v>1</v>
      </c>
      <c r="J39" s="9">
        <v>1</v>
      </c>
      <c r="K39" s="9">
        <v>0</v>
      </c>
      <c r="L39" s="9">
        <v>1</v>
      </c>
      <c r="M39" s="9">
        <v>1</v>
      </c>
      <c r="N39" s="10">
        <f t="shared" si="6"/>
        <v>4</v>
      </c>
    </row>
    <row r="40" spans="1:14" x14ac:dyDescent="0.25">
      <c r="A40" s="3" t="str">
        <f t="shared" si="7"/>
        <v>Московский</v>
      </c>
      <c r="B40" s="11" t="str">
        <f t="shared" si="7"/>
        <v>ГБОУ СОШ №496</v>
      </c>
      <c r="C40" s="5">
        <f t="shared" si="7"/>
        <v>11496</v>
      </c>
      <c r="D40" s="5" t="str">
        <f t="shared" si="7"/>
        <v>СОШ</v>
      </c>
      <c r="E40" s="12" t="str">
        <f t="shared" si="7"/>
        <v>1б</v>
      </c>
      <c r="F40" s="7">
        <f t="shared" si="7"/>
        <v>74</v>
      </c>
      <c r="G40" s="7">
        <f t="shared" si="7"/>
        <v>72</v>
      </c>
      <c r="H40" s="8">
        <f t="shared" si="5"/>
        <v>11496038</v>
      </c>
      <c r="I40" s="9">
        <v>0</v>
      </c>
      <c r="J40" s="9">
        <v>1</v>
      </c>
      <c r="K40" s="9">
        <v>0</v>
      </c>
      <c r="L40" s="9">
        <v>0</v>
      </c>
      <c r="M40" s="9">
        <v>1</v>
      </c>
      <c r="N40" s="10">
        <f t="shared" si="6"/>
        <v>2</v>
      </c>
    </row>
    <row r="41" spans="1:14" x14ac:dyDescent="0.25">
      <c r="A41" s="3" t="str">
        <f t="shared" si="7"/>
        <v>Московский</v>
      </c>
      <c r="B41" s="11" t="str">
        <f t="shared" si="7"/>
        <v>ГБОУ СОШ №496</v>
      </c>
      <c r="C41" s="5">
        <f t="shared" si="7"/>
        <v>11496</v>
      </c>
      <c r="D41" s="5" t="str">
        <f t="shared" si="7"/>
        <v>СОШ</v>
      </c>
      <c r="E41" s="12" t="str">
        <f t="shared" si="7"/>
        <v>1б</v>
      </c>
      <c r="F41" s="7">
        <f t="shared" si="7"/>
        <v>74</v>
      </c>
      <c r="G41" s="7">
        <f t="shared" si="7"/>
        <v>72</v>
      </c>
      <c r="H41" s="8">
        <f t="shared" si="5"/>
        <v>11496039</v>
      </c>
      <c r="I41" s="9">
        <v>1</v>
      </c>
      <c r="J41" s="9">
        <v>1</v>
      </c>
      <c r="K41" s="9">
        <v>1</v>
      </c>
      <c r="L41" s="9">
        <v>1</v>
      </c>
      <c r="M41" s="9">
        <v>1</v>
      </c>
      <c r="N41" s="10">
        <f t="shared" si="6"/>
        <v>5</v>
      </c>
    </row>
    <row r="42" spans="1:14" x14ac:dyDescent="0.25">
      <c r="A42" s="3" t="str">
        <f t="shared" si="7"/>
        <v>Московский</v>
      </c>
      <c r="B42" s="11" t="str">
        <f t="shared" si="7"/>
        <v>ГБОУ СОШ №496</v>
      </c>
      <c r="C42" s="5">
        <f t="shared" si="7"/>
        <v>11496</v>
      </c>
      <c r="D42" s="5" t="str">
        <f t="shared" si="7"/>
        <v>СОШ</v>
      </c>
      <c r="E42" s="12" t="str">
        <f t="shared" si="7"/>
        <v>1б</v>
      </c>
      <c r="F42" s="7">
        <f t="shared" si="7"/>
        <v>74</v>
      </c>
      <c r="G42" s="7">
        <f t="shared" si="7"/>
        <v>72</v>
      </c>
      <c r="H42" s="8">
        <f t="shared" si="5"/>
        <v>11496040</v>
      </c>
      <c r="I42" s="9">
        <v>0</v>
      </c>
      <c r="J42" s="9">
        <v>1</v>
      </c>
      <c r="K42" s="9">
        <v>0</v>
      </c>
      <c r="L42" s="9">
        <v>1</v>
      </c>
      <c r="M42" s="9">
        <v>1</v>
      </c>
      <c r="N42" s="10">
        <f t="shared" si="6"/>
        <v>3</v>
      </c>
    </row>
    <row r="43" spans="1:14" x14ac:dyDescent="0.25">
      <c r="A43" s="3" t="str">
        <f t="shared" si="7"/>
        <v>Московский</v>
      </c>
      <c r="B43" s="11" t="str">
        <f t="shared" si="7"/>
        <v>ГБОУ СОШ №496</v>
      </c>
      <c r="C43" s="5">
        <f t="shared" si="7"/>
        <v>11496</v>
      </c>
      <c r="D43" s="5" t="str">
        <f t="shared" si="7"/>
        <v>СОШ</v>
      </c>
      <c r="E43" s="12" t="str">
        <f t="shared" si="7"/>
        <v>1б</v>
      </c>
      <c r="F43" s="7">
        <f t="shared" si="7"/>
        <v>74</v>
      </c>
      <c r="G43" s="7">
        <f t="shared" si="7"/>
        <v>72</v>
      </c>
      <c r="H43" s="8">
        <f t="shared" si="5"/>
        <v>11496041</v>
      </c>
      <c r="I43" s="9">
        <v>1</v>
      </c>
      <c r="J43" s="9">
        <v>0</v>
      </c>
      <c r="K43" s="9">
        <v>0</v>
      </c>
      <c r="L43" s="9">
        <v>1</v>
      </c>
      <c r="M43" s="9">
        <v>1</v>
      </c>
      <c r="N43" s="10">
        <f t="shared" si="6"/>
        <v>3</v>
      </c>
    </row>
    <row r="44" spans="1:14" x14ac:dyDescent="0.25">
      <c r="A44" s="3" t="str">
        <f t="shared" si="7"/>
        <v>Московский</v>
      </c>
      <c r="B44" s="11" t="str">
        <f t="shared" si="7"/>
        <v>ГБОУ СОШ №496</v>
      </c>
      <c r="C44" s="5">
        <f t="shared" si="7"/>
        <v>11496</v>
      </c>
      <c r="D44" s="5" t="str">
        <f t="shared" si="7"/>
        <v>СОШ</v>
      </c>
      <c r="E44" s="12" t="str">
        <f t="shared" si="7"/>
        <v>1б</v>
      </c>
      <c r="F44" s="7">
        <f t="shared" si="7"/>
        <v>74</v>
      </c>
      <c r="G44" s="7">
        <f t="shared" si="7"/>
        <v>72</v>
      </c>
      <c r="H44" s="8">
        <f t="shared" si="5"/>
        <v>11496042</v>
      </c>
      <c r="I44" s="9">
        <v>1</v>
      </c>
      <c r="J44" s="9">
        <v>1</v>
      </c>
      <c r="K44" s="9">
        <v>0</v>
      </c>
      <c r="L44" s="9">
        <v>1</v>
      </c>
      <c r="M44" s="9">
        <v>1</v>
      </c>
      <c r="N44" s="10">
        <f t="shared" si="6"/>
        <v>4</v>
      </c>
    </row>
    <row r="45" spans="1:14" x14ac:dyDescent="0.25">
      <c r="A45" s="3" t="str">
        <f t="shared" si="7"/>
        <v>Московский</v>
      </c>
      <c r="B45" s="11" t="str">
        <f t="shared" si="7"/>
        <v>ГБОУ СОШ №496</v>
      </c>
      <c r="C45" s="5">
        <f t="shared" si="7"/>
        <v>11496</v>
      </c>
      <c r="D45" s="5" t="str">
        <f t="shared" si="7"/>
        <v>СОШ</v>
      </c>
      <c r="E45" s="12" t="str">
        <f t="shared" si="7"/>
        <v>1б</v>
      </c>
      <c r="F45" s="7">
        <f t="shared" si="7"/>
        <v>74</v>
      </c>
      <c r="G45" s="7">
        <f t="shared" si="7"/>
        <v>72</v>
      </c>
      <c r="H45" s="8">
        <f t="shared" si="5"/>
        <v>11496043</v>
      </c>
      <c r="I45" s="9">
        <v>1</v>
      </c>
      <c r="J45" s="9">
        <v>1</v>
      </c>
      <c r="K45" s="9">
        <v>0</v>
      </c>
      <c r="L45" s="9">
        <v>1</v>
      </c>
      <c r="M45" s="9">
        <v>1</v>
      </c>
      <c r="N45" s="10">
        <f t="shared" si="6"/>
        <v>4</v>
      </c>
    </row>
    <row r="46" spans="1:14" x14ac:dyDescent="0.25">
      <c r="A46" s="3" t="str">
        <f t="shared" si="7"/>
        <v>Московский</v>
      </c>
      <c r="B46" s="11" t="str">
        <f t="shared" si="7"/>
        <v>ГБОУ СОШ №496</v>
      </c>
      <c r="C46" s="5">
        <f t="shared" si="7"/>
        <v>11496</v>
      </c>
      <c r="D46" s="5" t="str">
        <f t="shared" si="7"/>
        <v>СОШ</v>
      </c>
      <c r="E46" s="12" t="str">
        <f t="shared" si="7"/>
        <v>1б</v>
      </c>
      <c r="F46" s="7">
        <f t="shared" si="7"/>
        <v>74</v>
      </c>
      <c r="G46" s="7">
        <f t="shared" si="7"/>
        <v>72</v>
      </c>
      <c r="H46" s="8">
        <f t="shared" si="5"/>
        <v>11496044</v>
      </c>
      <c r="I46" s="9">
        <v>1</v>
      </c>
      <c r="J46" s="9">
        <v>1</v>
      </c>
      <c r="K46" s="9">
        <v>0</v>
      </c>
      <c r="L46" s="9">
        <v>1</v>
      </c>
      <c r="M46" s="9">
        <v>1</v>
      </c>
      <c r="N46" s="10">
        <f t="shared" si="6"/>
        <v>4</v>
      </c>
    </row>
    <row r="47" spans="1:14" x14ac:dyDescent="0.25">
      <c r="A47" s="3" t="str">
        <f t="shared" si="7"/>
        <v>Московский</v>
      </c>
      <c r="B47" s="11" t="str">
        <f t="shared" si="7"/>
        <v>ГБОУ СОШ №496</v>
      </c>
      <c r="C47" s="5">
        <f t="shared" si="7"/>
        <v>11496</v>
      </c>
      <c r="D47" s="5" t="str">
        <f t="shared" si="7"/>
        <v>СОШ</v>
      </c>
      <c r="E47" s="12" t="str">
        <f t="shared" si="7"/>
        <v>1б</v>
      </c>
      <c r="F47" s="7">
        <f t="shared" si="7"/>
        <v>74</v>
      </c>
      <c r="G47" s="7">
        <f t="shared" si="7"/>
        <v>72</v>
      </c>
      <c r="H47" s="8">
        <f t="shared" si="3"/>
        <v>11496045</v>
      </c>
      <c r="I47" s="9">
        <v>1</v>
      </c>
      <c r="J47" s="9">
        <v>1</v>
      </c>
      <c r="K47" s="9">
        <v>1</v>
      </c>
      <c r="L47" s="9">
        <v>1</v>
      </c>
      <c r="M47" s="9">
        <v>1</v>
      </c>
      <c r="N47" s="10">
        <f t="shared" si="6"/>
        <v>5</v>
      </c>
    </row>
    <row r="48" spans="1:14" x14ac:dyDescent="0.25">
      <c r="A48" s="3" t="str">
        <f t="shared" si="7"/>
        <v>Московский</v>
      </c>
      <c r="B48" s="11" t="str">
        <f t="shared" si="7"/>
        <v>ГБОУ СОШ №496</v>
      </c>
      <c r="C48" s="5">
        <f t="shared" si="7"/>
        <v>11496</v>
      </c>
      <c r="D48" s="5" t="str">
        <f t="shared" si="7"/>
        <v>СОШ</v>
      </c>
      <c r="E48" s="12" t="str">
        <f t="shared" si="7"/>
        <v>1б</v>
      </c>
      <c r="F48" s="7">
        <f t="shared" si="7"/>
        <v>74</v>
      </c>
      <c r="G48" s="7">
        <f t="shared" si="7"/>
        <v>72</v>
      </c>
      <c r="H48" s="8">
        <f t="shared" si="3"/>
        <v>11496046</v>
      </c>
      <c r="I48" s="9">
        <v>1</v>
      </c>
      <c r="J48" s="9">
        <v>1</v>
      </c>
      <c r="K48" s="9">
        <v>0</v>
      </c>
      <c r="L48" s="9">
        <v>1</v>
      </c>
      <c r="M48" s="9">
        <v>1</v>
      </c>
      <c r="N48" s="10">
        <f t="shared" si="6"/>
        <v>4</v>
      </c>
    </row>
    <row r="49" spans="1:14" x14ac:dyDescent="0.25">
      <c r="A49" s="3" t="str">
        <f t="shared" si="7"/>
        <v>Московский</v>
      </c>
      <c r="B49" s="11" t="str">
        <f t="shared" si="7"/>
        <v>ГБОУ СОШ №496</v>
      </c>
      <c r="C49" s="5">
        <f t="shared" si="7"/>
        <v>11496</v>
      </c>
      <c r="D49" s="5" t="str">
        <f t="shared" si="7"/>
        <v>СОШ</v>
      </c>
      <c r="E49" s="12" t="str">
        <f t="shared" si="7"/>
        <v>1б</v>
      </c>
      <c r="F49" s="7">
        <f t="shared" si="7"/>
        <v>74</v>
      </c>
      <c r="G49" s="7">
        <f t="shared" si="7"/>
        <v>72</v>
      </c>
      <c r="H49" s="8">
        <f t="shared" si="3"/>
        <v>11496047</v>
      </c>
      <c r="I49" s="9">
        <v>1</v>
      </c>
      <c r="J49" s="9">
        <v>1</v>
      </c>
      <c r="K49" s="9">
        <v>0</v>
      </c>
      <c r="L49" s="9">
        <v>1</v>
      </c>
      <c r="M49" s="9">
        <v>1</v>
      </c>
      <c r="N49" s="10">
        <f t="shared" si="6"/>
        <v>4</v>
      </c>
    </row>
    <row r="50" spans="1:14" x14ac:dyDescent="0.25">
      <c r="A50" s="3" t="str">
        <f t="shared" si="7"/>
        <v>Московский</v>
      </c>
      <c r="B50" s="11" t="str">
        <f t="shared" si="7"/>
        <v>ГБОУ СОШ №496</v>
      </c>
      <c r="C50" s="5">
        <f t="shared" si="7"/>
        <v>11496</v>
      </c>
      <c r="D50" s="5" t="str">
        <f t="shared" si="7"/>
        <v>СОШ</v>
      </c>
      <c r="E50" s="12" t="str">
        <f t="shared" si="7"/>
        <v>1б</v>
      </c>
      <c r="F50" s="7">
        <f t="shared" si="7"/>
        <v>74</v>
      </c>
      <c r="G50" s="7">
        <f t="shared" si="7"/>
        <v>72</v>
      </c>
      <c r="H50" s="8">
        <f t="shared" si="3"/>
        <v>11496048</v>
      </c>
      <c r="I50" s="9">
        <v>1</v>
      </c>
      <c r="J50" s="9">
        <v>1</v>
      </c>
      <c r="K50" s="9">
        <v>1</v>
      </c>
      <c r="L50" s="9">
        <v>0</v>
      </c>
      <c r="M50" s="9">
        <v>1</v>
      </c>
      <c r="N50" s="10">
        <f t="shared" si="6"/>
        <v>4</v>
      </c>
    </row>
    <row r="51" spans="1:14" x14ac:dyDescent="0.25">
      <c r="A51" s="3" t="str">
        <f t="shared" si="7"/>
        <v>Московский</v>
      </c>
      <c r="B51" s="11" t="str">
        <f t="shared" si="7"/>
        <v>ГБОУ СОШ №496</v>
      </c>
      <c r="C51" s="5">
        <f t="shared" si="7"/>
        <v>11496</v>
      </c>
      <c r="D51" s="5" t="str">
        <f t="shared" si="7"/>
        <v>СОШ</v>
      </c>
      <c r="E51" s="13" t="s">
        <v>17</v>
      </c>
      <c r="F51" s="7">
        <f t="shared" si="7"/>
        <v>74</v>
      </c>
      <c r="G51" s="7">
        <f t="shared" si="7"/>
        <v>72</v>
      </c>
      <c r="H51" s="8">
        <f t="shared" si="3"/>
        <v>11496049</v>
      </c>
      <c r="I51" s="9">
        <v>1</v>
      </c>
      <c r="J51" s="9">
        <v>1</v>
      </c>
      <c r="K51" s="9">
        <v>1</v>
      </c>
      <c r="L51" s="9">
        <v>1</v>
      </c>
      <c r="M51" s="9">
        <v>1</v>
      </c>
      <c r="N51" s="10">
        <f>IF(COUNTBLANK(I51:M51)&lt;5,SUM(I51:M51),"Не писал")</f>
        <v>5</v>
      </c>
    </row>
    <row r="52" spans="1:14" x14ac:dyDescent="0.25">
      <c r="A52" s="3" t="str">
        <f t="shared" si="7"/>
        <v>Московский</v>
      </c>
      <c r="B52" s="11" t="str">
        <f t="shared" si="7"/>
        <v>ГБОУ СОШ №496</v>
      </c>
      <c r="C52" s="5">
        <f t="shared" si="7"/>
        <v>11496</v>
      </c>
      <c r="D52" s="5" t="str">
        <f t="shared" si="7"/>
        <v>СОШ</v>
      </c>
      <c r="E52" s="12" t="str">
        <f t="shared" si="7"/>
        <v>1в</v>
      </c>
      <c r="F52" s="7">
        <f t="shared" si="7"/>
        <v>74</v>
      </c>
      <c r="G52" s="7">
        <f t="shared" si="7"/>
        <v>72</v>
      </c>
      <c r="H52" s="8">
        <f t="shared" si="3"/>
        <v>11496050</v>
      </c>
      <c r="I52" s="9">
        <v>0</v>
      </c>
      <c r="J52" s="9">
        <v>1</v>
      </c>
      <c r="K52" s="9">
        <v>1</v>
      </c>
      <c r="L52" s="9">
        <v>1</v>
      </c>
      <c r="M52" s="9">
        <v>1</v>
      </c>
      <c r="N52" s="10">
        <f t="shared" ref="N52:N74" si="8">IF(COUNTBLANK(I52:M52)&lt;5,SUM(I52:M52),"Не писал")</f>
        <v>4</v>
      </c>
    </row>
    <row r="53" spans="1:14" x14ac:dyDescent="0.25">
      <c r="A53" s="3" t="str">
        <f t="shared" ref="A53:G68" si="9">A52</f>
        <v>Московский</v>
      </c>
      <c r="B53" s="11" t="str">
        <f t="shared" si="9"/>
        <v>ГБОУ СОШ №496</v>
      </c>
      <c r="C53" s="5">
        <f t="shared" si="9"/>
        <v>11496</v>
      </c>
      <c r="D53" s="5" t="str">
        <f t="shared" si="9"/>
        <v>СОШ</v>
      </c>
      <c r="E53" s="12" t="str">
        <f t="shared" si="9"/>
        <v>1в</v>
      </c>
      <c r="F53" s="7">
        <f t="shared" si="9"/>
        <v>74</v>
      </c>
      <c r="G53" s="7">
        <f t="shared" si="9"/>
        <v>72</v>
      </c>
      <c r="H53" s="8">
        <f t="shared" si="3"/>
        <v>11496051</v>
      </c>
      <c r="I53" s="9">
        <v>1</v>
      </c>
      <c r="J53" s="9">
        <v>1</v>
      </c>
      <c r="K53" s="9">
        <v>1</v>
      </c>
      <c r="L53" s="9">
        <v>1</v>
      </c>
      <c r="M53" s="9">
        <v>0</v>
      </c>
      <c r="N53" s="10">
        <f t="shared" si="8"/>
        <v>4</v>
      </c>
    </row>
    <row r="54" spans="1:14" x14ac:dyDescent="0.25">
      <c r="A54" s="3" t="str">
        <f t="shared" si="9"/>
        <v>Московский</v>
      </c>
      <c r="B54" s="11" t="str">
        <f t="shared" si="9"/>
        <v>ГБОУ СОШ №496</v>
      </c>
      <c r="C54" s="5">
        <f t="shared" si="9"/>
        <v>11496</v>
      </c>
      <c r="D54" s="5" t="str">
        <f t="shared" si="9"/>
        <v>СОШ</v>
      </c>
      <c r="E54" s="12" t="str">
        <f t="shared" si="9"/>
        <v>1в</v>
      </c>
      <c r="F54" s="7">
        <f t="shared" si="9"/>
        <v>74</v>
      </c>
      <c r="G54" s="7">
        <f t="shared" si="9"/>
        <v>72</v>
      </c>
      <c r="H54" s="8">
        <f t="shared" si="3"/>
        <v>11496052</v>
      </c>
      <c r="I54" s="9">
        <v>1</v>
      </c>
      <c r="J54" s="9">
        <v>1</v>
      </c>
      <c r="K54" s="9">
        <v>1</v>
      </c>
      <c r="L54" s="9">
        <v>1</v>
      </c>
      <c r="M54" s="9">
        <v>0</v>
      </c>
      <c r="N54" s="10">
        <f t="shared" si="8"/>
        <v>4</v>
      </c>
    </row>
    <row r="55" spans="1:14" x14ac:dyDescent="0.25">
      <c r="A55" s="3" t="str">
        <f t="shared" si="9"/>
        <v>Московский</v>
      </c>
      <c r="B55" s="11" t="str">
        <f t="shared" si="9"/>
        <v>ГБОУ СОШ №496</v>
      </c>
      <c r="C55" s="5">
        <f t="shared" si="9"/>
        <v>11496</v>
      </c>
      <c r="D55" s="5" t="str">
        <f t="shared" si="9"/>
        <v>СОШ</v>
      </c>
      <c r="E55" s="12" t="str">
        <f t="shared" si="9"/>
        <v>1в</v>
      </c>
      <c r="F55" s="7">
        <f t="shared" si="9"/>
        <v>74</v>
      </c>
      <c r="G55" s="7">
        <f t="shared" si="9"/>
        <v>72</v>
      </c>
      <c r="H55" s="8">
        <f t="shared" si="3"/>
        <v>11496053</v>
      </c>
      <c r="I55" s="9">
        <v>1</v>
      </c>
      <c r="J55" s="9">
        <v>1</v>
      </c>
      <c r="K55" s="9">
        <v>1</v>
      </c>
      <c r="L55" s="9">
        <v>1</v>
      </c>
      <c r="M55" s="9">
        <v>1</v>
      </c>
      <c r="N55" s="10">
        <f t="shared" si="8"/>
        <v>5</v>
      </c>
    </row>
    <row r="56" spans="1:14" x14ac:dyDescent="0.25">
      <c r="A56" s="3" t="str">
        <f t="shared" si="9"/>
        <v>Московский</v>
      </c>
      <c r="B56" s="11" t="str">
        <f t="shared" si="9"/>
        <v>ГБОУ СОШ №496</v>
      </c>
      <c r="C56" s="5">
        <f t="shared" si="9"/>
        <v>11496</v>
      </c>
      <c r="D56" s="5" t="str">
        <f t="shared" si="9"/>
        <v>СОШ</v>
      </c>
      <c r="E56" s="12" t="str">
        <f t="shared" si="9"/>
        <v>1в</v>
      </c>
      <c r="F56" s="7">
        <f t="shared" si="9"/>
        <v>74</v>
      </c>
      <c r="G56" s="7">
        <f t="shared" si="9"/>
        <v>72</v>
      </c>
      <c r="H56" s="8">
        <f t="shared" si="3"/>
        <v>11496054</v>
      </c>
      <c r="I56" s="9">
        <v>1</v>
      </c>
      <c r="J56" s="9">
        <v>1</v>
      </c>
      <c r="K56" s="9">
        <v>1</v>
      </c>
      <c r="L56" s="9">
        <v>0</v>
      </c>
      <c r="M56" s="9">
        <v>0</v>
      </c>
      <c r="N56" s="10">
        <f t="shared" si="8"/>
        <v>3</v>
      </c>
    </row>
    <row r="57" spans="1:14" x14ac:dyDescent="0.25">
      <c r="A57" s="3" t="str">
        <f t="shared" si="9"/>
        <v>Московский</v>
      </c>
      <c r="B57" s="11" t="str">
        <f t="shared" si="9"/>
        <v>ГБОУ СОШ №496</v>
      </c>
      <c r="C57" s="5">
        <f t="shared" si="9"/>
        <v>11496</v>
      </c>
      <c r="D57" s="5" t="str">
        <f t="shared" si="9"/>
        <v>СОШ</v>
      </c>
      <c r="E57" s="12" t="str">
        <f t="shared" si="9"/>
        <v>1в</v>
      </c>
      <c r="F57" s="7">
        <f t="shared" si="9"/>
        <v>74</v>
      </c>
      <c r="G57" s="7">
        <f t="shared" si="9"/>
        <v>72</v>
      </c>
      <c r="H57" s="8">
        <f t="shared" si="3"/>
        <v>11496055</v>
      </c>
      <c r="I57" s="9">
        <v>1</v>
      </c>
      <c r="J57" s="9">
        <v>1</v>
      </c>
      <c r="K57" s="9">
        <v>1</v>
      </c>
      <c r="L57" s="9">
        <v>1</v>
      </c>
      <c r="M57" s="9">
        <v>1</v>
      </c>
      <c r="N57" s="10">
        <f t="shared" si="8"/>
        <v>5</v>
      </c>
    </row>
    <row r="58" spans="1:14" x14ac:dyDescent="0.25">
      <c r="A58" s="3" t="str">
        <f t="shared" si="9"/>
        <v>Московский</v>
      </c>
      <c r="B58" s="11" t="str">
        <f t="shared" si="9"/>
        <v>ГБОУ СОШ №496</v>
      </c>
      <c r="C58" s="5">
        <f t="shared" si="9"/>
        <v>11496</v>
      </c>
      <c r="D58" s="5" t="str">
        <f t="shared" si="9"/>
        <v>СОШ</v>
      </c>
      <c r="E58" s="12" t="str">
        <f t="shared" si="9"/>
        <v>1в</v>
      </c>
      <c r="F58" s="7">
        <f t="shared" si="9"/>
        <v>74</v>
      </c>
      <c r="G58" s="7">
        <f t="shared" si="9"/>
        <v>72</v>
      </c>
      <c r="H58" s="8">
        <f t="shared" si="3"/>
        <v>11496056</v>
      </c>
      <c r="I58" s="9">
        <v>1</v>
      </c>
      <c r="J58" s="9">
        <v>0</v>
      </c>
      <c r="K58" s="9">
        <v>1</v>
      </c>
      <c r="L58" s="9">
        <v>1</v>
      </c>
      <c r="M58" s="9">
        <v>0</v>
      </c>
      <c r="N58" s="10">
        <f t="shared" si="8"/>
        <v>3</v>
      </c>
    </row>
    <row r="59" spans="1:14" x14ac:dyDescent="0.25">
      <c r="A59" s="3" t="str">
        <f t="shared" si="9"/>
        <v>Московский</v>
      </c>
      <c r="B59" s="11" t="str">
        <f t="shared" si="9"/>
        <v>ГБОУ СОШ №496</v>
      </c>
      <c r="C59" s="5">
        <f t="shared" si="9"/>
        <v>11496</v>
      </c>
      <c r="D59" s="5" t="str">
        <f t="shared" si="9"/>
        <v>СОШ</v>
      </c>
      <c r="E59" s="12" t="str">
        <f t="shared" si="9"/>
        <v>1в</v>
      </c>
      <c r="F59" s="7">
        <f t="shared" si="9"/>
        <v>74</v>
      </c>
      <c r="G59" s="7">
        <f t="shared" si="9"/>
        <v>72</v>
      </c>
      <c r="H59" s="8">
        <f t="shared" si="3"/>
        <v>11496057</v>
      </c>
      <c r="I59" s="9">
        <v>1</v>
      </c>
      <c r="J59" s="9">
        <v>1</v>
      </c>
      <c r="K59" s="9">
        <v>1</v>
      </c>
      <c r="L59" s="9">
        <v>1</v>
      </c>
      <c r="M59" s="9">
        <v>1</v>
      </c>
      <c r="N59" s="10">
        <f t="shared" si="8"/>
        <v>5</v>
      </c>
    </row>
    <row r="60" spans="1:14" x14ac:dyDescent="0.25">
      <c r="A60" s="3" t="str">
        <f t="shared" si="9"/>
        <v>Московский</v>
      </c>
      <c r="B60" s="11" t="str">
        <f t="shared" si="9"/>
        <v>ГБОУ СОШ №496</v>
      </c>
      <c r="C60" s="5">
        <f t="shared" si="9"/>
        <v>11496</v>
      </c>
      <c r="D60" s="5" t="str">
        <f t="shared" si="9"/>
        <v>СОШ</v>
      </c>
      <c r="E60" s="12" t="str">
        <f t="shared" si="9"/>
        <v>1в</v>
      </c>
      <c r="F60" s="7">
        <f t="shared" si="9"/>
        <v>74</v>
      </c>
      <c r="G60" s="7">
        <f t="shared" si="9"/>
        <v>72</v>
      </c>
      <c r="H60" s="8">
        <f t="shared" si="3"/>
        <v>11496058</v>
      </c>
      <c r="I60" s="9">
        <v>1</v>
      </c>
      <c r="J60" s="9">
        <v>1</v>
      </c>
      <c r="K60" s="9">
        <v>1</v>
      </c>
      <c r="L60" s="9">
        <v>0</v>
      </c>
      <c r="M60" s="9">
        <v>1</v>
      </c>
      <c r="N60" s="10">
        <f t="shared" si="8"/>
        <v>4</v>
      </c>
    </row>
    <row r="61" spans="1:14" x14ac:dyDescent="0.25">
      <c r="A61" s="3" t="str">
        <f t="shared" si="9"/>
        <v>Московский</v>
      </c>
      <c r="B61" s="11" t="str">
        <f t="shared" si="9"/>
        <v>ГБОУ СОШ №496</v>
      </c>
      <c r="C61" s="5">
        <f t="shared" si="9"/>
        <v>11496</v>
      </c>
      <c r="D61" s="5" t="str">
        <f t="shared" si="9"/>
        <v>СОШ</v>
      </c>
      <c r="E61" s="12" t="str">
        <f t="shared" si="9"/>
        <v>1в</v>
      </c>
      <c r="F61" s="7">
        <f t="shared" si="9"/>
        <v>74</v>
      </c>
      <c r="G61" s="7">
        <f t="shared" si="9"/>
        <v>72</v>
      </c>
      <c r="H61" s="8">
        <f t="shared" si="3"/>
        <v>11496059</v>
      </c>
      <c r="I61" s="9">
        <v>0</v>
      </c>
      <c r="J61" s="9">
        <v>1</v>
      </c>
      <c r="K61" s="9">
        <v>1</v>
      </c>
      <c r="L61" s="9">
        <v>1</v>
      </c>
      <c r="M61" s="9">
        <v>1</v>
      </c>
      <c r="N61" s="10">
        <f t="shared" si="8"/>
        <v>4</v>
      </c>
    </row>
    <row r="62" spans="1:14" x14ac:dyDescent="0.25">
      <c r="A62" s="3" t="str">
        <f t="shared" si="9"/>
        <v>Московский</v>
      </c>
      <c r="B62" s="11" t="str">
        <f t="shared" si="9"/>
        <v>ГБОУ СОШ №496</v>
      </c>
      <c r="C62" s="5">
        <f t="shared" si="9"/>
        <v>11496</v>
      </c>
      <c r="D62" s="5" t="str">
        <f t="shared" si="9"/>
        <v>СОШ</v>
      </c>
      <c r="E62" s="12" t="str">
        <f t="shared" si="9"/>
        <v>1в</v>
      </c>
      <c r="F62" s="7">
        <f t="shared" si="9"/>
        <v>74</v>
      </c>
      <c r="G62" s="7">
        <f t="shared" si="9"/>
        <v>72</v>
      </c>
      <c r="H62" s="8">
        <f t="shared" si="3"/>
        <v>11496060</v>
      </c>
      <c r="I62" s="9">
        <v>1</v>
      </c>
      <c r="J62" s="9">
        <v>1</v>
      </c>
      <c r="K62" s="9">
        <v>1</v>
      </c>
      <c r="L62" s="9">
        <v>1</v>
      </c>
      <c r="M62" s="9">
        <v>0</v>
      </c>
      <c r="N62" s="10">
        <f t="shared" si="8"/>
        <v>4</v>
      </c>
    </row>
    <row r="63" spans="1:14" x14ac:dyDescent="0.25">
      <c r="A63" s="3" t="str">
        <f t="shared" si="9"/>
        <v>Московский</v>
      </c>
      <c r="B63" s="11" t="str">
        <f t="shared" si="9"/>
        <v>ГБОУ СОШ №496</v>
      </c>
      <c r="C63" s="5">
        <f t="shared" si="9"/>
        <v>11496</v>
      </c>
      <c r="D63" s="5" t="str">
        <f t="shared" si="9"/>
        <v>СОШ</v>
      </c>
      <c r="E63" s="12" t="str">
        <f t="shared" si="9"/>
        <v>1в</v>
      </c>
      <c r="F63" s="7">
        <f t="shared" si="9"/>
        <v>74</v>
      </c>
      <c r="G63" s="7">
        <f t="shared" si="9"/>
        <v>72</v>
      </c>
      <c r="H63" s="8">
        <f t="shared" si="3"/>
        <v>11496061</v>
      </c>
      <c r="I63" s="9">
        <v>1</v>
      </c>
      <c r="J63" s="9">
        <v>1</v>
      </c>
      <c r="K63" s="9">
        <v>1</v>
      </c>
      <c r="L63" s="9">
        <v>0</v>
      </c>
      <c r="M63" s="9">
        <v>0</v>
      </c>
      <c r="N63" s="10">
        <f t="shared" si="8"/>
        <v>3</v>
      </c>
    </row>
    <row r="64" spans="1:14" x14ac:dyDescent="0.25">
      <c r="A64" s="3" t="str">
        <f t="shared" si="9"/>
        <v>Московский</v>
      </c>
      <c r="B64" s="11" t="str">
        <f t="shared" si="9"/>
        <v>ГБОУ СОШ №496</v>
      </c>
      <c r="C64" s="5">
        <f t="shared" si="9"/>
        <v>11496</v>
      </c>
      <c r="D64" s="5" t="str">
        <f t="shared" si="9"/>
        <v>СОШ</v>
      </c>
      <c r="E64" s="12" t="str">
        <f t="shared" si="9"/>
        <v>1в</v>
      </c>
      <c r="F64" s="7">
        <f t="shared" si="9"/>
        <v>74</v>
      </c>
      <c r="G64" s="7">
        <f t="shared" si="9"/>
        <v>72</v>
      </c>
      <c r="H64" s="8">
        <f t="shared" si="3"/>
        <v>11496062</v>
      </c>
      <c r="I64" s="9">
        <v>1</v>
      </c>
      <c r="J64" s="9">
        <v>1</v>
      </c>
      <c r="K64" s="9">
        <v>1</v>
      </c>
      <c r="L64" s="9">
        <v>1</v>
      </c>
      <c r="M64" s="9">
        <v>0</v>
      </c>
      <c r="N64" s="10">
        <f t="shared" si="8"/>
        <v>4</v>
      </c>
    </row>
    <row r="65" spans="1:14" x14ac:dyDescent="0.25">
      <c r="A65" s="3" t="str">
        <f t="shared" si="9"/>
        <v>Московский</v>
      </c>
      <c r="B65" s="11" t="str">
        <f t="shared" si="9"/>
        <v>ГБОУ СОШ №496</v>
      </c>
      <c r="C65" s="5">
        <f t="shared" si="9"/>
        <v>11496</v>
      </c>
      <c r="D65" s="5" t="str">
        <f t="shared" si="9"/>
        <v>СОШ</v>
      </c>
      <c r="E65" s="12" t="str">
        <f t="shared" si="9"/>
        <v>1в</v>
      </c>
      <c r="F65" s="7">
        <f t="shared" si="9"/>
        <v>74</v>
      </c>
      <c r="G65" s="7">
        <f t="shared" si="9"/>
        <v>72</v>
      </c>
      <c r="H65" s="8">
        <f t="shared" si="3"/>
        <v>11496063</v>
      </c>
      <c r="I65" s="9">
        <v>1</v>
      </c>
      <c r="J65" s="9">
        <v>1</v>
      </c>
      <c r="K65" s="9">
        <v>1</v>
      </c>
      <c r="L65" s="9">
        <v>1</v>
      </c>
      <c r="M65" s="9">
        <v>1</v>
      </c>
      <c r="N65" s="10">
        <f t="shared" si="8"/>
        <v>5</v>
      </c>
    </row>
    <row r="66" spans="1:14" x14ac:dyDescent="0.25">
      <c r="A66" s="3" t="str">
        <f t="shared" si="9"/>
        <v>Московский</v>
      </c>
      <c r="B66" s="11" t="str">
        <f t="shared" si="9"/>
        <v>ГБОУ СОШ №496</v>
      </c>
      <c r="C66" s="5">
        <f t="shared" si="9"/>
        <v>11496</v>
      </c>
      <c r="D66" s="5" t="str">
        <f t="shared" si="9"/>
        <v>СОШ</v>
      </c>
      <c r="E66" s="12" t="str">
        <f t="shared" si="9"/>
        <v>1в</v>
      </c>
      <c r="F66" s="7">
        <f t="shared" si="9"/>
        <v>74</v>
      </c>
      <c r="G66" s="7">
        <f t="shared" si="9"/>
        <v>72</v>
      </c>
      <c r="H66" s="8">
        <f t="shared" si="3"/>
        <v>11496064</v>
      </c>
      <c r="I66" s="9">
        <v>1</v>
      </c>
      <c r="J66" s="9">
        <v>1</v>
      </c>
      <c r="K66" s="9">
        <v>1</v>
      </c>
      <c r="L66" s="9">
        <v>1</v>
      </c>
      <c r="M66" s="9">
        <v>0</v>
      </c>
      <c r="N66" s="10">
        <f t="shared" si="8"/>
        <v>4</v>
      </c>
    </row>
    <row r="67" spans="1:14" x14ac:dyDescent="0.25">
      <c r="A67" s="3" t="str">
        <f t="shared" si="9"/>
        <v>Московский</v>
      </c>
      <c r="B67" s="11" t="str">
        <f t="shared" si="9"/>
        <v>ГБОУ СОШ №496</v>
      </c>
      <c r="C67" s="5">
        <f t="shared" si="9"/>
        <v>11496</v>
      </c>
      <c r="D67" s="5" t="str">
        <f t="shared" si="9"/>
        <v>СОШ</v>
      </c>
      <c r="E67" s="12" t="str">
        <f t="shared" si="9"/>
        <v>1в</v>
      </c>
      <c r="F67" s="7">
        <f t="shared" si="9"/>
        <v>74</v>
      </c>
      <c r="G67" s="7">
        <f t="shared" si="9"/>
        <v>72</v>
      </c>
      <c r="H67" s="8">
        <f t="shared" si="3"/>
        <v>11496065</v>
      </c>
      <c r="I67" s="9">
        <v>1</v>
      </c>
      <c r="J67" s="9">
        <v>1</v>
      </c>
      <c r="K67" s="9">
        <v>1</v>
      </c>
      <c r="L67" s="9">
        <v>0</v>
      </c>
      <c r="M67" s="9">
        <v>0</v>
      </c>
      <c r="N67" s="10">
        <f t="shared" si="8"/>
        <v>3</v>
      </c>
    </row>
    <row r="68" spans="1:14" x14ac:dyDescent="0.25">
      <c r="A68" s="3" t="str">
        <f t="shared" si="9"/>
        <v>Московский</v>
      </c>
      <c r="B68" s="11" t="str">
        <f t="shared" si="9"/>
        <v>ГБОУ СОШ №496</v>
      </c>
      <c r="C68" s="5">
        <f t="shared" si="9"/>
        <v>11496</v>
      </c>
      <c r="D68" s="5" t="str">
        <f t="shared" si="9"/>
        <v>СОШ</v>
      </c>
      <c r="E68" s="12" t="str">
        <f t="shared" si="9"/>
        <v>1в</v>
      </c>
      <c r="F68" s="7">
        <f t="shared" si="9"/>
        <v>74</v>
      </c>
      <c r="G68" s="7">
        <f t="shared" si="9"/>
        <v>72</v>
      </c>
      <c r="H68" s="8">
        <f t="shared" si="3"/>
        <v>11496066</v>
      </c>
      <c r="I68" s="9">
        <v>0</v>
      </c>
      <c r="J68" s="9">
        <v>1</v>
      </c>
      <c r="K68" s="9">
        <v>0</v>
      </c>
      <c r="L68" s="9">
        <v>0</v>
      </c>
      <c r="M68" s="9">
        <v>0</v>
      </c>
      <c r="N68" s="10">
        <f t="shared" si="8"/>
        <v>1</v>
      </c>
    </row>
    <row r="69" spans="1:14" x14ac:dyDescent="0.25">
      <c r="A69" s="3" t="str">
        <f t="shared" ref="A69:G75" si="10">A68</f>
        <v>Московский</v>
      </c>
      <c r="B69" s="11" t="str">
        <f t="shared" si="10"/>
        <v>ГБОУ СОШ №496</v>
      </c>
      <c r="C69" s="5">
        <f t="shared" si="10"/>
        <v>11496</v>
      </c>
      <c r="D69" s="5" t="str">
        <f t="shared" si="10"/>
        <v>СОШ</v>
      </c>
      <c r="E69" s="12" t="str">
        <f t="shared" si="10"/>
        <v>1в</v>
      </c>
      <c r="F69" s="7">
        <f t="shared" si="10"/>
        <v>74</v>
      </c>
      <c r="G69" s="7">
        <f t="shared" si="10"/>
        <v>72</v>
      </c>
      <c r="H69" s="8">
        <f t="shared" ref="H69:H74" si="11">H68+1</f>
        <v>11496067</v>
      </c>
      <c r="I69" s="9">
        <v>1</v>
      </c>
      <c r="J69" s="9">
        <v>1</v>
      </c>
      <c r="K69" s="9">
        <v>1</v>
      </c>
      <c r="L69" s="9">
        <v>0</v>
      </c>
      <c r="M69" s="9">
        <v>1</v>
      </c>
      <c r="N69" s="10">
        <f t="shared" si="8"/>
        <v>4</v>
      </c>
    </row>
    <row r="70" spans="1:14" x14ac:dyDescent="0.25">
      <c r="A70" s="3" t="str">
        <f t="shared" si="10"/>
        <v>Московский</v>
      </c>
      <c r="B70" s="11" t="str">
        <f t="shared" si="10"/>
        <v>ГБОУ СОШ №496</v>
      </c>
      <c r="C70" s="5">
        <f t="shared" si="10"/>
        <v>11496</v>
      </c>
      <c r="D70" s="5" t="str">
        <f t="shared" si="10"/>
        <v>СОШ</v>
      </c>
      <c r="E70" s="12" t="str">
        <f t="shared" si="10"/>
        <v>1в</v>
      </c>
      <c r="F70" s="7">
        <f t="shared" si="10"/>
        <v>74</v>
      </c>
      <c r="G70" s="7">
        <f t="shared" si="10"/>
        <v>72</v>
      </c>
      <c r="H70" s="8">
        <f t="shared" si="11"/>
        <v>11496068</v>
      </c>
      <c r="I70" s="9">
        <v>1</v>
      </c>
      <c r="J70" s="9">
        <v>1</v>
      </c>
      <c r="K70" s="9">
        <v>1</v>
      </c>
      <c r="L70" s="9">
        <v>0</v>
      </c>
      <c r="M70" s="9">
        <v>1</v>
      </c>
      <c r="N70" s="10">
        <f t="shared" si="8"/>
        <v>4</v>
      </c>
    </row>
    <row r="71" spans="1:14" x14ac:dyDescent="0.25">
      <c r="A71" s="3" t="str">
        <f t="shared" si="10"/>
        <v>Московский</v>
      </c>
      <c r="B71" s="11" t="str">
        <f t="shared" si="10"/>
        <v>ГБОУ СОШ №496</v>
      </c>
      <c r="C71" s="5">
        <f t="shared" si="10"/>
        <v>11496</v>
      </c>
      <c r="D71" s="5" t="str">
        <f t="shared" si="10"/>
        <v>СОШ</v>
      </c>
      <c r="E71" s="12" t="str">
        <f t="shared" si="10"/>
        <v>1в</v>
      </c>
      <c r="F71" s="7">
        <f t="shared" si="10"/>
        <v>74</v>
      </c>
      <c r="G71" s="7">
        <f t="shared" si="10"/>
        <v>72</v>
      </c>
      <c r="H71" s="8">
        <f t="shared" si="11"/>
        <v>11496069</v>
      </c>
      <c r="I71" s="9">
        <v>1</v>
      </c>
      <c r="J71" s="9">
        <v>1</v>
      </c>
      <c r="K71" s="9">
        <v>1</v>
      </c>
      <c r="L71" s="9">
        <v>1</v>
      </c>
      <c r="M71" s="9">
        <v>1</v>
      </c>
      <c r="N71" s="10">
        <f t="shared" si="8"/>
        <v>5</v>
      </c>
    </row>
    <row r="72" spans="1:14" x14ac:dyDescent="0.25">
      <c r="A72" s="3" t="str">
        <f t="shared" si="10"/>
        <v>Московский</v>
      </c>
      <c r="B72" s="11" t="str">
        <f t="shared" si="10"/>
        <v>ГБОУ СОШ №496</v>
      </c>
      <c r="C72" s="5">
        <f t="shared" si="10"/>
        <v>11496</v>
      </c>
      <c r="D72" s="5" t="str">
        <f t="shared" si="10"/>
        <v>СОШ</v>
      </c>
      <c r="E72" s="12" t="str">
        <f t="shared" si="10"/>
        <v>1в</v>
      </c>
      <c r="F72" s="7">
        <f t="shared" si="10"/>
        <v>74</v>
      </c>
      <c r="G72" s="7">
        <f t="shared" si="10"/>
        <v>72</v>
      </c>
      <c r="H72" s="8">
        <f t="shared" si="11"/>
        <v>11496070</v>
      </c>
      <c r="I72" s="9">
        <v>1</v>
      </c>
      <c r="J72" s="9">
        <v>1</v>
      </c>
      <c r="K72" s="9">
        <v>1</v>
      </c>
      <c r="L72" s="9">
        <v>1</v>
      </c>
      <c r="M72" s="9">
        <v>1</v>
      </c>
      <c r="N72" s="10">
        <f t="shared" si="8"/>
        <v>5</v>
      </c>
    </row>
    <row r="73" spans="1:14" x14ac:dyDescent="0.25">
      <c r="A73" s="3" t="str">
        <f t="shared" si="10"/>
        <v>Московский</v>
      </c>
      <c r="B73" s="11" t="str">
        <f t="shared" si="10"/>
        <v>ГБОУ СОШ №496</v>
      </c>
      <c r="C73" s="5">
        <f t="shared" si="10"/>
        <v>11496</v>
      </c>
      <c r="D73" s="5" t="str">
        <f t="shared" si="10"/>
        <v>СОШ</v>
      </c>
      <c r="E73" s="12" t="str">
        <f t="shared" si="10"/>
        <v>1в</v>
      </c>
      <c r="F73" s="7">
        <f t="shared" si="10"/>
        <v>74</v>
      </c>
      <c r="G73" s="7">
        <f t="shared" si="10"/>
        <v>72</v>
      </c>
      <c r="H73" s="8">
        <f t="shared" si="11"/>
        <v>11496071</v>
      </c>
      <c r="I73" s="9">
        <v>1</v>
      </c>
      <c r="J73" s="9">
        <v>1</v>
      </c>
      <c r="K73" s="9">
        <v>1</v>
      </c>
      <c r="L73" s="9">
        <v>1</v>
      </c>
      <c r="M73" s="9">
        <v>0</v>
      </c>
      <c r="N73" s="10">
        <f t="shared" si="8"/>
        <v>4</v>
      </c>
    </row>
    <row r="74" spans="1:14" x14ac:dyDescent="0.25">
      <c r="A74" s="3" t="str">
        <f t="shared" si="10"/>
        <v>Московский</v>
      </c>
      <c r="B74" s="11" t="str">
        <f t="shared" si="10"/>
        <v>ГБОУ СОШ №496</v>
      </c>
      <c r="C74" s="5">
        <f t="shared" si="10"/>
        <v>11496</v>
      </c>
      <c r="D74" s="5" t="str">
        <f t="shared" si="10"/>
        <v>СОШ</v>
      </c>
      <c r="E74" s="12" t="str">
        <f t="shared" si="10"/>
        <v>1в</v>
      </c>
      <c r="F74" s="7">
        <f t="shared" si="10"/>
        <v>74</v>
      </c>
      <c r="G74" s="7">
        <f t="shared" si="10"/>
        <v>72</v>
      </c>
      <c r="H74" s="8">
        <f t="shared" si="11"/>
        <v>11496072</v>
      </c>
      <c r="I74" s="9">
        <v>1</v>
      </c>
      <c r="J74" s="9">
        <v>0</v>
      </c>
      <c r="K74" s="9">
        <v>1</v>
      </c>
      <c r="L74" s="9">
        <v>1</v>
      </c>
      <c r="M74" s="9">
        <v>1</v>
      </c>
      <c r="N74" s="10">
        <f t="shared" si="8"/>
        <v>4</v>
      </c>
    </row>
    <row r="75" spans="1:14" x14ac:dyDescent="0.25">
      <c r="A75" s="3" t="str">
        <f t="shared" si="10"/>
        <v>Московский</v>
      </c>
      <c r="B75" s="11" t="str">
        <f t="shared" si="10"/>
        <v>ГБОУ СОШ №496</v>
      </c>
      <c r="C75" s="5">
        <f t="shared" si="10"/>
        <v>11496</v>
      </c>
      <c r="D75" s="5" t="str">
        <f t="shared" si="10"/>
        <v>СОШ</v>
      </c>
      <c r="E75" s="12" t="str">
        <f t="shared" si="10"/>
        <v>1в</v>
      </c>
      <c r="F75" s="7">
        <f t="shared" si="10"/>
        <v>74</v>
      </c>
      <c r="G75" s="7">
        <f t="shared" si="10"/>
        <v>72</v>
      </c>
      <c r="I75" s="48">
        <f>SUM(I3:I74)/(72*1)</f>
        <v>0.80555555555555558</v>
      </c>
      <c r="J75" s="48">
        <f t="shared" ref="J75:M75" si="12">SUM(J3:J74)/(72*1)</f>
        <v>0.94444444444444442</v>
      </c>
      <c r="K75" s="48">
        <f t="shared" si="12"/>
        <v>0.55555555555555558</v>
      </c>
      <c r="L75" s="48">
        <f t="shared" si="12"/>
        <v>0.83333333333333337</v>
      </c>
      <c r="M75" s="48">
        <f t="shared" si="12"/>
        <v>0.76388888888888884</v>
      </c>
      <c r="N75" s="48">
        <f>SUM(N3:N74)/(72*5)</f>
        <v>0.78055555555555556</v>
      </c>
    </row>
    <row r="77" spans="1:14" x14ac:dyDescent="0.25">
      <c r="A77" s="54" t="s">
        <v>74</v>
      </c>
      <c r="B77" s="54" t="s">
        <v>75</v>
      </c>
      <c r="C77" s="54" t="s">
        <v>76</v>
      </c>
    </row>
    <row r="78" spans="1:14" x14ac:dyDescent="0.25">
      <c r="A78" s="54" t="s">
        <v>82</v>
      </c>
      <c r="B78" s="54">
        <v>0</v>
      </c>
      <c r="C78" s="55">
        <f>B78/72</f>
        <v>0</v>
      </c>
    </row>
    <row r="79" spans="1:14" x14ac:dyDescent="0.25">
      <c r="A79" s="54" t="s">
        <v>77</v>
      </c>
      <c r="B79" s="54">
        <v>3</v>
      </c>
      <c r="C79" s="55">
        <f t="shared" ref="C79:C83" si="13">B79/72</f>
        <v>4.1666666666666664E-2</v>
      </c>
    </row>
    <row r="80" spans="1:14" x14ac:dyDescent="0.25">
      <c r="A80" s="54" t="s">
        <v>78</v>
      </c>
      <c r="B80" s="54">
        <v>3</v>
      </c>
      <c r="C80" s="55">
        <f t="shared" si="13"/>
        <v>4.1666666666666664E-2</v>
      </c>
    </row>
    <row r="81" spans="1:3" x14ac:dyDescent="0.25">
      <c r="A81" s="54" t="s">
        <v>79</v>
      </c>
      <c r="B81" s="54">
        <v>10</v>
      </c>
      <c r="C81" s="55">
        <f t="shared" si="13"/>
        <v>0.1388888888888889</v>
      </c>
    </row>
    <row r="82" spans="1:3" x14ac:dyDescent="0.25">
      <c r="A82" s="54" t="s">
        <v>80</v>
      </c>
      <c r="B82" s="54">
        <v>38</v>
      </c>
      <c r="C82" s="55">
        <f t="shared" si="13"/>
        <v>0.52777777777777779</v>
      </c>
    </row>
    <row r="83" spans="1:3" x14ac:dyDescent="0.25">
      <c r="A83" s="54" t="s">
        <v>81</v>
      </c>
      <c r="B83" s="54">
        <v>18</v>
      </c>
      <c r="C83" s="55">
        <f t="shared" si="13"/>
        <v>0.25</v>
      </c>
    </row>
    <row r="84" spans="1:3" x14ac:dyDescent="0.25">
      <c r="B84">
        <f>SUM(B78:B83)</f>
        <v>72</v>
      </c>
    </row>
  </sheetData>
  <autoFilter ref="A1:N75"/>
  <mergeCells count="9">
    <mergeCell ref="G1:G2"/>
    <mergeCell ref="H1:H2"/>
    <mergeCell ref="N1:N2"/>
    <mergeCell ref="A1:A2"/>
    <mergeCell ref="B1:B2"/>
    <mergeCell ref="C1:C2"/>
    <mergeCell ref="D1:D2"/>
    <mergeCell ref="E1:E2"/>
    <mergeCell ref="F1:F2"/>
  </mergeCells>
  <dataValidations count="3">
    <dataValidation allowBlank="1" showErrorMessage="1" sqref="E3:G75"/>
    <dataValidation type="list" allowBlank="1" showInputMessage="1" showErrorMessage="1" sqref="I3:M74">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dimension ref="A1:N141"/>
  <sheetViews>
    <sheetView topLeftCell="A118" workbookViewId="0">
      <selection activeCell="B135" sqref="B135:B140"/>
    </sheetView>
  </sheetViews>
  <sheetFormatPr defaultRowHeight="15" x14ac:dyDescent="0.25"/>
  <cols>
    <col min="1" max="1" width="16.570312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8.5703125" customWidth="1"/>
  </cols>
  <sheetData>
    <row r="1" spans="1:14" ht="59.25" customHeight="1" x14ac:dyDescent="0.25">
      <c r="A1" s="169" t="s">
        <v>0</v>
      </c>
      <c r="B1" s="169" t="s">
        <v>1</v>
      </c>
      <c r="C1" s="169" t="s">
        <v>2</v>
      </c>
      <c r="D1" s="169" t="s">
        <v>3</v>
      </c>
      <c r="E1" s="169" t="s">
        <v>4</v>
      </c>
      <c r="F1" s="169" t="s">
        <v>46</v>
      </c>
      <c r="G1" s="169" t="s">
        <v>47</v>
      </c>
      <c r="H1" s="169" t="s">
        <v>7</v>
      </c>
      <c r="I1" s="1">
        <v>1</v>
      </c>
      <c r="J1" s="1">
        <v>2</v>
      </c>
      <c r="K1" s="1">
        <v>3</v>
      </c>
      <c r="L1" s="1">
        <v>4</v>
      </c>
      <c r="M1" s="1">
        <v>5</v>
      </c>
      <c r="N1" s="171" t="s">
        <v>8</v>
      </c>
    </row>
    <row r="2" spans="1:14" ht="33.75" customHeight="1" x14ac:dyDescent="0.25">
      <c r="A2" s="172"/>
      <c r="B2" s="172"/>
      <c r="C2" s="172"/>
      <c r="D2" s="172"/>
      <c r="E2" s="173"/>
      <c r="F2" s="188"/>
      <c r="G2" s="172"/>
      <c r="H2" s="170"/>
      <c r="I2" s="2" t="s">
        <v>9</v>
      </c>
      <c r="J2" s="2" t="s">
        <v>9</v>
      </c>
      <c r="K2" s="2" t="s">
        <v>9</v>
      </c>
      <c r="L2" s="2" t="s">
        <v>9</v>
      </c>
      <c r="M2" s="2" t="s">
        <v>9</v>
      </c>
      <c r="N2" s="171"/>
    </row>
    <row r="3" spans="1:14" x14ac:dyDescent="0.25">
      <c r="A3" s="3" t="s">
        <v>34</v>
      </c>
      <c r="B3" s="11" t="s">
        <v>48</v>
      </c>
      <c r="C3" s="5">
        <f>VLOOKUP(B3,[19]Списки!$C$1:$E$40,2,FALSE)</f>
        <v>11507</v>
      </c>
      <c r="D3" s="5" t="str">
        <f>VLOOKUP(B3,[19]Списки!$C$1:$E$40,3,FALSE)</f>
        <v>СОШ</v>
      </c>
      <c r="E3" s="6" t="s">
        <v>15</v>
      </c>
      <c r="F3" s="7">
        <v>139</v>
      </c>
      <c r="G3" s="7">
        <v>129</v>
      </c>
      <c r="H3" s="8">
        <f>C3*1000+1</f>
        <v>11507001</v>
      </c>
      <c r="I3" s="9">
        <v>1</v>
      </c>
      <c r="J3" s="9">
        <v>0</v>
      </c>
      <c r="K3" s="9">
        <v>0</v>
      </c>
      <c r="L3" s="9">
        <v>1</v>
      </c>
      <c r="M3" s="9">
        <v>1</v>
      </c>
      <c r="N3" s="10">
        <f>IF(COUNTBLANK(I3:M3)&lt;5,SUM(I3:M3),"Не писал")</f>
        <v>3</v>
      </c>
    </row>
    <row r="4" spans="1:14" x14ac:dyDescent="0.25">
      <c r="A4" s="3" t="s">
        <v>34</v>
      </c>
      <c r="B4" s="11" t="str">
        <f t="shared" ref="B4:G19" si="0">B3</f>
        <v>ГБОУ СОШ №507</v>
      </c>
      <c r="C4" s="5">
        <f t="shared" si="0"/>
        <v>11507</v>
      </c>
      <c r="D4" s="5" t="str">
        <f t="shared" si="0"/>
        <v>СОШ</v>
      </c>
      <c r="E4" s="12" t="str">
        <f t="shared" si="0"/>
        <v>1а</v>
      </c>
      <c r="F4" s="7">
        <f t="shared" si="0"/>
        <v>139</v>
      </c>
      <c r="G4" s="7">
        <f t="shared" si="0"/>
        <v>129</v>
      </c>
      <c r="H4" s="8">
        <f>H3+1</f>
        <v>11507002</v>
      </c>
      <c r="I4" s="9">
        <v>1</v>
      </c>
      <c r="J4" s="9">
        <v>1</v>
      </c>
      <c r="K4" s="9">
        <v>1</v>
      </c>
      <c r="L4" s="9">
        <v>1</v>
      </c>
      <c r="M4" s="9">
        <v>1</v>
      </c>
      <c r="N4" s="10">
        <f t="shared" ref="N4:N67" si="1">IF(COUNTBLANK(I4:M4)&lt;5,SUM(I4:M4),"Не писал")</f>
        <v>5</v>
      </c>
    </row>
    <row r="5" spans="1:14" x14ac:dyDescent="0.25">
      <c r="A5" s="3" t="s">
        <v>34</v>
      </c>
      <c r="B5" s="11" t="str">
        <f t="shared" si="0"/>
        <v>ГБОУ СОШ №507</v>
      </c>
      <c r="C5" s="5">
        <f t="shared" si="0"/>
        <v>11507</v>
      </c>
      <c r="D5" s="5" t="str">
        <f t="shared" si="0"/>
        <v>СОШ</v>
      </c>
      <c r="E5" s="12" t="str">
        <f t="shared" si="0"/>
        <v>1а</v>
      </c>
      <c r="F5" s="7">
        <f t="shared" si="0"/>
        <v>139</v>
      </c>
      <c r="G5" s="7">
        <f t="shared" si="0"/>
        <v>129</v>
      </c>
      <c r="H5" s="8">
        <f t="shared" ref="H5:H68" si="2">H4+1</f>
        <v>11507003</v>
      </c>
      <c r="I5" s="9">
        <v>1</v>
      </c>
      <c r="J5" s="9">
        <v>1</v>
      </c>
      <c r="K5" s="9">
        <v>1</v>
      </c>
      <c r="L5" s="9">
        <v>1</v>
      </c>
      <c r="M5" s="9">
        <v>1</v>
      </c>
      <c r="N5" s="10">
        <f t="shared" si="1"/>
        <v>5</v>
      </c>
    </row>
    <row r="6" spans="1:14" x14ac:dyDescent="0.25">
      <c r="A6" s="3" t="s">
        <v>34</v>
      </c>
      <c r="B6" s="11" t="str">
        <f t="shared" si="0"/>
        <v>ГБОУ СОШ №507</v>
      </c>
      <c r="C6" s="5">
        <f t="shared" si="0"/>
        <v>11507</v>
      </c>
      <c r="D6" s="5" t="str">
        <f t="shared" si="0"/>
        <v>СОШ</v>
      </c>
      <c r="E6" s="12" t="str">
        <f t="shared" si="0"/>
        <v>1а</v>
      </c>
      <c r="F6" s="7">
        <f t="shared" si="0"/>
        <v>139</v>
      </c>
      <c r="G6" s="7">
        <f t="shared" si="0"/>
        <v>129</v>
      </c>
      <c r="H6" s="8">
        <f t="shared" si="2"/>
        <v>11507004</v>
      </c>
      <c r="I6" s="9">
        <v>1</v>
      </c>
      <c r="J6" s="9">
        <v>1</v>
      </c>
      <c r="K6" s="9">
        <v>1</v>
      </c>
      <c r="L6" s="9">
        <v>1</v>
      </c>
      <c r="M6" s="9">
        <v>1</v>
      </c>
      <c r="N6" s="10">
        <f t="shared" si="1"/>
        <v>5</v>
      </c>
    </row>
    <row r="7" spans="1:14" x14ac:dyDescent="0.25">
      <c r="A7" s="3" t="s">
        <v>34</v>
      </c>
      <c r="B7" s="11" t="str">
        <f t="shared" si="0"/>
        <v>ГБОУ СОШ №507</v>
      </c>
      <c r="C7" s="5">
        <f t="shared" si="0"/>
        <v>11507</v>
      </c>
      <c r="D7" s="5" t="str">
        <f t="shared" si="0"/>
        <v>СОШ</v>
      </c>
      <c r="E7" s="12" t="str">
        <f t="shared" si="0"/>
        <v>1а</v>
      </c>
      <c r="F7" s="7">
        <f t="shared" si="0"/>
        <v>139</v>
      </c>
      <c r="G7" s="7">
        <f t="shared" si="0"/>
        <v>129</v>
      </c>
      <c r="H7" s="8">
        <f t="shared" si="2"/>
        <v>11507005</v>
      </c>
      <c r="I7" s="9">
        <v>1</v>
      </c>
      <c r="J7" s="9">
        <v>1</v>
      </c>
      <c r="K7" s="9">
        <v>1</v>
      </c>
      <c r="L7" s="9">
        <v>1</v>
      </c>
      <c r="M7" s="9">
        <v>1</v>
      </c>
      <c r="N7" s="10">
        <f t="shared" si="1"/>
        <v>5</v>
      </c>
    </row>
    <row r="8" spans="1:14" x14ac:dyDescent="0.25">
      <c r="A8" s="3" t="s">
        <v>34</v>
      </c>
      <c r="B8" s="11" t="str">
        <f t="shared" si="0"/>
        <v>ГБОУ СОШ №507</v>
      </c>
      <c r="C8" s="5">
        <f t="shared" si="0"/>
        <v>11507</v>
      </c>
      <c r="D8" s="5" t="str">
        <f t="shared" si="0"/>
        <v>СОШ</v>
      </c>
      <c r="E8" s="12" t="str">
        <f t="shared" si="0"/>
        <v>1а</v>
      </c>
      <c r="F8" s="7">
        <f t="shared" si="0"/>
        <v>139</v>
      </c>
      <c r="G8" s="7">
        <f t="shared" si="0"/>
        <v>129</v>
      </c>
      <c r="H8" s="8">
        <f t="shared" si="2"/>
        <v>11507006</v>
      </c>
      <c r="I8" s="9">
        <v>1</v>
      </c>
      <c r="J8" s="9">
        <v>1</v>
      </c>
      <c r="K8" s="9">
        <v>0</v>
      </c>
      <c r="L8" s="9">
        <v>1</v>
      </c>
      <c r="M8" s="9">
        <v>1</v>
      </c>
      <c r="N8" s="10">
        <f t="shared" si="1"/>
        <v>4</v>
      </c>
    </row>
    <row r="9" spans="1:14" x14ac:dyDescent="0.25">
      <c r="A9" s="3" t="s">
        <v>34</v>
      </c>
      <c r="B9" s="11" t="str">
        <f t="shared" si="0"/>
        <v>ГБОУ СОШ №507</v>
      </c>
      <c r="C9" s="5">
        <f t="shared" si="0"/>
        <v>11507</v>
      </c>
      <c r="D9" s="5" t="str">
        <f t="shared" si="0"/>
        <v>СОШ</v>
      </c>
      <c r="E9" s="12" t="str">
        <f t="shared" si="0"/>
        <v>1а</v>
      </c>
      <c r="F9" s="7">
        <f t="shared" si="0"/>
        <v>139</v>
      </c>
      <c r="G9" s="7">
        <f t="shared" si="0"/>
        <v>129</v>
      </c>
      <c r="H9" s="8">
        <f t="shared" si="2"/>
        <v>11507007</v>
      </c>
      <c r="I9" s="9">
        <v>1</v>
      </c>
      <c r="J9" s="9">
        <v>1</v>
      </c>
      <c r="K9" s="9">
        <v>1</v>
      </c>
      <c r="L9" s="9">
        <v>1</v>
      </c>
      <c r="M9" s="9">
        <v>1</v>
      </c>
      <c r="N9" s="10">
        <f t="shared" si="1"/>
        <v>5</v>
      </c>
    </row>
    <row r="10" spans="1:14" x14ac:dyDescent="0.25">
      <c r="A10" s="3" t="s">
        <v>34</v>
      </c>
      <c r="B10" s="11" t="str">
        <f t="shared" si="0"/>
        <v>ГБОУ СОШ №507</v>
      </c>
      <c r="C10" s="5">
        <f t="shared" si="0"/>
        <v>11507</v>
      </c>
      <c r="D10" s="5" t="str">
        <f t="shared" si="0"/>
        <v>СОШ</v>
      </c>
      <c r="E10" s="12" t="str">
        <f t="shared" si="0"/>
        <v>1а</v>
      </c>
      <c r="F10" s="7">
        <f t="shared" si="0"/>
        <v>139</v>
      </c>
      <c r="G10" s="7">
        <f t="shared" si="0"/>
        <v>129</v>
      </c>
      <c r="H10" s="8">
        <f t="shared" si="2"/>
        <v>11507008</v>
      </c>
      <c r="I10" s="9">
        <v>1</v>
      </c>
      <c r="J10" s="9">
        <v>1</v>
      </c>
      <c r="K10" s="9">
        <v>1</v>
      </c>
      <c r="L10" s="9">
        <v>1</v>
      </c>
      <c r="M10" s="9">
        <v>1</v>
      </c>
      <c r="N10" s="10">
        <f t="shared" si="1"/>
        <v>5</v>
      </c>
    </row>
    <row r="11" spans="1:14" x14ac:dyDescent="0.25">
      <c r="A11" s="3" t="s">
        <v>34</v>
      </c>
      <c r="B11" s="11" t="str">
        <f t="shared" si="0"/>
        <v>ГБОУ СОШ №507</v>
      </c>
      <c r="C11" s="5">
        <f t="shared" si="0"/>
        <v>11507</v>
      </c>
      <c r="D11" s="5" t="str">
        <f t="shared" si="0"/>
        <v>СОШ</v>
      </c>
      <c r="E11" s="12" t="str">
        <f t="shared" si="0"/>
        <v>1а</v>
      </c>
      <c r="F11" s="7">
        <f t="shared" si="0"/>
        <v>139</v>
      </c>
      <c r="G11" s="7">
        <f t="shared" si="0"/>
        <v>129</v>
      </c>
      <c r="H11" s="8">
        <f t="shared" si="2"/>
        <v>11507009</v>
      </c>
      <c r="I11" s="9">
        <v>1</v>
      </c>
      <c r="J11" s="9">
        <v>1</v>
      </c>
      <c r="K11" s="9">
        <v>1</v>
      </c>
      <c r="L11" s="9">
        <v>1</v>
      </c>
      <c r="M11" s="9">
        <v>1</v>
      </c>
      <c r="N11" s="10">
        <f t="shared" si="1"/>
        <v>5</v>
      </c>
    </row>
    <row r="12" spans="1:14" x14ac:dyDescent="0.25">
      <c r="A12" s="3" t="s">
        <v>34</v>
      </c>
      <c r="B12" s="11" t="str">
        <f t="shared" si="0"/>
        <v>ГБОУ СОШ №507</v>
      </c>
      <c r="C12" s="5">
        <f t="shared" si="0"/>
        <v>11507</v>
      </c>
      <c r="D12" s="5" t="str">
        <f t="shared" si="0"/>
        <v>СОШ</v>
      </c>
      <c r="E12" s="12" t="str">
        <f t="shared" si="0"/>
        <v>1а</v>
      </c>
      <c r="F12" s="7">
        <f t="shared" si="0"/>
        <v>139</v>
      </c>
      <c r="G12" s="7">
        <f t="shared" si="0"/>
        <v>129</v>
      </c>
      <c r="H12" s="8">
        <f t="shared" si="2"/>
        <v>11507010</v>
      </c>
      <c r="I12" s="9">
        <v>1</v>
      </c>
      <c r="J12" s="9">
        <v>0</v>
      </c>
      <c r="K12" s="9">
        <v>0</v>
      </c>
      <c r="L12" s="9">
        <v>1</v>
      </c>
      <c r="M12" s="9">
        <v>1</v>
      </c>
      <c r="N12" s="10">
        <f t="shared" si="1"/>
        <v>3</v>
      </c>
    </row>
    <row r="13" spans="1:14" x14ac:dyDescent="0.25">
      <c r="A13" s="3" t="s">
        <v>34</v>
      </c>
      <c r="B13" s="11" t="str">
        <f t="shared" si="0"/>
        <v>ГБОУ СОШ №507</v>
      </c>
      <c r="C13" s="5">
        <f t="shared" si="0"/>
        <v>11507</v>
      </c>
      <c r="D13" s="5" t="str">
        <f t="shared" si="0"/>
        <v>СОШ</v>
      </c>
      <c r="E13" s="12" t="str">
        <f t="shared" si="0"/>
        <v>1а</v>
      </c>
      <c r="F13" s="7">
        <f t="shared" si="0"/>
        <v>139</v>
      </c>
      <c r="G13" s="7">
        <f t="shared" si="0"/>
        <v>129</v>
      </c>
      <c r="H13" s="8">
        <f t="shared" si="2"/>
        <v>11507011</v>
      </c>
      <c r="I13" s="9">
        <v>1</v>
      </c>
      <c r="J13" s="9">
        <v>1</v>
      </c>
      <c r="K13" s="9">
        <v>0</v>
      </c>
      <c r="L13" s="9">
        <v>0</v>
      </c>
      <c r="M13" s="9">
        <v>0</v>
      </c>
      <c r="N13" s="10">
        <f t="shared" si="1"/>
        <v>2</v>
      </c>
    </row>
    <row r="14" spans="1:14" x14ac:dyDescent="0.25">
      <c r="A14" s="3" t="s">
        <v>34</v>
      </c>
      <c r="B14" s="11" t="str">
        <f t="shared" si="0"/>
        <v>ГБОУ СОШ №507</v>
      </c>
      <c r="C14" s="5">
        <f t="shared" si="0"/>
        <v>11507</v>
      </c>
      <c r="D14" s="5" t="str">
        <f t="shared" si="0"/>
        <v>СОШ</v>
      </c>
      <c r="E14" s="12" t="str">
        <f t="shared" si="0"/>
        <v>1а</v>
      </c>
      <c r="F14" s="7">
        <f t="shared" si="0"/>
        <v>139</v>
      </c>
      <c r="G14" s="7">
        <f t="shared" si="0"/>
        <v>129</v>
      </c>
      <c r="H14" s="8">
        <f t="shared" si="2"/>
        <v>11507012</v>
      </c>
      <c r="I14" s="9">
        <v>1</v>
      </c>
      <c r="J14" s="9">
        <v>1</v>
      </c>
      <c r="K14" s="9">
        <v>1</v>
      </c>
      <c r="L14" s="9">
        <v>1</v>
      </c>
      <c r="M14" s="9">
        <v>1</v>
      </c>
      <c r="N14" s="10">
        <f t="shared" si="1"/>
        <v>5</v>
      </c>
    </row>
    <row r="15" spans="1:14" x14ac:dyDescent="0.25">
      <c r="A15" s="3" t="s">
        <v>34</v>
      </c>
      <c r="B15" s="11" t="str">
        <f t="shared" si="0"/>
        <v>ГБОУ СОШ №507</v>
      </c>
      <c r="C15" s="5">
        <f t="shared" si="0"/>
        <v>11507</v>
      </c>
      <c r="D15" s="5" t="str">
        <f t="shared" si="0"/>
        <v>СОШ</v>
      </c>
      <c r="E15" s="12" t="str">
        <f t="shared" si="0"/>
        <v>1а</v>
      </c>
      <c r="F15" s="7">
        <f t="shared" si="0"/>
        <v>139</v>
      </c>
      <c r="G15" s="7">
        <f t="shared" si="0"/>
        <v>129</v>
      </c>
      <c r="H15" s="8">
        <f t="shared" si="2"/>
        <v>11507013</v>
      </c>
      <c r="I15" s="9">
        <v>1</v>
      </c>
      <c r="J15" s="9">
        <v>1</v>
      </c>
      <c r="K15" s="9">
        <v>1</v>
      </c>
      <c r="L15" s="9">
        <v>1</v>
      </c>
      <c r="M15" s="9">
        <v>1</v>
      </c>
      <c r="N15" s="10">
        <f t="shared" si="1"/>
        <v>5</v>
      </c>
    </row>
    <row r="16" spans="1:14" x14ac:dyDescent="0.25">
      <c r="A16" s="3" t="s">
        <v>34</v>
      </c>
      <c r="B16" s="11" t="str">
        <f t="shared" si="0"/>
        <v>ГБОУ СОШ №507</v>
      </c>
      <c r="C16" s="5">
        <f t="shared" si="0"/>
        <v>11507</v>
      </c>
      <c r="D16" s="5" t="str">
        <f t="shared" si="0"/>
        <v>СОШ</v>
      </c>
      <c r="E16" s="12" t="str">
        <f t="shared" si="0"/>
        <v>1а</v>
      </c>
      <c r="F16" s="7">
        <f t="shared" si="0"/>
        <v>139</v>
      </c>
      <c r="G16" s="7">
        <f t="shared" si="0"/>
        <v>129</v>
      </c>
      <c r="H16" s="8">
        <f t="shared" si="2"/>
        <v>11507014</v>
      </c>
      <c r="I16" s="9">
        <v>1</v>
      </c>
      <c r="J16" s="9">
        <v>1</v>
      </c>
      <c r="K16" s="9">
        <v>1</v>
      </c>
      <c r="L16" s="9">
        <v>1</v>
      </c>
      <c r="M16" s="9">
        <v>1</v>
      </c>
      <c r="N16" s="10">
        <f t="shared" si="1"/>
        <v>5</v>
      </c>
    </row>
    <row r="17" spans="1:14" x14ac:dyDescent="0.25">
      <c r="A17" s="3" t="s">
        <v>34</v>
      </c>
      <c r="B17" s="11" t="str">
        <f t="shared" si="0"/>
        <v>ГБОУ СОШ №507</v>
      </c>
      <c r="C17" s="5">
        <f t="shared" si="0"/>
        <v>11507</v>
      </c>
      <c r="D17" s="5" t="str">
        <f t="shared" si="0"/>
        <v>СОШ</v>
      </c>
      <c r="E17" s="12" t="str">
        <f t="shared" si="0"/>
        <v>1а</v>
      </c>
      <c r="F17" s="7">
        <f t="shared" si="0"/>
        <v>139</v>
      </c>
      <c r="G17" s="7">
        <f t="shared" si="0"/>
        <v>129</v>
      </c>
      <c r="H17" s="8">
        <f t="shared" si="2"/>
        <v>11507015</v>
      </c>
      <c r="I17" s="9">
        <v>1</v>
      </c>
      <c r="J17" s="9">
        <v>1</v>
      </c>
      <c r="K17" s="9">
        <v>1</v>
      </c>
      <c r="L17" s="9">
        <v>1</v>
      </c>
      <c r="M17" s="9">
        <v>1</v>
      </c>
      <c r="N17" s="10">
        <f t="shared" si="1"/>
        <v>5</v>
      </c>
    </row>
    <row r="18" spans="1:14" x14ac:dyDescent="0.25">
      <c r="A18" s="3" t="s">
        <v>34</v>
      </c>
      <c r="B18" s="11" t="str">
        <f t="shared" si="0"/>
        <v>ГБОУ СОШ №507</v>
      </c>
      <c r="C18" s="5">
        <f t="shared" si="0"/>
        <v>11507</v>
      </c>
      <c r="D18" s="5" t="str">
        <f t="shared" si="0"/>
        <v>СОШ</v>
      </c>
      <c r="E18" s="12" t="str">
        <f t="shared" si="0"/>
        <v>1а</v>
      </c>
      <c r="F18" s="7">
        <f t="shared" si="0"/>
        <v>139</v>
      </c>
      <c r="G18" s="7">
        <f t="shared" si="0"/>
        <v>129</v>
      </c>
      <c r="H18" s="8">
        <f t="shared" si="2"/>
        <v>11507016</v>
      </c>
      <c r="I18" s="9">
        <v>1</v>
      </c>
      <c r="J18" s="9">
        <v>0</v>
      </c>
      <c r="K18" s="9">
        <v>1</v>
      </c>
      <c r="L18" s="9">
        <v>1</v>
      </c>
      <c r="M18" s="9">
        <v>0</v>
      </c>
      <c r="N18" s="10">
        <f t="shared" si="1"/>
        <v>3</v>
      </c>
    </row>
    <row r="19" spans="1:14" x14ac:dyDescent="0.25">
      <c r="A19" s="3" t="s">
        <v>34</v>
      </c>
      <c r="B19" s="11" t="str">
        <f t="shared" si="0"/>
        <v>ГБОУ СОШ №507</v>
      </c>
      <c r="C19" s="5">
        <f t="shared" si="0"/>
        <v>11507</v>
      </c>
      <c r="D19" s="5" t="str">
        <f t="shared" si="0"/>
        <v>СОШ</v>
      </c>
      <c r="E19" s="12" t="str">
        <f t="shared" si="0"/>
        <v>1а</v>
      </c>
      <c r="F19" s="7">
        <f t="shared" si="0"/>
        <v>139</v>
      </c>
      <c r="G19" s="7">
        <f t="shared" si="0"/>
        <v>129</v>
      </c>
      <c r="H19" s="8">
        <f t="shared" si="2"/>
        <v>11507017</v>
      </c>
      <c r="I19" s="9">
        <v>1</v>
      </c>
      <c r="J19" s="9">
        <v>1</v>
      </c>
      <c r="K19" s="9">
        <v>1</v>
      </c>
      <c r="L19" s="9">
        <v>1</v>
      </c>
      <c r="M19" s="9">
        <v>1</v>
      </c>
      <c r="N19" s="10">
        <f t="shared" si="1"/>
        <v>5</v>
      </c>
    </row>
    <row r="20" spans="1:14" x14ac:dyDescent="0.25">
      <c r="A20" s="3" t="s">
        <v>34</v>
      </c>
      <c r="B20" s="11" t="str">
        <f t="shared" ref="B20:G35" si="3">B19</f>
        <v>ГБОУ СОШ №507</v>
      </c>
      <c r="C20" s="5">
        <f t="shared" si="3"/>
        <v>11507</v>
      </c>
      <c r="D20" s="5" t="str">
        <f t="shared" si="3"/>
        <v>СОШ</v>
      </c>
      <c r="E20" s="12" t="str">
        <f t="shared" si="3"/>
        <v>1а</v>
      </c>
      <c r="F20" s="7">
        <f t="shared" si="3"/>
        <v>139</v>
      </c>
      <c r="G20" s="7">
        <f t="shared" si="3"/>
        <v>129</v>
      </c>
      <c r="H20" s="8">
        <f t="shared" si="2"/>
        <v>11507018</v>
      </c>
      <c r="I20" s="9">
        <v>1</v>
      </c>
      <c r="J20" s="9">
        <v>1</v>
      </c>
      <c r="K20" s="9">
        <v>1</v>
      </c>
      <c r="L20" s="9">
        <v>1</v>
      </c>
      <c r="M20" s="9">
        <v>1</v>
      </c>
      <c r="N20" s="10">
        <f t="shared" si="1"/>
        <v>5</v>
      </c>
    </row>
    <row r="21" spans="1:14" x14ac:dyDescent="0.25">
      <c r="A21" s="3" t="s">
        <v>34</v>
      </c>
      <c r="B21" s="11" t="str">
        <f t="shared" si="3"/>
        <v>ГБОУ СОШ №507</v>
      </c>
      <c r="C21" s="5">
        <f t="shared" si="3"/>
        <v>11507</v>
      </c>
      <c r="D21" s="5" t="str">
        <f t="shared" si="3"/>
        <v>СОШ</v>
      </c>
      <c r="E21" s="13" t="s">
        <v>16</v>
      </c>
      <c r="F21" s="7">
        <f t="shared" si="3"/>
        <v>139</v>
      </c>
      <c r="G21" s="7">
        <f t="shared" si="3"/>
        <v>129</v>
      </c>
      <c r="H21" s="8">
        <f t="shared" si="2"/>
        <v>11507019</v>
      </c>
      <c r="I21" s="9">
        <v>1</v>
      </c>
      <c r="J21" s="9">
        <v>1</v>
      </c>
      <c r="K21" s="9">
        <v>1</v>
      </c>
      <c r="L21" s="9">
        <v>1</v>
      </c>
      <c r="M21" s="9">
        <v>1</v>
      </c>
      <c r="N21" s="10">
        <f t="shared" si="1"/>
        <v>5</v>
      </c>
    </row>
    <row r="22" spans="1:14" x14ac:dyDescent="0.25">
      <c r="A22" s="3" t="s">
        <v>34</v>
      </c>
      <c r="B22" s="11" t="str">
        <f t="shared" si="3"/>
        <v>ГБОУ СОШ №507</v>
      </c>
      <c r="C22" s="5">
        <f t="shared" si="3"/>
        <v>11507</v>
      </c>
      <c r="D22" s="5" t="str">
        <f t="shared" si="3"/>
        <v>СОШ</v>
      </c>
      <c r="E22" s="12" t="str">
        <f t="shared" si="3"/>
        <v>1б</v>
      </c>
      <c r="F22" s="16">
        <f t="shared" si="3"/>
        <v>139</v>
      </c>
      <c r="G22" s="7">
        <f t="shared" si="3"/>
        <v>129</v>
      </c>
      <c r="H22" s="8">
        <f>H21+1</f>
        <v>11507020</v>
      </c>
      <c r="I22" s="9">
        <v>1</v>
      </c>
      <c r="J22" s="9">
        <v>1</v>
      </c>
      <c r="K22" s="9">
        <v>0</v>
      </c>
      <c r="L22" s="9">
        <v>1</v>
      </c>
      <c r="M22" s="9">
        <v>1</v>
      </c>
      <c r="N22" s="10">
        <f t="shared" si="1"/>
        <v>4</v>
      </c>
    </row>
    <row r="23" spans="1:14" x14ac:dyDescent="0.25">
      <c r="A23" s="3" t="s">
        <v>34</v>
      </c>
      <c r="B23" s="11" t="str">
        <f t="shared" si="3"/>
        <v>ГБОУ СОШ №507</v>
      </c>
      <c r="C23" s="5">
        <f t="shared" si="3"/>
        <v>11507</v>
      </c>
      <c r="D23" s="5" t="str">
        <f t="shared" si="3"/>
        <v>СОШ</v>
      </c>
      <c r="E23" s="12" t="str">
        <f t="shared" si="3"/>
        <v>1б</v>
      </c>
      <c r="F23" s="16">
        <f t="shared" si="3"/>
        <v>139</v>
      </c>
      <c r="G23" s="7">
        <f t="shared" si="3"/>
        <v>129</v>
      </c>
      <c r="H23" s="8">
        <f>H22+1</f>
        <v>11507021</v>
      </c>
      <c r="I23" s="9">
        <v>1</v>
      </c>
      <c r="J23" s="9">
        <v>1</v>
      </c>
      <c r="K23" s="9">
        <v>0</v>
      </c>
      <c r="L23" s="9">
        <v>0</v>
      </c>
      <c r="M23" s="9">
        <v>1</v>
      </c>
      <c r="N23" s="10">
        <f t="shared" si="1"/>
        <v>3</v>
      </c>
    </row>
    <row r="24" spans="1:14" x14ac:dyDescent="0.25">
      <c r="A24" s="3" t="s">
        <v>34</v>
      </c>
      <c r="B24" s="11" t="str">
        <f t="shared" si="3"/>
        <v>ГБОУ СОШ №507</v>
      </c>
      <c r="C24" s="5">
        <f t="shared" si="3"/>
        <v>11507</v>
      </c>
      <c r="D24" s="5" t="str">
        <f t="shared" si="3"/>
        <v>СОШ</v>
      </c>
      <c r="E24" s="12" t="str">
        <f t="shared" si="3"/>
        <v>1б</v>
      </c>
      <c r="F24" s="7">
        <f t="shared" si="3"/>
        <v>139</v>
      </c>
      <c r="G24" s="7">
        <f t="shared" si="3"/>
        <v>129</v>
      </c>
      <c r="H24" s="8">
        <f t="shared" ref="H24:H41" si="4">H23+1</f>
        <v>11507022</v>
      </c>
      <c r="I24" s="9">
        <v>1</v>
      </c>
      <c r="J24" s="9">
        <v>1</v>
      </c>
      <c r="K24" s="9">
        <v>1</v>
      </c>
      <c r="L24" s="9">
        <v>1</v>
      </c>
      <c r="M24" s="9">
        <v>1</v>
      </c>
      <c r="N24" s="10">
        <f t="shared" si="1"/>
        <v>5</v>
      </c>
    </row>
    <row r="25" spans="1:14" x14ac:dyDescent="0.25">
      <c r="A25" s="3" t="s">
        <v>34</v>
      </c>
      <c r="B25" s="11" t="str">
        <f t="shared" si="3"/>
        <v>ГБОУ СОШ №507</v>
      </c>
      <c r="C25" s="5">
        <f t="shared" si="3"/>
        <v>11507</v>
      </c>
      <c r="D25" s="5" t="str">
        <f t="shared" si="3"/>
        <v>СОШ</v>
      </c>
      <c r="E25" s="12" t="str">
        <f t="shared" si="3"/>
        <v>1б</v>
      </c>
      <c r="F25" s="7">
        <f t="shared" si="3"/>
        <v>139</v>
      </c>
      <c r="G25" s="7">
        <f t="shared" si="3"/>
        <v>129</v>
      </c>
      <c r="H25" s="8">
        <f t="shared" si="4"/>
        <v>11507023</v>
      </c>
      <c r="I25" s="9">
        <v>1</v>
      </c>
      <c r="J25" s="9">
        <v>1</v>
      </c>
      <c r="K25" s="9">
        <v>0</v>
      </c>
      <c r="L25" s="9">
        <v>1</v>
      </c>
      <c r="M25" s="9">
        <v>1</v>
      </c>
      <c r="N25" s="10">
        <f t="shared" si="1"/>
        <v>4</v>
      </c>
    </row>
    <row r="26" spans="1:14" x14ac:dyDescent="0.25">
      <c r="A26" s="3" t="s">
        <v>34</v>
      </c>
      <c r="B26" s="11" t="str">
        <f t="shared" si="3"/>
        <v>ГБОУ СОШ №507</v>
      </c>
      <c r="C26" s="5">
        <f t="shared" si="3"/>
        <v>11507</v>
      </c>
      <c r="D26" s="5" t="str">
        <f t="shared" si="3"/>
        <v>СОШ</v>
      </c>
      <c r="E26" s="12" t="str">
        <f t="shared" si="3"/>
        <v>1б</v>
      </c>
      <c r="F26" s="7">
        <f t="shared" si="3"/>
        <v>139</v>
      </c>
      <c r="G26" s="7">
        <f t="shared" si="3"/>
        <v>129</v>
      </c>
      <c r="H26" s="8">
        <f t="shared" si="4"/>
        <v>11507024</v>
      </c>
      <c r="I26" s="9">
        <v>1</v>
      </c>
      <c r="J26" s="9">
        <v>1</v>
      </c>
      <c r="K26" s="9">
        <v>0</v>
      </c>
      <c r="L26" s="9">
        <v>1</v>
      </c>
      <c r="M26" s="9">
        <v>1</v>
      </c>
      <c r="N26" s="10">
        <f t="shared" si="1"/>
        <v>4</v>
      </c>
    </row>
    <row r="27" spans="1:14" x14ac:dyDescent="0.25">
      <c r="A27" s="3" t="s">
        <v>34</v>
      </c>
      <c r="B27" s="11" t="str">
        <f t="shared" si="3"/>
        <v>ГБОУ СОШ №507</v>
      </c>
      <c r="C27" s="5">
        <f t="shared" si="3"/>
        <v>11507</v>
      </c>
      <c r="D27" s="5" t="str">
        <f t="shared" si="3"/>
        <v>СОШ</v>
      </c>
      <c r="E27" s="12" t="str">
        <f t="shared" si="3"/>
        <v>1б</v>
      </c>
      <c r="F27" s="7">
        <f t="shared" si="3"/>
        <v>139</v>
      </c>
      <c r="G27" s="7">
        <f t="shared" si="3"/>
        <v>129</v>
      </c>
      <c r="H27" s="8">
        <f t="shared" si="4"/>
        <v>11507025</v>
      </c>
      <c r="I27" s="9">
        <v>1</v>
      </c>
      <c r="J27" s="9">
        <v>1</v>
      </c>
      <c r="K27" s="9">
        <v>1</v>
      </c>
      <c r="L27" s="9">
        <v>1</v>
      </c>
      <c r="M27" s="9">
        <v>1</v>
      </c>
      <c r="N27" s="10">
        <f t="shared" si="1"/>
        <v>5</v>
      </c>
    </row>
    <row r="28" spans="1:14" x14ac:dyDescent="0.25">
      <c r="A28" s="3" t="s">
        <v>34</v>
      </c>
      <c r="B28" s="11" t="str">
        <f t="shared" si="3"/>
        <v>ГБОУ СОШ №507</v>
      </c>
      <c r="C28" s="5">
        <f t="shared" si="3"/>
        <v>11507</v>
      </c>
      <c r="D28" s="5" t="str">
        <f t="shared" si="3"/>
        <v>СОШ</v>
      </c>
      <c r="E28" s="12" t="str">
        <f t="shared" si="3"/>
        <v>1б</v>
      </c>
      <c r="F28" s="7">
        <f t="shared" si="3"/>
        <v>139</v>
      </c>
      <c r="G28" s="7">
        <f t="shared" si="3"/>
        <v>129</v>
      </c>
      <c r="H28" s="8">
        <f t="shared" si="4"/>
        <v>11507026</v>
      </c>
      <c r="I28" s="9">
        <v>1</v>
      </c>
      <c r="J28" s="9">
        <v>1</v>
      </c>
      <c r="K28" s="9">
        <v>1</v>
      </c>
      <c r="L28" s="9">
        <v>1</v>
      </c>
      <c r="M28" s="9">
        <v>1</v>
      </c>
      <c r="N28" s="10">
        <f t="shared" si="1"/>
        <v>5</v>
      </c>
    </row>
    <row r="29" spans="1:14" x14ac:dyDescent="0.25">
      <c r="A29" s="3" t="s">
        <v>34</v>
      </c>
      <c r="B29" s="11" t="str">
        <f t="shared" si="3"/>
        <v>ГБОУ СОШ №507</v>
      </c>
      <c r="C29" s="5">
        <f t="shared" si="3"/>
        <v>11507</v>
      </c>
      <c r="D29" s="5" t="str">
        <f t="shared" si="3"/>
        <v>СОШ</v>
      </c>
      <c r="E29" s="12" t="str">
        <f t="shared" si="3"/>
        <v>1б</v>
      </c>
      <c r="F29" s="7">
        <f t="shared" si="3"/>
        <v>139</v>
      </c>
      <c r="G29" s="7">
        <f t="shared" si="3"/>
        <v>129</v>
      </c>
      <c r="H29" s="8">
        <f t="shared" si="4"/>
        <v>11507027</v>
      </c>
      <c r="I29" s="9">
        <v>1</v>
      </c>
      <c r="J29" s="9">
        <v>1</v>
      </c>
      <c r="K29" s="9">
        <v>1</v>
      </c>
      <c r="L29" s="9">
        <v>1</v>
      </c>
      <c r="M29" s="9">
        <v>1</v>
      </c>
      <c r="N29" s="10">
        <f t="shared" si="1"/>
        <v>5</v>
      </c>
    </row>
    <row r="30" spans="1:14" x14ac:dyDescent="0.25">
      <c r="A30" s="3" t="s">
        <v>34</v>
      </c>
      <c r="B30" s="11" t="str">
        <f t="shared" si="3"/>
        <v>ГБОУ СОШ №507</v>
      </c>
      <c r="C30" s="5">
        <f t="shared" si="3"/>
        <v>11507</v>
      </c>
      <c r="D30" s="5" t="str">
        <f t="shared" si="3"/>
        <v>СОШ</v>
      </c>
      <c r="E30" s="12" t="str">
        <f t="shared" si="3"/>
        <v>1б</v>
      </c>
      <c r="F30" s="7">
        <f t="shared" si="3"/>
        <v>139</v>
      </c>
      <c r="G30" s="7">
        <f t="shared" si="3"/>
        <v>129</v>
      </c>
      <c r="H30" s="8">
        <f t="shared" si="4"/>
        <v>11507028</v>
      </c>
      <c r="I30" s="9">
        <v>1</v>
      </c>
      <c r="J30" s="9">
        <v>1</v>
      </c>
      <c r="K30" s="9">
        <v>0</v>
      </c>
      <c r="L30" s="9">
        <v>1</v>
      </c>
      <c r="M30" s="9">
        <v>1</v>
      </c>
      <c r="N30" s="10">
        <f t="shared" si="1"/>
        <v>4</v>
      </c>
    </row>
    <row r="31" spans="1:14" x14ac:dyDescent="0.25">
      <c r="A31" s="3" t="s">
        <v>34</v>
      </c>
      <c r="B31" s="11" t="str">
        <f t="shared" si="3"/>
        <v>ГБОУ СОШ №507</v>
      </c>
      <c r="C31" s="5">
        <f t="shared" si="3"/>
        <v>11507</v>
      </c>
      <c r="D31" s="5" t="str">
        <f t="shared" si="3"/>
        <v>СОШ</v>
      </c>
      <c r="E31" s="12" t="str">
        <f t="shared" si="3"/>
        <v>1б</v>
      </c>
      <c r="F31" s="7">
        <f t="shared" si="3"/>
        <v>139</v>
      </c>
      <c r="G31" s="7">
        <f t="shared" si="3"/>
        <v>129</v>
      </c>
      <c r="H31" s="8">
        <f t="shared" si="4"/>
        <v>11507029</v>
      </c>
      <c r="I31" s="9">
        <v>1</v>
      </c>
      <c r="J31" s="9">
        <v>1</v>
      </c>
      <c r="K31" s="9">
        <v>0</v>
      </c>
      <c r="L31" s="9">
        <v>1</v>
      </c>
      <c r="M31" s="9">
        <v>1</v>
      </c>
      <c r="N31" s="10">
        <f t="shared" si="1"/>
        <v>4</v>
      </c>
    </row>
    <row r="32" spans="1:14" x14ac:dyDescent="0.25">
      <c r="A32" s="3" t="s">
        <v>34</v>
      </c>
      <c r="B32" s="11" t="str">
        <f t="shared" si="3"/>
        <v>ГБОУ СОШ №507</v>
      </c>
      <c r="C32" s="5">
        <f t="shared" si="3"/>
        <v>11507</v>
      </c>
      <c r="D32" s="5" t="str">
        <f t="shared" si="3"/>
        <v>СОШ</v>
      </c>
      <c r="E32" s="12" t="str">
        <f t="shared" si="3"/>
        <v>1б</v>
      </c>
      <c r="F32" s="7">
        <f t="shared" si="3"/>
        <v>139</v>
      </c>
      <c r="G32" s="7">
        <f t="shared" si="3"/>
        <v>129</v>
      </c>
      <c r="H32" s="8">
        <f t="shared" si="4"/>
        <v>11507030</v>
      </c>
      <c r="I32" s="9">
        <v>1</v>
      </c>
      <c r="J32" s="9">
        <v>1</v>
      </c>
      <c r="K32" s="9">
        <v>1</v>
      </c>
      <c r="L32" s="9">
        <v>1</v>
      </c>
      <c r="M32" s="9">
        <v>1</v>
      </c>
      <c r="N32" s="10">
        <f t="shared" si="1"/>
        <v>5</v>
      </c>
    </row>
    <row r="33" spans="1:14" x14ac:dyDescent="0.25">
      <c r="A33" s="3" t="s">
        <v>34</v>
      </c>
      <c r="B33" s="11" t="str">
        <f t="shared" si="3"/>
        <v>ГБОУ СОШ №507</v>
      </c>
      <c r="C33" s="5">
        <f t="shared" si="3"/>
        <v>11507</v>
      </c>
      <c r="D33" s="5" t="str">
        <f t="shared" si="3"/>
        <v>СОШ</v>
      </c>
      <c r="E33" s="12" t="str">
        <f t="shared" si="3"/>
        <v>1б</v>
      </c>
      <c r="F33" s="7">
        <f t="shared" si="3"/>
        <v>139</v>
      </c>
      <c r="G33" s="7">
        <f t="shared" si="3"/>
        <v>129</v>
      </c>
      <c r="H33" s="8">
        <f t="shared" si="4"/>
        <v>11507031</v>
      </c>
      <c r="I33" s="9">
        <v>1</v>
      </c>
      <c r="J33" s="9">
        <v>1</v>
      </c>
      <c r="K33" s="9">
        <v>0</v>
      </c>
      <c r="L33" s="9">
        <v>1</v>
      </c>
      <c r="M33" s="9">
        <v>1</v>
      </c>
      <c r="N33" s="10">
        <f t="shared" si="1"/>
        <v>4</v>
      </c>
    </row>
    <row r="34" spans="1:14" x14ac:dyDescent="0.25">
      <c r="A34" s="3" t="s">
        <v>34</v>
      </c>
      <c r="B34" s="11" t="str">
        <f t="shared" si="3"/>
        <v>ГБОУ СОШ №507</v>
      </c>
      <c r="C34" s="5">
        <f t="shared" si="3"/>
        <v>11507</v>
      </c>
      <c r="D34" s="5" t="str">
        <f t="shared" si="3"/>
        <v>СОШ</v>
      </c>
      <c r="E34" s="12" t="str">
        <f t="shared" si="3"/>
        <v>1б</v>
      </c>
      <c r="F34" s="7">
        <f t="shared" si="3"/>
        <v>139</v>
      </c>
      <c r="G34" s="7">
        <f t="shared" si="3"/>
        <v>129</v>
      </c>
      <c r="H34" s="8">
        <f t="shared" si="4"/>
        <v>11507032</v>
      </c>
      <c r="I34" s="9">
        <v>0</v>
      </c>
      <c r="J34" s="9">
        <v>1</v>
      </c>
      <c r="K34" s="9">
        <v>0</v>
      </c>
      <c r="L34" s="9">
        <v>1</v>
      </c>
      <c r="M34" s="9">
        <v>1</v>
      </c>
      <c r="N34" s="10">
        <f t="shared" si="1"/>
        <v>3</v>
      </c>
    </row>
    <row r="35" spans="1:14" x14ac:dyDescent="0.25">
      <c r="A35" s="3" t="s">
        <v>34</v>
      </c>
      <c r="B35" s="11" t="str">
        <f t="shared" si="3"/>
        <v>ГБОУ СОШ №507</v>
      </c>
      <c r="C35" s="5">
        <f t="shared" si="3"/>
        <v>11507</v>
      </c>
      <c r="D35" s="5" t="str">
        <f t="shared" si="3"/>
        <v>СОШ</v>
      </c>
      <c r="E35" s="12" t="str">
        <f t="shared" si="3"/>
        <v>1б</v>
      </c>
      <c r="F35" s="7">
        <f t="shared" si="3"/>
        <v>139</v>
      </c>
      <c r="G35" s="7">
        <f t="shared" si="3"/>
        <v>129</v>
      </c>
      <c r="H35" s="8">
        <f t="shared" si="4"/>
        <v>11507033</v>
      </c>
      <c r="I35" s="9">
        <v>1</v>
      </c>
      <c r="J35" s="9">
        <v>1</v>
      </c>
      <c r="K35" s="9">
        <v>0</v>
      </c>
      <c r="L35" s="9">
        <v>1</v>
      </c>
      <c r="M35" s="9">
        <v>1</v>
      </c>
      <c r="N35" s="10">
        <f t="shared" si="1"/>
        <v>4</v>
      </c>
    </row>
    <row r="36" spans="1:14" x14ac:dyDescent="0.25">
      <c r="A36" s="3" t="s">
        <v>34</v>
      </c>
      <c r="B36" s="11" t="str">
        <f t="shared" ref="B36:G51" si="5">B35</f>
        <v>ГБОУ СОШ №507</v>
      </c>
      <c r="C36" s="5">
        <f t="shared" si="5"/>
        <v>11507</v>
      </c>
      <c r="D36" s="5" t="str">
        <f t="shared" si="5"/>
        <v>СОШ</v>
      </c>
      <c r="E36" s="12" t="str">
        <f t="shared" si="5"/>
        <v>1б</v>
      </c>
      <c r="F36" s="7">
        <f t="shared" si="5"/>
        <v>139</v>
      </c>
      <c r="G36" s="7">
        <f t="shared" si="5"/>
        <v>129</v>
      </c>
      <c r="H36" s="8">
        <f t="shared" si="4"/>
        <v>11507034</v>
      </c>
      <c r="I36" s="9">
        <v>1</v>
      </c>
      <c r="J36" s="9">
        <v>1</v>
      </c>
      <c r="K36" s="9">
        <v>0</v>
      </c>
      <c r="L36" s="9">
        <v>1</v>
      </c>
      <c r="M36" s="9">
        <v>1</v>
      </c>
      <c r="N36" s="10">
        <f t="shared" si="1"/>
        <v>4</v>
      </c>
    </row>
    <row r="37" spans="1:14" x14ac:dyDescent="0.25">
      <c r="A37" s="3" t="s">
        <v>34</v>
      </c>
      <c r="B37" s="11" t="str">
        <f t="shared" si="5"/>
        <v>ГБОУ СОШ №507</v>
      </c>
      <c r="C37" s="5">
        <f t="shared" si="5"/>
        <v>11507</v>
      </c>
      <c r="D37" s="5" t="str">
        <f t="shared" si="5"/>
        <v>СОШ</v>
      </c>
      <c r="E37" s="12" t="str">
        <f t="shared" si="5"/>
        <v>1б</v>
      </c>
      <c r="F37" s="7">
        <f t="shared" si="5"/>
        <v>139</v>
      </c>
      <c r="G37" s="7">
        <f t="shared" si="5"/>
        <v>129</v>
      </c>
      <c r="H37" s="8">
        <f t="shared" si="4"/>
        <v>11507035</v>
      </c>
      <c r="I37" s="9">
        <v>1</v>
      </c>
      <c r="J37" s="9">
        <v>1</v>
      </c>
      <c r="K37" s="9">
        <v>0</v>
      </c>
      <c r="L37" s="9">
        <v>1</v>
      </c>
      <c r="M37" s="9">
        <v>1</v>
      </c>
      <c r="N37" s="10">
        <f t="shared" si="1"/>
        <v>4</v>
      </c>
    </row>
    <row r="38" spans="1:14" x14ac:dyDescent="0.25">
      <c r="A38" s="3" t="s">
        <v>34</v>
      </c>
      <c r="B38" s="11" t="str">
        <f t="shared" si="5"/>
        <v>ГБОУ СОШ №507</v>
      </c>
      <c r="C38" s="5">
        <f t="shared" si="5"/>
        <v>11507</v>
      </c>
      <c r="D38" s="5" t="str">
        <f t="shared" si="5"/>
        <v>СОШ</v>
      </c>
      <c r="E38" s="12" t="str">
        <f t="shared" si="5"/>
        <v>1б</v>
      </c>
      <c r="F38" s="7">
        <f t="shared" si="5"/>
        <v>139</v>
      </c>
      <c r="G38" s="7">
        <f t="shared" si="5"/>
        <v>129</v>
      </c>
      <c r="H38" s="8">
        <f t="shared" si="4"/>
        <v>11507036</v>
      </c>
      <c r="I38" s="9">
        <v>1</v>
      </c>
      <c r="J38" s="9">
        <v>1</v>
      </c>
      <c r="K38" s="9">
        <v>1</v>
      </c>
      <c r="L38" s="9">
        <v>1</v>
      </c>
      <c r="M38" s="9">
        <v>1</v>
      </c>
      <c r="N38" s="10">
        <f t="shared" si="1"/>
        <v>5</v>
      </c>
    </row>
    <row r="39" spans="1:14" x14ac:dyDescent="0.25">
      <c r="A39" s="3" t="s">
        <v>34</v>
      </c>
      <c r="B39" s="11" t="str">
        <f t="shared" si="5"/>
        <v>ГБОУ СОШ №507</v>
      </c>
      <c r="C39" s="5">
        <f t="shared" si="5"/>
        <v>11507</v>
      </c>
      <c r="D39" s="5" t="str">
        <f t="shared" si="5"/>
        <v>СОШ</v>
      </c>
      <c r="E39" s="12" t="str">
        <f t="shared" si="5"/>
        <v>1б</v>
      </c>
      <c r="F39" s="7">
        <f t="shared" si="5"/>
        <v>139</v>
      </c>
      <c r="G39" s="7">
        <f t="shared" si="5"/>
        <v>129</v>
      </c>
      <c r="H39" s="8">
        <f t="shared" si="4"/>
        <v>11507037</v>
      </c>
      <c r="I39" s="9">
        <v>1</v>
      </c>
      <c r="J39" s="9">
        <v>1</v>
      </c>
      <c r="K39" s="9">
        <v>1</v>
      </c>
      <c r="L39" s="9">
        <v>1</v>
      </c>
      <c r="M39" s="9">
        <v>1</v>
      </c>
      <c r="N39" s="10">
        <f t="shared" si="1"/>
        <v>5</v>
      </c>
    </row>
    <row r="40" spans="1:14" x14ac:dyDescent="0.25">
      <c r="A40" s="3" t="s">
        <v>34</v>
      </c>
      <c r="B40" s="11" t="str">
        <f t="shared" si="5"/>
        <v>ГБОУ СОШ №507</v>
      </c>
      <c r="C40" s="5">
        <f t="shared" si="5"/>
        <v>11507</v>
      </c>
      <c r="D40" s="5" t="str">
        <f t="shared" si="5"/>
        <v>СОШ</v>
      </c>
      <c r="E40" s="12" t="str">
        <f t="shared" si="5"/>
        <v>1б</v>
      </c>
      <c r="F40" s="7">
        <f t="shared" si="5"/>
        <v>139</v>
      </c>
      <c r="G40" s="7">
        <f t="shared" si="5"/>
        <v>129</v>
      </c>
      <c r="H40" s="8">
        <f t="shared" si="4"/>
        <v>11507038</v>
      </c>
      <c r="I40" s="9">
        <v>1</v>
      </c>
      <c r="J40" s="9">
        <v>1</v>
      </c>
      <c r="K40" s="9">
        <v>0</v>
      </c>
      <c r="L40" s="9">
        <v>1</v>
      </c>
      <c r="M40" s="9">
        <v>1</v>
      </c>
      <c r="N40" s="10">
        <f t="shared" si="1"/>
        <v>4</v>
      </c>
    </row>
    <row r="41" spans="1:14" x14ac:dyDescent="0.25">
      <c r="A41" s="3" t="s">
        <v>34</v>
      </c>
      <c r="B41" s="11" t="str">
        <f t="shared" si="5"/>
        <v>ГБОУ СОШ №507</v>
      </c>
      <c r="C41" s="5">
        <f t="shared" si="5"/>
        <v>11507</v>
      </c>
      <c r="D41" s="5" t="str">
        <f t="shared" si="5"/>
        <v>СОШ</v>
      </c>
      <c r="E41" s="12" t="str">
        <f t="shared" si="5"/>
        <v>1б</v>
      </c>
      <c r="F41" s="7">
        <f t="shared" si="5"/>
        <v>139</v>
      </c>
      <c r="G41" s="7">
        <f t="shared" si="5"/>
        <v>129</v>
      </c>
      <c r="H41" s="8">
        <f t="shared" si="4"/>
        <v>11507039</v>
      </c>
      <c r="I41" s="9">
        <v>1</v>
      </c>
      <c r="J41" s="9">
        <v>1</v>
      </c>
      <c r="K41" s="9">
        <v>0</v>
      </c>
      <c r="L41" s="9">
        <v>1</v>
      </c>
      <c r="M41" s="9">
        <v>1</v>
      </c>
      <c r="N41" s="10">
        <f t="shared" si="1"/>
        <v>4</v>
      </c>
    </row>
    <row r="42" spans="1:14" x14ac:dyDescent="0.25">
      <c r="A42" s="3" t="s">
        <v>34</v>
      </c>
      <c r="B42" s="11" t="str">
        <f t="shared" si="5"/>
        <v>ГБОУ СОШ №507</v>
      </c>
      <c r="C42" s="5">
        <f t="shared" si="5"/>
        <v>11507</v>
      </c>
      <c r="D42" s="5" t="str">
        <f t="shared" si="5"/>
        <v>СОШ</v>
      </c>
      <c r="E42" s="12" t="str">
        <f t="shared" si="5"/>
        <v>1б</v>
      </c>
      <c r="F42" s="7">
        <f t="shared" si="5"/>
        <v>139</v>
      </c>
      <c r="G42" s="7">
        <f t="shared" si="5"/>
        <v>129</v>
      </c>
      <c r="H42" s="8">
        <f t="shared" si="2"/>
        <v>11507040</v>
      </c>
      <c r="I42" s="9">
        <v>1</v>
      </c>
      <c r="J42" s="9">
        <v>1</v>
      </c>
      <c r="K42" s="9">
        <v>0</v>
      </c>
      <c r="L42" s="9">
        <v>1</v>
      </c>
      <c r="M42" s="9">
        <v>1</v>
      </c>
      <c r="N42" s="10">
        <f t="shared" si="1"/>
        <v>4</v>
      </c>
    </row>
    <row r="43" spans="1:14" x14ac:dyDescent="0.25">
      <c r="A43" s="3" t="s">
        <v>34</v>
      </c>
      <c r="B43" s="11" t="str">
        <f t="shared" si="5"/>
        <v>ГБОУ СОШ №507</v>
      </c>
      <c r="C43" s="5">
        <f t="shared" si="5"/>
        <v>11507</v>
      </c>
      <c r="D43" s="5" t="str">
        <f t="shared" si="5"/>
        <v>СОШ</v>
      </c>
      <c r="E43" s="12" t="str">
        <f t="shared" si="5"/>
        <v>1б</v>
      </c>
      <c r="F43" s="7">
        <f t="shared" si="5"/>
        <v>139</v>
      </c>
      <c r="G43" s="7">
        <f t="shared" si="5"/>
        <v>129</v>
      </c>
      <c r="H43" s="8">
        <f t="shared" si="2"/>
        <v>11507041</v>
      </c>
      <c r="I43" s="9">
        <v>1</v>
      </c>
      <c r="J43" s="9">
        <v>1</v>
      </c>
      <c r="K43" s="9">
        <v>0</v>
      </c>
      <c r="L43" s="9">
        <v>1</v>
      </c>
      <c r="M43" s="9">
        <v>1</v>
      </c>
      <c r="N43" s="10">
        <f t="shared" si="1"/>
        <v>4</v>
      </c>
    </row>
    <row r="44" spans="1:14" x14ac:dyDescent="0.25">
      <c r="A44" s="3" t="s">
        <v>34</v>
      </c>
      <c r="B44" s="11" t="str">
        <f t="shared" si="5"/>
        <v>ГБОУ СОШ №507</v>
      </c>
      <c r="C44" s="5">
        <f t="shared" si="5"/>
        <v>11507</v>
      </c>
      <c r="D44" s="5" t="str">
        <f t="shared" si="5"/>
        <v>СОШ</v>
      </c>
      <c r="E44" s="12" t="str">
        <f t="shared" si="5"/>
        <v>1б</v>
      </c>
      <c r="F44" s="7">
        <f t="shared" si="5"/>
        <v>139</v>
      </c>
      <c r="G44" s="7">
        <f t="shared" si="5"/>
        <v>129</v>
      </c>
      <c r="H44" s="8">
        <f t="shared" si="2"/>
        <v>11507042</v>
      </c>
      <c r="I44" s="9">
        <v>1</v>
      </c>
      <c r="J44" s="9">
        <v>1</v>
      </c>
      <c r="K44" s="9">
        <v>1</v>
      </c>
      <c r="L44" s="9">
        <v>1</v>
      </c>
      <c r="M44" s="9">
        <v>1</v>
      </c>
      <c r="N44" s="10">
        <f t="shared" si="1"/>
        <v>5</v>
      </c>
    </row>
    <row r="45" spans="1:14" x14ac:dyDescent="0.25">
      <c r="A45" s="3" t="s">
        <v>34</v>
      </c>
      <c r="B45" s="11" t="str">
        <f t="shared" si="5"/>
        <v>ГБОУ СОШ №507</v>
      </c>
      <c r="C45" s="5">
        <f t="shared" si="5"/>
        <v>11507</v>
      </c>
      <c r="D45" s="5" t="str">
        <f t="shared" si="5"/>
        <v>СОШ</v>
      </c>
      <c r="E45" s="12" t="str">
        <f t="shared" si="5"/>
        <v>1б</v>
      </c>
      <c r="F45" s="7">
        <f t="shared" si="5"/>
        <v>139</v>
      </c>
      <c r="G45" s="7">
        <f t="shared" si="5"/>
        <v>129</v>
      </c>
      <c r="H45" s="8">
        <f t="shared" si="2"/>
        <v>11507043</v>
      </c>
      <c r="I45" s="9">
        <v>1</v>
      </c>
      <c r="J45" s="9">
        <v>1</v>
      </c>
      <c r="K45" s="9">
        <v>0</v>
      </c>
      <c r="L45" s="9">
        <v>1</v>
      </c>
      <c r="M45" s="9">
        <v>1</v>
      </c>
      <c r="N45" s="10">
        <f t="shared" si="1"/>
        <v>4</v>
      </c>
    </row>
    <row r="46" spans="1:14" x14ac:dyDescent="0.25">
      <c r="A46" s="3" t="s">
        <v>34</v>
      </c>
      <c r="B46" s="11" t="str">
        <f t="shared" si="5"/>
        <v>ГБОУ СОШ №507</v>
      </c>
      <c r="C46" s="5">
        <f t="shared" si="5"/>
        <v>11507</v>
      </c>
      <c r="D46" s="5" t="str">
        <f t="shared" si="5"/>
        <v>СОШ</v>
      </c>
      <c r="E46" s="12" t="str">
        <f t="shared" si="5"/>
        <v>1б</v>
      </c>
      <c r="F46" s="7">
        <f t="shared" si="5"/>
        <v>139</v>
      </c>
      <c r="G46" s="7">
        <f t="shared" si="5"/>
        <v>129</v>
      </c>
      <c r="H46" s="8">
        <f t="shared" si="2"/>
        <v>11507044</v>
      </c>
      <c r="I46" s="9">
        <v>1</v>
      </c>
      <c r="J46" s="9">
        <v>1</v>
      </c>
      <c r="K46" s="9">
        <v>0</v>
      </c>
      <c r="L46" s="9">
        <v>1</v>
      </c>
      <c r="M46" s="9">
        <v>1</v>
      </c>
      <c r="N46" s="10">
        <f t="shared" si="1"/>
        <v>4</v>
      </c>
    </row>
    <row r="47" spans="1:14" x14ac:dyDescent="0.25">
      <c r="A47" s="3" t="s">
        <v>34</v>
      </c>
      <c r="B47" s="11" t="str">
        <f t="shared" si="5"/>
        <v>ГБОУ СОШ №507</v>
      </c>
      <c r="C47" s="5">
        <f t="shared" si="5"/>
        <v>11507</v>
      </c>
      <c r="D47" s="5" t="str">
        <f t="shared" si="5"/>
        <v>СОШ</v>
      </c>
      <c r="E47" s="12" t="str">
        <f t="shared" si="5"/>
        <v>1б</v>
      </c>
      <c r="F47" s="7">
        <f t="shared" si="5"/>
        <v>139</v>
      </c>
      <c r="G47" s="7">
        <f t="shared" si="5"/>
        <v>129</v>
      </c>
      <c r="H47" s="8">
        <f t="shared" si="2"/>
        <v>11507045</v>
      </c>
      <c r="I47" s="9">
        <v>1</v>
      </c>
      <c r="J47" s="9">
        <v>1</v>
      </c>
      <c r="K47" s="9">
        <v>0</v>
      </c>
      <c r="L47" s="9">
        <v>1</v>
      </c>
      <c r="M47" s="9">
        <v>1</v>
      </c>
      <c r="N47" s="10">
        <f t="shared" si="1"/>
        <v>4</v>
      </c>
    </row>
    <row r="48" spans="1:14" x14ac:dyDescent="0.25">
      <c r="A48" s="3" t="s">
        <v>34</v>
      </c>
      <c r="B48" s="11" t="str">
        <f t="shared" si="5"/>
        <v>ГБОУ СОШ №507</v>
      </c>
      <c r="C48" s="5">
        <f t="shared" si="5"/>
        <v>11507</v>
      </c>
      <c r="D48" s="5" t="str">
        <f t="shared" si="5"/>
        <v>СОШ</v>
      </c>
      <c r="E48" s="12" t="str">
        <f t="shared" si="5"/>
        <v>1б</v>
      </c>
      <c r="F48" s="7">
        <f t="shared" si="5"/>
        <v>139</v>
      </c>
      <c r="G48" s="7">
        <f t="shared" si="5"/>
        <v>129</v>
      </c>
      <c r="H48" s="8">
        <f t="shared" si="2"/>
        <v>11507046</v>
      </c>
      <c r="I48" s="9">
        <v>1</v>
      </c>
      <c r="J48" s="9">
        <v>1</v>
      </c>
      <c r="K48" s="9">
        <v>0</v>
      </c>
      <c r="L48" s="9">
        <v>1</v>
      </c>
      <c r="M48" s="9">
        <v>1</v>
      </c>
      <c r="N48" s="10">
        <f t="shared" si="1"/>
        <v>4</v>
      </c>
    </row>
    <row r="49" spans="1:14" x14ac:dyDescent="0.25">
      <c r="A49" s="3" t="s">
        <v>34</v>
      </c>
      <c r="B49" s="11" t="str">
        <f t="shared" si="5"/>
        <v>ГБОУ СОШ №507</v>
      </c>
      <c r="C49" s="5">
        <f t="shared" si="5"/>
        <v>11507</v>
      </c>
      <c r="D49" s="5" t="str">
        <f t="shared" si="5"/>
        <v>СОШ</v>
      </c>
      <c r="E49" s="12" t="str">
        <f t="shared" si="5"/>
        <v>1б</v>
      </c>
      <c r="F49" s="7">
        <f t="shared" si="5"/>
        <v>139</v>
      </c>
      <c r="G49" s="7">
        <f t="shared" si="5"/>
        <v>129</v>
      </c>
      <c r="H49" s="8">
        <f t="shared" si="2"/>
        <v>11507047</v>
      </c>
      <c r="I49" s="9">
        <v>1</v>
      </c>
      <c r="J49" s="9">
        <v>1</v>
      </c>
      <c r="K49" s="9">
        <v>0</v>
      </c>
      <c r="L49" s="9">
        <v>1</v>
      </c>
      <c r="M49" s="9">
        <v>1</v>
      </c>
      <c r="N49" s="10">
        <f t="shared" si="1"/>
        <v>4</v>
      </c>
    </row>
    <row r="50" spans="1:14" x14ac:dyDescent="0.25">
      <c r="A50" s="3" t="s">
        <v>34</v>
      </c>
      <c r="B50" s="11" t="str">
        <f t="shared" si="5"/>
        <v>ГБОУ СОШ №507</v>
      </c>
      <c r="C50" s="5">
        <f t="shared" si="5"/>
        <v>11507</v>
      </c>
      <c r="D50" s="5" t="str">
        <f t="shared" si="5"/>
        <v>СОШ</v>
      </c>
      <c r="E50" s="12" t="str">
        <f t="shared" si="5"/>
        <v>1б</v>
      </c>
      <c r="F50" s="7">
        <f t="shared" si="5"/>
        <v>139</v>
      </c>
      <c r="G50" s="7">
        <f t="shared" si="5"/>
        <v>129</v>
      </c>
      <c r="H50" s="8">
        <f t="shared" si="2"/>
        <v>11507048</v>
      </c>
      <c r="I50" s="9">
        <v>1</v>
      </c>
      <c r="J50" s="9">
        <v>1</v>
      </c>
      <c r="K50" s="9">
        <v>0</v>
      </c>
      <c r="L50" s="9">
        <v>1</v>
      </c>
      <c r="M50" s="9">
        <v>1</v>
      </c>
      <c r="N50" s="10">
        <f t="shared" si="1"/>
        <v>4</v>
      </c>
    </row>
    <row r="51" spans="1:14" x14ac:dyDescent="0.25">
      <c r="A51" s="3" t="s">
        <v>34</v>
      </c>
      <c r="B51" s="11" t="str">
        <f t="shared" si="5"/>
        <v>ГБОУ СОШ №507</v>
      </c>
      <c r="C51" s="5">
        <f t="shared" si="5"/>
        <v>11507</v>
      </c>
      <c r="D51" s="5" t="str">
        <f t="shared" si="5"/>
        <v>СОШ</v>
      </c>
      <c r="E51" s="12" t="str">
        <f t="shared" si="5"/>
        <v>1б</v>
      </c>
      <c r="F51" s="7">
        <f t="shared" si="5"/>
        <v>139</v>
      </c>
      <c r="G51" s="7">
        <f t="shared" si="5"/>
        <v>129</v>
      </c>
      <c r="H51" s="8">
        <f t="shared" si="2"/>
        <v>11507049</v>
      </c>
      <c r="I51" s="9">
        <v>1</v>
      </c>
      <c r="J51" s="9">
        <v>1</v>
      </c>
      <c r="K51" s="9">
        <v>0</v>
      </c>
      <c r="L51" s="9">
        <v>1</v>
      </c>
      <c r="M51" s="9">
        <v>1</v>
      </c>
      <c r="N51" s="10">
        <f t="shared" si="1"/>
        <v>4</v>
      </c>
    </row>
    <row r="52" spans="1:14" x14ac:dyDescent="0.25">
      <c r="A52" s="3" t="s">
        <v>34</v>
      </c>
      <c r="B52" s="11" t="str">
        <f t="shared" ref="B52:G67" si="6">B51</f>
        <v>ГБОУ СОШ №507</v>
      </c>
      <c r="C52" s="5">
        <f t="shared" si="6"/>
        <v>11507</v>
      </c>
      <c r="D52" s="5" t="str">
        <f t="shared" si="6"/>
        <v>СОШ</v>
      </c>
      <c r="E52" s="12" t="str">
        <f t="shared" si="6"/>
        <v>1б</v>
      </c>
      <c r="F52" s="7">
        <f t="shared" si="6"/>
        <v>139</v>
      </c>
      <c r="G52" s="7">
        <f t="shared" si="6"/>
        <v>129</v>
      </c>
      <c r="H52" s="8">
        <f t="shared" si="2"/>
        <v>11507050</v>
      </c>
      <c r="I52" s="9">
        <v>1</v>
      </c>
      <c r="J52" s="9">
        <v>1</v>
      </c>
      <c r="K52" s="9">
        <v>0</v>
      </c>
      <c r="L52" s="9">
        <v>1</v>
      </c>
      <c r="M52" s="9">
        <v>1</v>
      </c>
      <c r="N52" s="10">
        <f t="shared" si="1"/>
        <v>4</v>
      </c>
    </row>
    <row r="53" spans="1:14" x14ac:dyDescent="0.25">
      <c r="A53" s="3" t="s">
        <v>34</v>
      </c>
      <c r="B53" s="11" t="str">
        <f t="shared" si="6"/>
        <v>ГБОУ СОШ №507</v>
      </c>
      <c r="C53" s="5">
        <f t="shared" si="6"/>
        <v>11507</v>
      </c>
      <c r="D53" s="5" t="str">
        <f t="shared" si="6"/>
        <v>СОШ</v>
      </c>
      <c r="E53" s="13" t="s">
        <v>17</v>
      </c>
      <c r="F53" s="7">
        <f t="shared" si="6"/>
        <v>139</v>
      </c>
      <c r="G53" s="7">
        <f t="shared" si="6"/>
        <v>129</v>
      </c>
      <c r="H53" s="8">
        <f t="shared" si="2"/>
        <v>11507051</v>
      </c>
      <c r="I53" s="9">
        <v>1</v>
      </c>
      <c r="J53" s="9">
        <v>1</v>
      </c>
      <c r="K53" s="9">
        <v>1</v>
      </c>
      <c r="L53" s="9">
        <v>1</v>
      </c>
      <c r="M53" s="9">
        <v>1</v>
      </c>
      <c r="N53" s="10">
        <f t="shared" si="1"/>
        <v>5</v>
      </c>
    </row>
    <row r="54" spans="1:14" x14ac:dyDescent="0.25">
      <c r="A54" s="3" t="s">
        <v>34</v>
      </c>
      <c r="B54" s="11" t="str">
        <f t="shared" si="6"/>
        <v>ГБОУ СОШ №507</v>
      </c>
      <c r="C54" s="5">
        <f t="shared" si="6"/>
        <v>11507</v>
      </c>
      <c r="D54" s="5" t="str">
        <f t="shared" si="6"/>
        <v>СОШ</v>
      </c>
      <c r="E54" s="12" t="str">
        <f t="shared" si="6"/>
        <v>1в</v>
      </c>
      <c r="F54" s="7">
        <f t="shared" si="6"/>
        <v>139</v>
      </c>
      <c r="G54" s="7">
        <f t="shared" si="6"/>
        <v>129</v>
      </c>
      <c r="H54" s="8">
        <f t="shared" si="2"/>
        <v>11507052</v>
      </c>
      <c r="I54" s="9">
        <v>1</v>
      </c>
      <c r="J54" s="9">
        <v>1</v>
      </c>
      <c r="K54" s="9">
        <v>1</v>
      </c>
      <c r="L54" s="9">
        <v>1</v>
      </c>
      <c r="M54" s="9">
        <v>1</v>
      </c>
      <c r="N54" s="10">
        <f t="shared" si="1"/>
        <v>5</v>
      </c>
    </row>
    <row r="55" spans="1:14" x14ac:dyDescent="0.25">
      <c r="A55" s="3" t="s">
        <v>34</v>
      </c>
      <c r="B55" s="11" t="str">
        <f t="shared" si="6"/>
        <v>ГБОУ СОШ №507</v>
      </c>
      <c r="C55" s="5">
        <f t="shared" si="6"/>
        <v>11507</v>
      </c>
      <c r="D55" s="5" t="str">
        <f t="shared" si="6"/>
        <v>СОШ</v>
      </c>
      <c r="E55" s="12" t="str">
        <f t="shared" si="6"/>
        <v>1в</v>
      </c>
      <c r="F55" s="7">
        <f t="shared" si="6"/>
        <v>139</v>
      </c>
      <c r="G55" s="7">
        <f t="shared" si="6"/>
        <v>129</v>
      </c>
      <c r="H55" s="8">
        <f t="shared" si="2"/>
        <v>11507053</v>
      </c>
      <c r="I55" s="9">
        <v>1</v>
      </c>
      <c r="J55" s="9">
        <v>1</v>
      </c>
      <c r="K55" s="9">
        <v>1</v>
      </c>
      <c r="L55" s="9">
        <v>1</v>
      </c>
      <c r="M55" s="9">
        <v>1</v>
      </c>
      <c r="N55" s="10">
        <f t="shared" si="1"/>
        <v>5</v>
      </c>
    </row>
    <row r="56" spans="1:14" x14ac:dyDescent="0.25">
      <c r="A56" s="3" t="s">
        <v>34</v>
      </c>
      <c r="B56" s="11" t="str">
        <f t="shared" si="6"/>
        <v>ГБОУ СОШ №507</v>
      </c>
      <c r="C56" s="5">
        <f t="shared" si="6"/>
        <v>11507</v>
      </c>
      <c r="D56" s="5" t="str">
        <f t="shared" si="6"/>
        <v>СОШ</v>
      </c>
      <c r="E56" s="12" t="str">
        <f t="shared" si="6"/>
        <v>1в</v>
      </c>
      <c r="F56" s="7">
        <f t="shared" si="6"/>
        <v>139</v>
      </c>
      <c r="G56" s="7">
        <f t="shared" si="6"/>
        <v>129</v>
      </c>
      <c r="H56" s="8">
        <f t="shared" si="2"/>
        <v>11507054</v>
      </c>
      <c r="I56" s="9">
        <v>1</v>
      </c>
      <c r="J56" s="9">
        <v>1</v>
      </c>
      <c r="K56" s="9">
        <v>1</v>
      </c>
      <c r="L56" s="9">
        <v>1</v>
      </c>
      <c r="M56" s="9">
        <v>1</v>
      </c>
      <c r="N56" s="10">
        <f t="shared" si="1"/>
        <v>5</v>
      </c>
    </row>
    <row r="57" spans="1:14" x14ac:dyDescent="0.25">
      <c r="A57" s="3" t="s">
        <v>34</v>
      </c>
      <c r="B57" s="11" t="str">
        <f t="shared" si="6"/>
        <v>ГБОУ СОШ №507</v>
      </c>
      <c r="C57" s="5">
        <f t="shared" si="6"/>
        <v>11507</v>
      </c>
      <c r="D57" s="5" t="str">
        <f t="shared" si="6"/>
        <v>СОШ</v>
      </c>
      <c r="E57" s="12" t="str">
        <f t="shared" si="6"/>
        <v>1в</v>
      </c>
      <c r="F57" s="7">
        <f t="shared" si="6"/>
        <v>139</v>
      </c>
      <c r="G57" s="7">
        <f t="shared" si="6"/>
        <v>129</v>
      </c>
      <c r="H57" s="8">
        <f t="shared" si="2"/>
        <v>11507055</v>
      </c>
      <c r="I57" s="9">
        <v>1</v>
      </c>
      <c r="J57" s="9">
        <v>1</v>
      </c>
      <c r="K57" s="9">
        <v>1</v>
      </c>
      <c r="L57" s="9">
        <v>1</v>
      </c>
      <c r="M57" s="9">
        <v>1</v>
      </c>
      <c r="N57" s="10">
        <f t="shared" si="1"/>
        <v>5</v>
      </c>
    </row>
    <row r="58" spans="1:14" x14ac:dyDescent="0.25">
      <c r="A58" s="3" t="s">
        <v>34</v>
      </c>
      <c r="B58" s="11" t="str">
        <f t="shared" si="6"/>
        <v>ГБОУ СОШ №507</v>
      </c>
      <c r="C58" s="5">
        <f t="shared" si="6"/>
        <v>11507</v>
      </c>
      <c r="D58" s="5" t="str">
        <f t="shared" si="6"/>
        <v>СОШ</v>
      </c>
      <c r="E58" s="12" t="str">
        <f t="shared" si="6"/>
        <v>1в</v>
      </c>
      <c r="F58" s="7">
        <f t="shared" si="6"/>
        <v>139</v>
      </c>
      <c r="G58" s="7">
        <f t="shared" si="6"/>
        <v>129</v>
      </c>
      <c r="H58" s="8">
        <f t="shared" si="2"/>
        <v>11507056</v>
      </c>
      <c r="I58" s="9">
        <v>1</v>
      </c>
      <c r="J58" s="9">
        <v>1</v>
      </c>
      <c r="K58" s="9">
        <v>1</v>
      </c>
      <c r="L58" s="9">
        <v>1</v>
      </c>
      <c r="M58" s="9">
        <v>1</v>
      </c>
      <c r="N58" s="10">
        <f t="shared" si="1"/>
        <v>5</v>
      </c>
    </row>
    <row r="59" spans="1:14" x14ac:dyDescent="0.25">
      <c r="A59" s="3" t="s">
        <v>34</v>
      </c>
      <c r="B59" s="11" t="str">
        <f t="shared" si="6"/>
        <v>ГБОУ СОШ №507</v>
      </c>
      <c r="C59" s="5">
        <f t="shared" si="6"/>
        <v>11507</v>
      </c>
      <c r="D59" s="5" t="str">
        <f t="shared" si="6"/>
        <v>СОШ</v>
      </c>
      <c r="E59" s="12" t="str">
        <f t="shared" si="6"/>
        <v>1в</v>
      </c>
      <c r="F59" s="7">
        <f t="shared" si="6"/>
        <v>139</v>
      </c>
      <c r="G59" s="7">
        <f t="shared" si="6"/>
        <v>129</v>
      </c>
      <c r="H59" s="8">
        <f t="shared" si="2"/>
        <v>11507057</v>
      </c>
      <c r="I59" s="9">
        <v>1</v>
      </c>
      <c r="J59" s="9">
        <v>1</v>
      </c>
      <c r="K59" s="9">
        <v>1</v>
      </c>
      <c r="L59" s="9">
        <v>1</v>
      </c>
      <c r="M59" s="9">
        <v>1</v>
      </c>
      <c r="N59" s="10">
        <f t="shared" si="1"/>
        <v>5</v>
      </c>
    </row>
    <row r="60" spans="1:14" x14ac:dyDescent="0.25">
      <c r="A60" s="3" t="s">
        <v>34</v>
      </c>
      <c r="B60" s="11" t="str">
        <f t="shared" si="6"/>
        <v>ГБОУ СОШ №507</v>
      </c>
      <c r="C60" s="5">
        <f t="shared" si="6"/>
        <v>11507</v>
      </c>
      <c r="D60" s="5" t="str">
        <f t="shared" si="6"/>
        <v>СОШ</v>
      </c>
      <c r="E60" s="12" t="str">
        <f t="shared" si="6"/>
        <v>1в</v>
      </c>
      <c r="F60" s="7">
        <f t="shared" si="6"/>
        <v>139</v>
      </c>
      <c r="G60" s="7">
        <f t="shared" si="6"/>
        <v>129</v>
      </c>
      <c r="H60" s="8">
        <f t="shared" si="2"/>
        <v>11507058</v>
      </c>
      <c r="I60" s="9">
        <v>1</v>
      </c>
      <c r="J60" s="9">
        <v>1</v>
      </c>
      <c r="K60" s="9">
        <v>1</v>
      </c>
      <c r="L60" s="9">
        <v>1</v>
      </c>
      <c r="M60" s="9">
        <v>1</v>
      </c>
      <c r="N60" s="10">
        <f t="shared" si="1"/>
        <v>5</v>
      </c>
    </row>
    <row r="61" spans="1:14" x14ac:dyDescent="0.25">
      <c r="A61" s="3" t="s">
        <v>34</v>
      </c>
      <c r="B61" s="11" t="str">
        <f t="shared" si="6"/>
        <v>ГБОУ СОШ №507</v>
      </c>
      <c r="C61" s="5">
        <f t="shared" si="6"/>
        <v>11507</v>
      </c>
      <c r="D61" s="5" t="str">
        <f t="shared" si="6"/>
        <v>СОШ</v>
      </c>
      <c r="E61" s="12" t="str">
        <f t="shared" si="6"/>
        <v>1в</v>
      </c>
      <c r="F61" s="7">
        <f t="shared" si="6"/>
        <v>139</v>
      </c>
      <c r="G61" s="7">
        <f t="shared" si="6"/>
        <v>129</v>
      </c>
      <c r="H61" s="8">
        <f t="shared" si="2"/>
        <v>11507059</v>
      </c>
      <c r="I61" s="9">
        <v>1</v>
      </c>
      <c r="J61" s="9">
        <v>1</v>
      </c>
      <c r="K61" s="9">
        <v>1</v>
      </c>
      <c r="L61" s="9">
        <v>1</v>
      </c>
      <c r="M61" s="9">
        <v>1</v>
      </c>
      <c r="N61" s="10">
        <f t="shared" si="1"/>
        <v>5</v>
      </c>
    </row>
    <row r="62" spans="1:14" x14ac:dyDescent="0.25">
      <c r="A62" s="3" t="s">
        <v>34</v>
      </c>
      <c r="B62" s="11" t="str">
        <f t="shared" si="6"/>
        <v>ГБОУ СОШ №507</v>
      </c>
      <c r="C62" s="5">
        <f t="shared" si="6"/>
        <v>11507</v>
      </c>
      <c r="D62" s="5" t="str">
        <f t="shared" si="6"/>
        <v>СОШ</v>
      </c>
      <c r="E62" s="12" t="str">
        <f t="shared" si="6"/>
        <v>1в</v>
      </c>
      <c r="F62" s="7">
        <f t="shared" si="6"/>
        <v>139</v>
      </c>
      <c r="G62" s="7">
        <f t="shared" si="6"/>
        <v>129</v>
      </c>
      <c r="H62" s="8">
        <f t="shared" si="2"/>
        <v>11507060</v>
      </c>
      <c r="I62" s="9">
        <v>1</v>
      </c>
      <c r="J62" s="9">
        <v>1</v>
      </c>
      <c r="K62" s="9">
        <v>1</v>
      </c>
      <c r="L62" s="9">
        <v>1</v>
      </c>
      <c r="M62" s="9">
        <v>1</v>
      </c>
      <c r="N62" s="10">
        <f t="shared" si="1"/>
        <v>5</v>
      </c>
    </row>
    <row r="63" spans="1:14" x14ac:dyDescent="0.25">
      <c r="A63" s="3" t="s">
        <v>34</v>
      </c>
      <c r="B63" s="11" t="str">
        <f t="shared" si="6"/>
        <v>ГБОУ СОШ №507</v>
      </c>
      <c r="C63" s="5">
        <f t="shared" si="6"/>
        <v>11507</v>
      </c>
      <c r="D63" s="5" t="str">
        <f t="shared" si="6"/>
        <v>СОШ</v>
      </c>
      <c r="E63" s="12" t="str">
        <f t="shared" si="6"/>
        <v>1в</v>
      </c>
      <c r="F63" s="7">
        <f t="shared" si="6"/>
        <v>139</v>
      </c>
      <c r="G63" s="7">
        <f t="shared" si="6"/>
        <v>129</v>
      </c>
      <c r="H63" s="8">
        <f t="shared" si="2"/>
        <v>11507061</v>
      </c>
      <c r="I63" s="9">
        <v>1</v>
      </c>
      <c r="J63" s="9">
        <v>1</v>
      </c>
      <c r="K63" s="9">
        <v>1</v>
      </c>
      <c r="L63" s="9">
        <v>1</v>
      </c>
      <c r="M63" s="9">
        <v>1</v>
      </c>
      <c r="N63" s="10">
        <f t="shared" si="1"/>
        <v>5</v>
      </c>
    </row>
    <row r="64" spans="1:14" x14ac:dyDescent="0.25">
      <c r="A64" s="3" t="s">
        <v>34</v>
      </c>
      <c r="B64" s="11" t="str">
        <f t="shared" si="6"/>
        <v>ГБОУ СОШ №507</v>
      </c>
      <c r="C64" s="5">
        <f t="shared" si="6"/>
        <v>11507</v>
      </c>
      <c r="D64" s="5" t="str">
        <f t="shared" si="6"/>
        <v>СОШ</v>
      </c>
      <c r="E64" s="12" t="str">
        <f t="shared" si="6"/>
        <v>1в</v>
      </c>
      <c r="F64" s="7">
        <f t="shared" si="6"/>
        <v>139</v>
      </c>
      <c r="G64" s="7">
        <f t="shared" si="6"/>
        <v>129</v>
      </c>
      <c r="H64" s="8">
        <f t="shared" si="2"/>
        <v>11507062</v>
      </c>
      <c r="I64" s="9">
        <v>1</v>
      </c>
      <c r="J64" s="9">
        <v>0</v>
      </c>
      <c r="K64" s="9">
        <v>1</v>
      </c>
      <c r="L64" s="9">
        <v>1</v>
      </c>
      <c r="M64" s="9">
        <v>1</v>
      </c>
      <c r="N64" s="10">
        <f t="shared" si="1"/>
        <v>4</v>
      </c>
    </row>
    <row r="65" spans="1:14" x14ac:dyDescent="0.25">
      <c r="A65" s="3" t="s">
        <v>34</v>
      </c>
      <c r="B65" s="11" t="str">
        <f t="shared" si="6"/>
        <v>ГБОУ СОШ №507</v>
      </c>
      <c r="C65" s="5">
        <f t="shared" si="6"/>
        <v>11507</v>
      </c>
      <c r="D65" s="5" t="str">
        <f t="shared" si="6"/>
        <v>СОШ</v>
      </c>
      <c r="E65" s="12" t="str">
        <f t="shared" si="6"/>
        <v>1в</v>
      </c>
      <c r="F65" s="7">
        <f t="shared" si="6"/>
        <v>139</v>
      </c>
      <c r="G65" s="7">
        <f t="shared" si="6"/>
        <v>129</v>
      </c>
      <c r="H65" s="8">
        <f t="shared" si="2"/>
        <v>11507063</v>
      </c>
      <c r="I65" s="9">
        <v>1</v>
      </c>
      <c r="J65" s="9">
        <v>1</v>
      </c>
      <c r="K65" s="9">
        <v>1</v>
      </c>
      <c r="L65" s="9">
        <v>1</v>
      </c>
      <c r="M65" s="9">
        <v>1</v>
      </c>
      <c r="N65" s="10">
        <f t="shared" si="1"/>
        <v>5</v>
      </c>
    </row>
    <row r="66" spans="1:14" x14ac:dyDescent="0.25">
      <c r="A66" s="3" t="s">
        <v>34</v>
      </c>
      <c r="B66" s="11" t="str">
        <f t="shared" si="6"/>
        <v>ГБОУ СОШ №507</v>
      </c>
      <c r="C66" s="5">
        <f t="shared" si="6"/>
        <v>11507</v>
      </c>
      <c r="D66" s="5" t="str">
        <f t="shared" si="6"/>
        <v>СОШ</v>
      </c>
      <c r="E66" s="12" t="str">
        <f t="shared" si="6"/>
        <v>1в</v>
      </c>
      <c r="F66" s="7">
        <f t="shared" si="6"/>
        <v>139</v>
      </c>
      <c r="G66" s="7">
        <f t="shared" si="6"/>
        <v>129</v>
      </c>
      <c r="H66" s="8">
        <f t="shared" si="2"/>
        <v>11507064</v>
      </c>
      <c r="I66" s="9">
        <v>1</v>
      </c>
      <c r="J66" s="9">
        <v>1</v>
      </c>
      <c r="K66" s="9">
        <v>1</v>
      </c>
      <c r="L66" s="9">
        <v>1</v>
      </c>
      <c r="M66" s="9">
        <v>1</v>
      </c>
      <c r="N66" s="10">
        <f t="shared" si="1"/>
        <v>5</v>
      </c>
    </row>
    <row r="67" spans="1:14" x14ac:dyDescent="0.25">
      <c r="A67" s="3" t="s">
        <v>34</v>
      </c>
      <c r="B67" s="11" t="str">
        <f t="shared" si="6"/>
        <v>ГБОУ СОШ №507</v>
      </c>
      <c r="C67" s="5">
        <f t="shared" si="6"/>
        <v>11507</v>
      </c>
      <c r="D67" s="5" t="str">
        <f t="shared" si="6"/>
        <v>СОШ</v>
      </c>
      <c r="E67" s="12" t="str">
        <f t="shared" si="6"/>
        <v>1в</v>
      </c>
      <c r="F67" s="7">
        <f t="shared" si="6"/>
        <v>139</v>
      </c>
      <c r="G67" s="7">
        <f t="shared" si="6"/>
        <v>129</v>
      </c>
      <c r="H67" s="8">
        <f t="shared" si="2"/>
        <v>11507065</v>
      </c>
      <c r="I67" s="9">
        <v>1</v>
      </c>
      <c r="J67" s="9">
        <v>1</v>
      </c>
      <c r="K67" s="9">
        <v>1</v>
      </c>
      <c r="L67" s="9">
        <v>1</v>
      </c>
      <c r="M67" s="9">
        <v>1</v>
      </c>
      <c r="N67" s="10">
        <f t="shared" si="1"/>
        <v>5</v>
      </c>
    </row>
    <row r="68" spans="1:14" x14ac:dyDescent="0.25">
      <c r="A68" s="3" t="s">
        <v>34</v>
      </c>
      <c r="B68" s="11" t="str">
        <f t="shared" ref="B68:G83" si="7">B67</f>
        <v>ГБОУ СОШ №507</v>
      </c>
      <c r="C68" s="5">
        <f t="shared" si="7"/>
        <v>11507</v>
      </c>
      <c r="D68" s="5" t="str">
        <f t="shared" si="7"/>
        <v>СОШ</v>
      </c>
      <c r="E68" s="12" t="str">
        <f t="shared" si="7"/>
        <v>1в</v>
      </c>
      <c r="F68" s="7">
        <f t="shared" si="7"/>
        <v>139</v>
      </c>
      <c r="G68" s="7">
        <f t="shared" si="7"/>
        <v>129</v>
      </c>
      <c r="H68" s="8">
        <f t="shared" si="2"/>
        <v>11507066</v>
      </c>
      <c r="I68" s="9">
        <v>1</v>
      </c>
      <c r="J68" s="9">
        <v>1</v>
      </c>
      <c r="K68" s="9">
        <v>1</v>
      </c>
      <c r="L68" s="9">
        <v>1</v>
      </c>
      <c r="M68" s="9">
        <v>1</v>
      </c>
      <c r="N68" s="10">
        <f t="shared" ref="N68:N131" si="8">IF(COUNTBLANK(I68:M68)&lt;5,SUM(I68:M68),"Не писал")</f>
        <v>5</v>
      </c>
    </row>
    <row r="69" spans="1:14" x14ac:dyDescent="0.25">
      <c r="A69" s="3" t="s">
        <v>34</v>
      </c>
      <c r="B69" s="11" t="str">
        <f t="shared" si="7"/>
        <v>ГБОУ СОШ №507</v>
      </c>
      <c r="C69" s="5">
        <f t="shared" si="7"/>
        <v>11507</v>
      </c>
      <c r="D69" s="5" t="str">
        <f t="shared" si="7"/>
        <v>СОШ</v>
      </c>
      <c r="E69" s="12" t="str">
        <f t="shared" si="7"/>
        <v>1в</v>
      </c>
      <c r="F69" s="7">
        <f t="shared" si="7"/>
        <v>139</v>
      </c>
      <c r="G69" s="7">
        <f t="shared" si="7"/>
        <v>129</v>
      </c>
      <c r="H69" s="8">
        <f t="shared" ref="H69:H131" si="9">H68+1</f>
        <v>11507067</v>
      </c>
      <c r="I69" s="9">
        <v>1</v>
      </c>
      <c r="J69" s="9">
        <v>1</v>
      </c>
      <c r="K69" s="9">
        <v>1</v>
      </c>
      <c r="L69" s="9">
        <v>1</v>
      </c>
      <c r="M69" s="9">
        <v>1</v>
      </c>
      <c r="N69" s="10">
        <f t="shared" si="8"/>
        <v>5</v>
      </c>
    </row>
    <row r="70" spans="1:14" x14ac:dyDescent="0.25">
      <c r="A70" s="3" t="s">
        <v>34</v>
      </c>
      <c r="B70" s="11" t="str">
        <f t="shared" si="7"/>
        <v>ГБОУ СОШ №507</v>
      </c>
      <c r="C70" s="5">
        <f t="shared" si="7"/>
        <v>11507</v>
      </c>
      <c r="D70" s="5" t="str">
        <f t="shared" si="7"/>
        <v>СОШ</v>
      </c>
      <c r="E70" s="12" t="str">
        <f t="shared" si="7"/>
        <v>1в</v>
      </c>
      <c r="F70" s="7">
        <f t="shared" si="7"/>
        <v>139</v>
      </c>
      <c r="G70" s="7">
        <f t="shared" si="7"/>
        <v>129</v>
      </c>
      <c r="H70" s="8">
        <f t="shared" si="9"/>
        <v>11507068</v>
      </c>
      <c r="I70" s="9">
        <v>1</v>
      </c>
      <c r="J70" s="9">
        <v>1</v>
      </c>
      <c r="K70" s="9">
        <v>1</v>
      </c>
      <c r="L70" s="9">
        <v>1</v>
      </c>
      <c r="M70" s="9">
        <v>1</v>
      </c>
      <c r="N70" s="10">
        <f t="shared" si="8"/>
        <v>5</v>
      </c>
    </row>
    <row r="71" spans="1:14" x14ac:dyDescent="0.25">
      <c r="A71" s="3" t="s">
        <v>34</v>
      </c>
      <c r="B71" s="11" t="str">
        <f t="shared" si="7"/>
        <v>ГБОУ СОШ №507</v>
      </c>
      <c r="C71" s="5">
        <f t="shared" si="7"/>
        <v>11507</v>
      </c>
      <c r="D71" s="5" t="str">
        <f t="shared" si="7"/>
        <v>СОШ</v>
      </c>
      <c r="E71" s="12" t="str">
        <f t="shared" si="7"/>
        <v>1в</v>
      </c>
      <c r="F71" s="7">
        <f t="shared" si="7"/>
        <v>139</v>
      </c>
      <c r="G71" s="7">
        <f t="shared" si="7"/>
        <v>129</v>
      </c>
      <c r="H71" s="8">
        <f t="shared" si="9"/>
        <v>11507069</v>
      </c>
      <c r="I71" s="9">
        <v>1</v>
      </c>
      <c r="J71" s="9">
        <v>1</v>
      </c>
      <c r="K71" s="9">
        <v>1</v>
      </c>
      <c r="L71" s="9">
        <v>1</v>
      </c>
      <c r="M71" s="9">
        <v>1</v>
      </c>
      <c r="N71" s="10">
        <f t="shared" si="8"/>
        <v>5</v>
      </c>
    </row>
    <row r="72" spans="1:14" x14ac:dyDescent="0.25">
      <c r="A72" s="3" t="s">
        <v>34</v>
      </c>
      <c r="B72" s="11" t="str">
        <f t="shared" si="7"/>
        <v>ГБОУ СОШ №507</v>
      </c>
      <c r="C72" s="5">
        <f t="shared" si="7"/>
        <v>11507</v>
      </c>
      <c r="D72" s="5" t="str">
        <f t="shared" si="7"/>
        <v>СОШ</v>
      </c>
      <c r="E72" s="12" t="str">
        <f t="shared" si="7"/>
        <v>1в</v>
      </c>
      <c r="F72" s="7">
        <f t="shared" si="7"/>
        <v>139</v>
      </c>
      <c r="G72" s="7">
        <f t="shared" si="7"/>
        <v>129</v>
      </c>
      <c r="H72" s="8">
        <f t="shared" si="9"/>
        <v>11507070</v>
      </c>
      <c r="I72" s="9">
        <v>1</v>
      </c>
      <c r="J72" s="9">
        <v>1</v>
      </c>
      <c r="K72" s="9">
        <v>0</v>
      </c>
      <c r="L72" s="9">
        <v>1</v>
      </c>
      <c r="M72" s="9">
        <v>1</v>
      </c>
      <c r="N72" s="10">
        <f t="shared" si="8"/>
        <v>4</v>
      </c>
    </row>
    <row r="73" spans="1:14" x14ac:dyDescent="0.25">
      <c r="A73" s="3" t="s">
        <v>34</v>
      </c>
      <c r="B73" s="11" t="str">
        <f t="shared" si="7"/>
        <v>ГБОУ СОШ №507</v>
      </c>
      <c r="C73" s="5">
        <f t="shared" si="7"/>
        <v>11507</v>
      </c>
      <c r="D73" s="5" t="str">
        <f t="shared" si="7"/>
        <v>СОШ</v>
      </c>
      <c r="E73" s="12" t="str">
        <f t="shared" si="7"/>
        <v>1в</v>
      </c>
      <c r="F73" s="7">
        <f t="shared" si="7"/>
        <v>139</v>
      </c>
      <c r="G73" s="7">
        <f t="shared" si="7"/>
        <v>129</v>
      </c>
      <c r="H73" s="8">
        <f t="shared" si="9"/>
        <v>11507071</v>
      </c>
      <c r="I73" s="9">
        <v>1</v>
      </c>
      <c r="J73" s="9">
        <v>1</v>
      </c>
      <c r="K73" s="9">
        <v>1</v>
      </c>
      <c r="L73" s="9">
        <v>1</v>
      </c>
      <c r="M73" s="9">
        <v>1</v>
      </c>
      <c r="N73" s="10">
        <f t="shared" si="8"/>
        <v>5</v>
      </c>
    </row>
    <row r="74" spans="1:14" x14ac:dyDescent="0.25">
      <c r="A74" s="3" t="s">
        <v>34</v>
      </c>
      <c r="B74" s="11" t="str">
        <f t="shared" si="7"/>
        <v>ГБОУ СОШ №507</v>
      </c>
      <c r="C74" s="5">
        <f t="shared" si="7"/>
        <v>11507</v>
      </c>
      <c r="D74" s="5" t="str">
        <f t="shared" si="7"/>
        <v>СОШ</v>
      </c>
      <c r="E74" s="12" t="str">
        <f t="shared" si="7"/>
        <v>1в</v>
      </c>
      <c r="F74" s="7">
        <f t="shared" si="7"/>
        <v>139</v>
      </c>
      <c r="G74" s="7">
        <f t="shared" si="7"/>
        <v>129</v>
      </c>
      <c r="H74" s="8">
        <f t="shared" si="9"/>
        <v>11507072</v>
      </c>
      <c r="I74" s="9">
        <v>1</v>
      </c>
      <c r="J74" s="9">
        <v>1</v>
      </c>
      <c r="K74" s="9">
        <v>1</v>
      </c>
      <c r="L74" s="9">
        <v>1</v>
      </c>
      <c r="M74" s="9">
        <v>1</v>
      </c>
      <c r="N74" s="10">
        <f t="shared" si="8"/>
        <v>5</v>
      </c>
    </row>
    <row r="75" spans="1:14" x14ac:dyDescent="0.25">
      <c r="A75" s="3" t="s">
        <v>34</v>
      </c>
      <c r="B75" s="11" t="str">
        <f t="shared" si="7"/>
        <v>ГБОУ СОШ №507</v>
      </c>
      <c r="C75" s="5">
        <f t="shared" si="7"/>
        <v>11507</v>
      </c>
      <c r="D75" s="5" t="str">
        <f t="shared" si="7"/>
        <v>СОШ</v>
      </c>
      <c r="E75" s="12" t="str">
        <f t="shared" si="7"/>
        <v>1в</v>
      </c>
      <c r="F75" s="7">
        <f t="shared" si="7"/>
        <v>139</v>
      </c>
      <c r="G75" s="7">
        <f t="shared" si="7"/>
        <v>129</v>
      </c>
      <c r="H75" s="8">
        <f t="shared" si="9"/>
        <v>11507073</v>
      </c>
      <c r="I75" s="9">
        <v>1</v>
      </c>
      <c r="J75" s="9">
        <v>1</v>
      </c>
      <c r="K75" s="9">
        <v>1</v>
      </c>
      <c r="L75" s="9">
        <v>1</v>
      </c>
      <c r="M75" s="9">
        <v>1</v>
      </c>
      <c r="N75" s="10">
        <f t="shared" si="8"/>
        <v>5</v>
      </c>
    </row>
    <row r="76" spans="1:14" x14ac:dyDescent="0.25">
      <c r="A76" s="3" t="s">
        <v>34</v>
      </c>
      <c r="B76" s="11" t="str">
        <f t="shared" si="7"/>
        <v>ГБОУ СОШ №507</v>
      </c>
      <c r="C76" s="5">
        <f t="shared" si="7"/>
        <v>11507</v>
      </c>
      <c r="D76" s="5" t="str">
        <f t="shared" si="7"/>
        <v>СОШ</v>
      </c>
      <c r="E76" s="12" t="str">
        <f t="shared" si="7"/>
        <v>1в</v>
      </c>
      <c r="F76" s="7">
        <f t="shared" si="7"/>
        <v>139</v>
      </c>
      <c r="G76" s="7">
        <f t="shared" si="7"/>
        <v>129</v>
      </c>
      <c r="H76" s="8">
        <f t="shared" si="9"/>
        <v>11507074</v>
      </c>
      <c r="I76" s="9">
        <v>1</v>
      </c>
      <c r="J76" s="9">
        <v>1</v>
      </c>
      <c r="K76" s="9">
        <v>1</v>
      </c>
      <c r="L76" s="9">
        <v>1</v>
      </c>
      <c r="M76" s="9">
        <v>1</v>
      </c>
      <c r="N76" s="10">
        <f t="shared" si="8"/>
        <v>5</v>
      </c>
    </row>
    <row r="77" spans="1:14" x14ac:dyDescent="0.25">
      <c r="A77" s="3" t="s">
        <v>34</v>
      </c>
      <c r="B77" s="11" t="str">
        <f t="shared" si="7"/>
        <v>ГБОУ СОШ №507</v>
      </c>
      <c r="C77" s="5">
        <f t="shared" si="7"/>
        <v>11507</v>
      </c>
      <c r="D77" s="5" t="str">
        <f t="shared" si="7"/>
        <v>СОШ</v>
      </c>
      <c r="E77" s="12" t="str">
        <f t="shared" si="7"/>
        <v>1в</v>
      </c>
      <c r="F77" s="7">
        <f t="shared" si="7"/>
        <v>139</v>
      </c>
      <c r="G77" s="7">
        <f t="shared" si="7"/>
        <v>129</v>
      </c>
      <c r="H77" s="8">
        <f t="shared" si="9"/>
        <v>11507075</v>
      </c>
      <c r="I77" s="9">
        <v>1</v>
      </c>
      <c r="J77" s="9">
        <v>1</v>
      </c>
      <c r="K77" s="9">
        <v>1</v>
      </c>
      <c r="L77" s="9">
        <v>1</v>
      </c>
      <c r="M77" s="9">
        <v>1</v>
      </c>
      <c r="N77" s="10">
        <f t="shared" si="8"/>
        <v>5</v>
      </c>
    </row>
    <row r="78" spans="1:14" x14ac:dyDescent="0.25">
      <c r="A78" s="3" t="s">
        <v>34</v>
      </c>
      <c r="B78" s="11" t="str">
        <f t="shared" si="7"/>
        <v>ГБОУ СОШ №507</v>
      </c>
      <c r="C78" s="5">
        <f t="shared" si="7"/>
        <v>11507</v>
      </c>
      <c r="D78" s="5" t="str">
        <f t="shared" si="7"/>
        <v>СОШ</v>
      </c>
      <c r="E78" s="12" t="str">
        <f t="shared" si="7"/>
        <v>1в</v>
      </c>
      <c r="F78" s="7">
        <f t="shared" si="7"/>
        <v>139</v>
      </c>
      <c r="G78" s="7">
        <f t="shared" si="7"/>
        <v>129</v>
      </c>
      <c r="H78" s="8">
        <f t="shared" si="9"/>
        <v>11507076</v>
      </c>
      <c r="I78" s="9">
        <v>1</v>
      </c>
      <c r="J78" s="9">
        <v>1</v>
      </c>
      <c r="K78" s="9">
        <v>1</v>
      </c>
      <c r="L78" s="9">
        <v>1</v>
      </c>
      <c r="M78" s="9">
        <v>1</v>
      </c>
      <c r="N78" s="10">
        <f t="shared" si="8"/>
        <v>5</v>
      </c>
    </row>
    <row r="79" spans="1:14" x14ac:dyDescent="0.25">
      <c r="A79" s="3" t="s">
        <v>34</v>
      </c>
      <c r="B79" s="11" t="str">
        <f t="shared" si="7"/>
        <v>ГБОУ СОШ №507</v>
      </c>
      <c r="C79" s="5">
        <f t="shared" si="7"/>
        <v>11507</v>
      </c>
      <c r="D79" s="5" t="str">
        <f t="shared" si="7"/>
        <v>СОШ</v>
      </c>
      <c r="E79" s="12" t="str">
        <f t="shared" si="7"/>
        <v>1в</v>
      </c>
      <c r="F79" s="7">
        <f t="shared" si="7"/>
        <v>139</v>
      </c>
      <c r="G79" s="7">
        <f t="shared" si="7"/>
        <v>129</v>
      </c>
      <c r="H79" s="8">
        <f t="shared" si="9"/>
        <v>11507077</v>
      </c>
      <c r="I79" s="9">
        <v>1</v>
      </c>
      <c r="J79" s="9">
        <v>1</v>
      </c>
      <c r="K79" s="9">
        <v>1</v>
      </c>
      <c r="L79" s="9">
        <v>1</v>
      </c>
      <c r="M79" s="9">
        <v>1</v>
      </c>
      <c r="N79" s="10">
        <f t="shared" si="8"/>
        <v>5</v>
      </c>
    </row>
    <row r="80" spans="1:14" x14ac:dyDescent="0.25">
      <c r="A80" s="3" t="s">
        <v>34</v>
      </c>
      <c r="B80" s="11" t="str">
        <f t="shared" si="7"/>
        <v>ГБОУ СОШ №507</v>
      </c>
      <c r="C80" s="5">
        <f t="shared" si="7"/>
        <v>11507</v>
      </c>
      <c r="D80" s="5" t="str">
        <f t="shared" si="7"/>
        <v>СОШ</v>
      </c>
      <c r="E80" s="12" t="str">
        <f t="shared" si="7"/>
        <v>1в</v>
      </c>
      <c r="F80" s="7">
        <f t="shared" si="7"/>
        <v>139</v>
      </c>
      <c r="G80" s="7">
        <f t="shared" si="7"/>
        <v>129</v>
      </c>
      <c r="H80" s="8">
        <f t="shared" si="9"/>
        <v>11507078</v>
      </c>
      <c r="I80" s="9">
        <v>1</v>
      </c>
      <c r="J80" s="9">
        <v>1</v>
      </c>
      <c r="K80" s="9">
        <v>1</v>
      </c>
      <c r="L80" s="9">
        <v>1</v>
      </c>
      <c r="M80" s="9">
        <v>1</v>
      </c>
      <c r="N80" s="10">
        <f t="shared" si="8"/>
        <v>5</v>
      </c>
    </row>
    <row r="81" spans="1:14" x14ac:dyDescent="0.25">
      <c r="A81" s="3" t="s">
        <v>34</v>
      </c>
      <c r="B81" s="11" t="str">
        <f t="shared" si="7"/>
        <v>ГБОУ СОШ №507</v>
      </c>
      <c r="C81" s="5">
        <f t="shared" si="7"/>
        <v>11507</v>
      </c>
      <c r="D81" s="5" t="str">
        <f t="shared" si="7"/>
        <v>СОШ</v>
      </c>
      <c r="E81" s="13" t="s">
        <v>18</v>
      </c>
      <c r="F81" s="7">
        <f t="shared" si="7"/>
        <v>139</v>
      </c>
      <c r="G81" s="7">
        <f t="shared" si="7"/>
        <v>129</v>
      </c>
      <c r="H81" s="8">
        <f t="shared" si="9"/>
        <v>11507079</v>
      </c>
      <c r="I81" s="9">
        <v>1</v>
      </c>
      <c r="J81" s="9">
        <v>1</v>
      </c>
      <c r="K81" s="9">
        <v>1</v>
      </c>
      <c r="L81" s="9">
        <v>1</v>
      </c>
      <c r="M81" s="9">
        <v>1</v>
      </c>
      <c r="N81" s="10">
        <f t="shared" si="8"/>
        <v>5</v>
      </c>
    </row>
    <row r="82" spans="1:14" x14ac:dyDescent="0.25">
      <c r="A82" s="3" t="s">
        <v>34</v>
      </c>
      <c r="B82" s="11" t="str">
        <f t="shared" si="7"/>
        <v>ГБОУ СОШ №507</v>
      </c>
      <c r="C82" s="5">
        <f t="shared" si="7"/>
        <v>11507</v>
      </c>
      <c r="D82" s="5" t="str">
        <f t="shared" si="7"/>
        <v>СОШ</v>
      </c>
      <c r="E82" s="12" t="str">
        <f t="shared" si="7"/>
        <v>1г</v>
      </c>
      <c r="F82" s="7">
        <f t="shared" si="7"/>
        <v>139</v>
      </c>
      <c r="G82" s="7">
        <f t="shared" si="7"/>
        <v>129</v>
      </c>
      <c r="H82" s="8">
        <f t="shared" si="9"/>
        <v>11507080</v>
      </c>
      <c r="I82" s="9">
        <v>1</v>
      </c>
      <c r="J82" s="9">
        <v>1</v>
      </c>
      <c r="K82" s="9">
        <v>1</v>
      </c>
      <c r="L82" s="9">
        <v>1</v>
      </c>
      <c r="M82" s="9">
        <v>1</v>
      </c>
      <c r="N82" s="10">
        <f t="shared" si="8"/>
        <v>5</v>
      </c>
    </row>
    <row r="83" spans="1:14" x14ac:dyDescent="0.25">
      <c r="A83" s="3" t="s">
        <v>34</v>
      </c>
      <c r="B83" s="11" t="str">
        <f t="shared" si="7"/>
        <v>ГБОУ СОШ №507</v>
      </c>
      <c r="C83" s="5">
        <f t="shared" si="7"/>
        <v>11507</v>
      </c>
      <c r="D83" s="5" t="str">
        <f t="shared" si="7"/>
        <v>СОШ</v>
      </c>
      <c r="E83" s="12" t="str">
        <f t="shared" si="7"/>
        <v>1г</v>
      </c>
      <c r="F83" s="7">
        <f t="shared" si="7"/>
        <v>139</v>
      </c>
      <c r="G83" s="7">
        <f t="shared" si="7"/>
        <v>129</v>
      </c>
      <c r="H83" s="8">
        <f t="shared" si="9"/>
        <v>11507081</v>
      </c>
      <c r="I83" s="9">
        <v>1</v>
      </c>
      <c r="J83" s="9">
        <v>1</v>
      </c>
      <c r="K83" s="9">
        <v>1</v>
      </c>
      <c r="L83" s="9">
        <v>1</v>
      </c>
      <c r="M83" s="9">
        <v>1</v>
      </c>
      <c r="N83" s="10">
        <f t="shared" si="8"/>
        <v>5</v>
      </c>
    </row>
    <row r="84" spans="1:14" x14ac:dyDescent="0.25">
      <c r="A84" s="3" t="s">
        <v>34</v>
      </c>
      <c r="B84" s="11" t="str">
        <f t="shared" ref="B84:G99" si="10">B83</f>
        <v>ГБОУ СОШ №507</v>
      </c>
      <c r="C84" s="5">
        <f t="shared" si="10"/>
        <v>11507</v>
      </c>
      <c r="D84" s="5" t="str">
        <f t="shared" si="10"/>
        <v>СОШ</v>
      </c>
      <c r="E84" s="12" t="str">
        <f t="shared" si="10"/>
        <v>1г</v>
      </c>
      <c r="F84" s="7">
        <f t="shared" si="10"/>
        <v>139</v>
      </c>
      <c r="G84" s="7">
        <f t="shared" si="10"/>
        <v>129</v>
      </c>
      <c r="H84" s="8">
        <f t="shared" si="9"/>
        <v>11507082</v>
      </c>
      <c r="I84" s="9">
        <v>1</v>
      </c>
      <c r="J84" s="9">
        <v>1</v>
      </c>
      <c r="K84" s="9">
        <v>1</v>
      </c>
      <c r="L84" s="9">
        <v>1</v>
      </c>
      <c r="M84" s="9">
        <v>1</v>
      </c>
      <c r="N84" s="10">
        <f t="shared" si="8"/>
        <v>5</v>
      </c>
    </row>
    <row r="85" spans="1:14" x14ac:dyDescent="0.25">
      <c r="A85" s="3" t="s">
        <v>34</v>
      </c>
      <c r="B85" s="11" t="str">
        <f t="shared" si="10"/>
        <v>ГБОУ СОШ №507</v>
      </c>
      <c r="C85" s="5">
        <f t="shared" si="10"/>
        <v>11507</v>
      </c>
      <c r="D85" s="5" t="str">
        <f t="shared" si="10"/>
        <v>СОШ</v>
      </c>
      <c r="E85" s="12" t="str">
        <f t="shared" si="10"/>
        <v>1г</v>
      </c>
      <c r="F85" s="7">
        <f t="shared" si="10"/>
        <v>139</v>
      </c>
      <c r="G85" s="7">
        <f t="shared" si="10"/>
        <v>129</v>
      </c>
      <c r="H85" s="8">
        <f t="shared" si="9"/>
        <v>11507083</v>
      </c>
      <c r="I85" s="9">
        <v>1</v>
      </c>
      <c r="J85" s="9">
        <v>1</v>
      </c>
      <c r="K85" s="9">
        <v>1</v>
      </c>
      <c r="L85" s="9">
        <v>1</v>
      </c>
      <c r="M85" s="9">
        <v>1</v>
      </c>
      <c r="N85" s="10">
        <f t="shared" si="8"/>
        <v>5</v>
      </c>
    </row>
    <row r="86" spans="1:14" x14ac:dyDescent="0.25">
      <c r="A86" s="3" t="s">
        <v>34</v>
      </c>
      <c r="B86" s="11" t="str">
        <f t="shared" si="10"/>
        <v>ГБОУ СОШ №507</v>
      </c>
      <c r="C86" s="5">
        <f t="shared" si="10"/>
        <v>11507</v>
      </c>
      <c r="D86" s="5" t="str">
        <f t="shared" si="10"/>
        <v>СОШ</v>
      </c>
      <c r="E86" s="12" t="str">
        <f t="shared" si="10"/>
        <v>1г</v>
      </c>
      <c r="F86" s="7">
        <f t="shared" si="10"/>
        <v>139</v>
      </c>
      <c r="G86" s="7">
        <f t="shared" si="10"/>
        <v>129</v>
      </c>
      <c r="H86" s="8">
        <f t="shared" si="9"/>
        <v>11507084</v>
      </c>
      <c r="I86" s="9">
        <v>1</v>
      </c>
      <c r="J86" s="9">
        <v>1</v>
      </c>
      <c r="K86" s="9">
        <v>1</v>
      </c>
      <c r="L86" s="9">
        <v>1</v>
      </c>
      <c r="M86" s="9">
        <v>1</v>
      </c>
      <c r="N86" s="10">
        <f t="shared" si="8"/>
        <v>5</v>
      </c>
    </row>
    <row r="87" spans="1:14" x14ac:dyDescent="0.25">
      <c r="A87" s="3" t="s">
        <v>34</v>
      </c>
      <c r="B87" s="11" t="str">
        <f t="shared" si="10"/>
        <v>ГБОУ СОШ №507</v>
      </c>
      <c r="C87" s="5">
        <f t="shared" si="10"/>
        <v>11507</v>
      </c>
      <c r="D87" s="5" t="str">
        <f t="shared" si="10"/>
        <v>СОШ</v>
      </c>
      <c r="E87" s="12" t="str">
        <f t="shared" si="10"/>
        <v>1г</v>
      </c>
      <c r="F87" s="7">
        <f t="shared" si="10"/>
        <v>139</v>
      </c>
      <c r="G87" s="7">
        <f t="shared" si="10"/>
        <v>129</v>
      </c>
      <c r="H87" s="8">
        <f t="shared" si="9"/>
        <v>11507085</v>
      </c>
      <c r="I87" s="9">
        <v>1</v>
      </c>
      <c r="J87" s="9">
        <v>0</v>
      </c>
      <c r="K87" s="9">
        <v>0</v>
      </c>
      <c r="L87" s="9">
        <v>1</v>
      </c>
      <c r="M87" s="9">
        <v>1</v>
      </c>
      <c r="N87" s="10">
        <f t="shared" si="8"/>
        <v>3</v>
      </c>
    </row>
    <row r="88" spans="1:14" x14ac:dyDescent="0.25">
      <c r="A88" s="3" t="s">
        <v>34</v>
      </c>
      <c r="B88" s="11" t="str">
        <f t="shared" si="10"/>
        <v>ГБОУ СОШ №507</v>
      </c>
      <c r="C88" s="5">
        <f t="shared" si="10"/>
        <v>11507</v>
      </c>
      <c r="D88" s="5" t="str">
        <f t="shared" si="10"/>
        <v>СОШ</v>
      </c>
      <c r="E88" s="12" t="str">
        <f t="shared" si="10"/>
        <v>1г</v>
      </c>
      <c r="F88" s="7">
        <f t="shared" si="10"/>
        <v>139</v>
      </c>
      <c r="G88" s="7">
        <f t="shared" si="10"/>
        <v>129</v>
      </c>
      <c r="H88" s="8">
        <f t="shared" si="9"/>
        <v>11507086</v>
      </c>
      <c r="I88" s="9">
        <v>1</v>
      </c>
      <c r="J88" s="9">
        <v>1</v>
      </c>
      <c r="K88" s="9">
        <v>0</v>
      </c>
      <c r="L88" s="9">
        <v>1</v>
      </c>
      <c r="M88" s="9">
        <v>1</v>
      </c>
      <c r="N88" s="10">
        <f t="shared" si="8"/>
        <v>4</v>
      </c>
    </row>
    <row r="89" spans="1:14" x14ac:dyDescent="0.25">
      <c r="A89" s="3" t="s">
        <v>34</v>
      </c>
      <c r="B89" s="11" t="str">
        <f t="shared" si="10"/>
        <v>ГБОУ СОШ №507</v>
      </c>
      <c r="C89" s="5">
        <f t="shared" si="10"/>
        <v>11507</v>
      </c>
      <c r="D89" s="5" t="str">
        <f t="shared" si="10"/>
        <v>СОШ</v>
      </c>
      <c r="E89" s="12" t="str">
        <f t="shared" si="10"/>
        <v>1г</v>
      </c>
      <c r="F89" s="7">
        <f t="shared" si="10"/>
        <v>139</v>
      </c>
      <c r="G89" s="7">
        <f t="shared" si="10"/>
        <v>129</v>
      </c>
      <c r="H89" s="8">
        <f t="shared" si="9"/>
        <v>11507087</v>
      </c>
      <c r="I89" s="9">
        <v>1</v>
      </c>
      <c r="J89" s="9">
        <v>1</v>
      </c>
      <c r="K89" s="9">
        <v>1</v>
      </c>
      <c r="L89" s="9">
        <v>1</v>
      </c>
      <c r="M89" s="9">
        <v>1</v>
      </c>
      <c r="N89" s="10">
        <f t="shared" si="8"/>
        <v>5</v>
      </c>
    </row>
    <row r="90" spans="1:14" x14ac:dyDescent="0.25">
      <c r="A90" s="3" t="s">
        <v>34</v>
      </c>
      <c r="B90" s="11" t="str">
        <f t="shared" si="10"/>
        <v>ГБОУ СОШ №507</v>
      </c>
      <c r="C90" s="5">
        <f t="shared" si="10"/>
        <v>11507</v>
      </c>
      <c r="D90" s="5" t="str">
        <f t="shared" si="10"/>
        <v>СОШ</v>
      </c>
      <c r="E90" s="12" t="str">
        <f t="shared" si="10"/>
        <v>1г</v>
      </c>
      <c r="F90" s="7">
        <f t="shared" si="10"/>
        <v>139</v>
      </c>
      <c r="G90" s="7">
        <f t="shared" si="10"/>
        <v>129</v>
      </c>
      <c r="H90" s="8">
        <f t="shared" si="9"/>
        <v>11507088</v>
      </c>
      <c r="I90" s="9">
        <v>1</v>
      </c>
      <c r="J90" s="9">
        <v>1</v>
      </c>
      <c r="K90" s="9">
        <v>1</v>
      </c>
      <c r="L90" s="9">
        <v>1</v>
      </c>
      <c r="M90" s="9">
        <v>1</v>
      </c>
      <c r="N90" s="10">
        <f t="shared" si="8"/>
        <v>5</v>
      </c>
    </row>
    <row r="91" spans="1:14" x14ac:dyDescent="0.25">
      <c r="A91" s="3" t="s">
        <v>34</v>
      </c>
      <c r="B91" s="11" t="str">
        <f t="shared" si="10"/>
        <v>ГБОУ СОШ №507</v>
      </c>
      <c r="C91" s="5">
        <f t="shared" si="10"/>
        <v>11507</v>
      </c>
      <c r="D91" s="5" t="str">
        <f t="shared" si="10"/>
        <v>СОШ</v>
      </c>
      <c r="E91" s="12" t="str">
        <f t="shared" si="10"/>
        <v>1г</v>
      </c>
      <c r="F91" s="7">
        <f t="shared" si="10"/>
        <v>139</v>
      </c>
      <c r="G91" s="7">
        <f t="shared" si="10"/>
        <v>129</v>
      </c>
      <c r="H91" s="8">
        <f t="shared" si="9"/>
        <v>11507089</v>
      </c>
      <c r="I91" s="9">
        <v>1</v>
      </c>
      <c r="J91" s="9">
        <v>1</v>
      </c>
      <c r="K91" s="9">
        <v>1</v>
      </c>
      <c r="L91" s="9">
        <v>1</v>
      </c>
      <c r="M91" s="9">
        <v>1</v>
      </c>
      <c r="N91" s="10">
        <f t="shared" si="8"/>
        <v>5</v>
      </c>
    </row>
    <row r="92" spans="1:14" x14ac:dyDescent="0.25">
      <c r="A92" s="3" t="s">
        <v>34</v>
      </c>
      <c r="B92" s="11" t="str">
        <f t="shared" si="10"/>
        <v>ГБОУ СОШ №507</v>
      </c>
      <c r="C92" s="5">
        <f t="shared" si="10"/>
        <v>11507</v>
      </c>
      <c r="D92" s="5" t="str">
        <f t="shared" si="10"/>
        <v>СОШ</v>
      </c>
      <c r="E92" s="12" t="str">
        <f t="shared" si="10"/>
        <v>1г</v>
      </c>
      <c r="F92" s="7">
        <f t="shared" si="10"/>
        <v>139</v>
      </c>
      <c r="G92" s="7">
        <f t="shared" si="10"/>
        <v>129</v>
      </c>
      <c r="H92" s="8">
        <f t="shared" si="9"/>
        <v>11507090</v>
      </c>
      <c r="I92" s="9">
        <v>1</v>
      </c>
      <c r="J92" s="9">
        <v>1</v>
      </c>
      <c r="K92" s="9">
        <v>1</v>
      </c>
      <c r="L92" s="9">
        <v>1</v>
      </c>
      <c r="M92" s="9">
        <v>1</v>
      </c>
      <c r="N92" s="10">
        <f t="shared" si="8"/>
        <v>5</v>
      </c>
    </row>
    <row r="93" spans="1:14" x14ac:dyDescent="0.25">
      <c r="A93" s="3" t="s">
        <v>34</v>
      </c>
      <c r="B93" s="11" t="str">
        <f t="shared" si="10"/>
        <v>ГБОУ СОШ №507</v>
      </c>
      <c r="C93" s="5">
        <f t="shared" si="10"/>
        <v>11507</v>
      </c>
      <c r="D93" s="5" t="str">
        <f t="shared" si="10"/>
        <v>СОШ</v>
      </c>
      <c r="E93" s="12" t="str">
        <f t="shared" si="10"/>
        <v>1г</v>
      </c>
      <c r="F93" s="7">
        <f t="shared" si="10"/>
        <v>139</v>
      </c>
      <c r="G93" s="7">
        <f t="shared" si="10"/>
        <v>129</v>
      </c>
      <c r="H93" s="8">
        <f t="shared" si="9"/>
        <v>11507091</v>
      </c>
      <c r="I93" s="9">
        <v>1</v>
      </c>
      <c r="J93" s="9">
        <v>1</v>
      </c>
      <c r="K93" s="9">
        <v>1</v>
      </c>
      <c r="L93" s="9">
        <v>1</v>
      </c>
      <c r="M93" s="9">
        <v>1</v>
      </c>
      <c r="N93" s="10">
        <f t="shared" si="8"/>
        <v>5</v>
      </c>
    </row>
    <row r="94" spans="1:14" x14ac:dyDescent="0.25">
      <c r="A94" s="3" t="s">
        <v>34</v>
      </c>
      <c r="B94" s="11" t="str">
        <f t="shared" si="10"/>
        <v>ГБОУ СОШ №507</v>
      </c>
      <c r="C94" s="5">
        <f t="shared" si="10"/>
        <v>11507</v>
      </c>
      <c r="D94" s="5" t="str">
        <f t="shared" si="10"/>
        <v>СОШ</v>
      </c>
      <c r="E94" s="12" t="str">
        <f t="shared" si="10"/>
        <v>1г</v>
      </c>
      <c r="F94" s="7">
        <f t="shared" si="10"/>
        <v>139</v>
      </c>
      <c r="G94" s="7">
        <f t="shared" si="10"/>
        <v>129</v>
      </c>
      <c r="H94" s="8">
        <f t="shared" si="9"/>
        <v>11507092</v>
      </c>
      <c r="I94" s="9">
        <v>1</v>
      </c>
      <c r="J94" s="9">
        <v>1</v>
      </c>
      <c r="K94" s="9">
        <v>1</v>
      </c>
      <c r="L94" s="9">
        <v>1</v>
      </c>
      <c r="M94" s="9">
        <v>1</v>
      </c>
      <c r="N94" s="10">
        <f t="shared" si="8"/>
        <v>5</v>
      </c>
    </row>
    <row r="95" spans="1:14" x14ac:dyDescent="0.25">
      <c r="A95" s="3" t="s">
        <v>34</v>
      </c>
      <c r="B95" s="11" t="str">
        <f t="shared" si="10"/>
        <v>ГБОУ СОШ №507</v>
      </c>
      <c r="C95" s="5">
        <f t="shared" si="10"/>
        <v>11507</v>
      </c>
      <c r="D95" s="5" t="str">
        <f t="shared" si="10"/>
        <v>СОШ</v>
      </c>
      <c r="E95" s="12" t="str">
        <f t="shared" si="10"/>
        <v>1г</v>
      </c>
      <c r="F95" s="7">
        <f t="shared" si="10"/>
        <v>139</v>
      </c>
      <c r="G95" s="7">
        <f t="shared" si="10"/>
        <v>129</v>
      </c>
      <c r="H95" s="8">
        <f t="shared" si="9"/>
        <v>11507093</v>
      </c>
      <c r="I95" s="9">
        <v>1</v>
      </c>
      <c r="J95" s="9">
        <v>1</v>
      </c>
      <c r="K95" s="9">
        <v>1</v>
      </c>
      <c r="L95" s="9">
        <v>1</v>
      </c>
      <c r="M95" s="9">
        <v>0</v>
      </c>
      <c r="N95" s="10">
        <f t="shared" si="8"/>
        <v>4</v>
      </c>
    </row>
    <row r="96" spans="1:14" x14ac:dyDescent="0.25">
      <c r="A96" s="3" t="s">
        <v>34</v>
      </c>
      <c r="B96" s="11" t="str">
        <f t="shared" si="10"/>
        <v>ГБОУ СОШ №507</v>
      </c>
      <c r="C96" s="5">
        <f t="shared" si="10"/>
        <v>11507</v>
      </c>
      <c r="D96" s="5" t="str">
        <f t="shared" si="10"/>
        <v>СОШ</v>
      </c>
      <c r="E96" s="12" t="str">
        <f t="shared" si="10"/>
        <v>1г</v>
      </c>
      <c r="F96" s="7">
        <f t="shared" si="10"/>
        <v>139</v>
      </c>
      <c r="G96" s="7">
        <f t="shared" si="10"/>
        <v>129</v>
      </c>
      <c r="H96" s="8">
        <f t="shared" si="9"/>
        <v>11507094</v>
      </c>
      <c r="I96" s="9">
        <v>1</v>
      </c>
      <c r="J96" s="9">
        <v>1</v>
      </c>
      <c r="K96" s="9">
        <v>1</v>
      </c>
      <c r="L96" s="9">
        <v>1</v>
      </c>
      <c r="M96" s="9">
        <v>1</v>
      </c>
      <c r="N96" s="10">
        <f t="shared" si="8"/>
        <v>5</v>
      </c>
    </row>
    <row r="97" spans="1:14" x14ac:dyDescent="0.25">
      <c r="A97" s="3" t="s">
        <v>34</v>
      </c>
      <c r="B97" s="11" t="str">
        <f t="shared" si="10"/>
        <v>ГБОУ СОШ №507</v>
      </c>
      <c r="C97" s="5">
        <f t="shared" si="10"/>
        <v>11507</v>
      </c>
      <c r="D97" s="5" t="str">
        <f t="shared" si="10"/>
        <v>СОШ</v>
      </c>
      <c r="E97" s="12" t="str">
        <f t="shared" si="10"/>
        <v>1г</v>
      </c>
      <c r="F97" s="7">
        <f t="shared" si="10"/>
        <v>139</v>
      </c>
      <c r="G97" s="7">
        <f t="shared" si="10"/>
        <v>129</v>
      </c>
      <c r="H97" s="8">
        <f t="shared" si="9"/>
        <v>11507095</v>
      </c>
      <c r="I97" s="9">
        <v>1</v>
      </c>
      <c r="J97" s="9">
        <v>1</v>
      </c>
      <c r="K97" s="9">
        <v>1</v>
      </c>
      <c r="L97" s="9">
        <v>1</v>
      </c>
      <c r="M97" s="9">
        <v>1</v>
      </c>
      <c r="N97" s="10">
        <f t="shared" si="8"/>
        <v>5</v>
      </c>
    </row>
    <row r="98" spans="1:14" x14ac:dyDescent="0.25">
      <c r="A98" s="3" t="s">
        <v>34</v>
      </c>
      <c r="B98" s="11" t="str">
        <f t="shared" si="10"/>
        <v>ГБОУ СОШ №507</v>
      </c>
      <c r="C98" s="5">
        <f t="shared" si="10"/>
        <v>11507</v>
      </c>
      <c r="D98" s="5" t="str">
        <f t="shared" si="10"/>
        <v>СОШ</v>
      </c>
      <c r="E98" s="12" t="str">
        <f t="shared" si="10"/>
        <v>1г</v>
      </c>
      <c r="F98" s="7">
        <f t="shared" si="10"/>
        <v>139</v>
      </c>
      <c r="G98" s="7">
        <f t="shared" si="10"/>
        <v>129</v>
      </c>
      <c r="H98" s="8">
        <f t="shared" si="9"/>
        <v>11507096</v>
      </c>
      <c r="I98" s="9">
        <v>1</v>
      </c>
      <c r="J98" s="9">
        <v>1</v>
      </c>
      <c r="K98" s="9">
        <v>0</v>
      </c>
      <c r="L98" s="9">
        <v>1</v>
      </c>
      <c r="M98" s="9">
        <v>1</v>
      </c>
      <c r="N98" s="10">
        <f t="shared" si="8"/>
        <v>4</v>
      </c>
    </row>
    <row r="99" spans="1:14" x14ac:dyDescent="0.25">
      <c r="A99" s="3" t="s">
        <v>34</v>
      </c>
      <c r="B99" s="11" t="str">
        <f t="shared" si="10"/>
        <v>ГБОУ СОШ №507</v>
      </c>
      <c r="C99" s="5">
        <f t="shared" si="10"/>
        <v>11507</v>
      </c>
      <c r="D99" s="5" t="str">
        <f t="shared" si="10"/>
        <v>СОШ</v>
      </c>
      <c r="E99" s="12" t="str">
        <f t="shared" si="10"/>
        <v>1г</v>
      </c>
      <c r="F99" s="7">
        <f t="shared" si="10"/>
        <v>139</v>
      </c>
      <c r="G99" s="7">
        <f t="shared" si="10"/>
        <v>129</v>
      </c>
      <c r="H99" s="8">
        <f t="shared" si="9"/>
        <v>11507097</v>
      </c>
      <c r="I99" s="9">
        <v>1</v>
      </c>
      <c r="J99" s="9">
        <v>1</v>
      </c>
      <c r="K99" s="9">
        <v>1</v>
      </c>
      <c r="L99" s="9">
        <v>1</v>
      </c>
      <c r="M99" s="9">
        <v>1</v>
      </c>
      <c r="N99" s="10">
        <f t="shared" si="8"/>
        <v>5</v>
      </c>
    </row>
    <row r="100" spans="1:14" x14ac:dyDescent="0.25">
      <c r="A100" s="3" t="s">
        <v>34</v>
      </c>
      <c r="B100" s="11" t="str">
        <f t="shared" ref="B100:G115" si="11">B99</f>
        <v>ГБОУ СОШ №507</v>
      </c>
      <c r="C100" s="5">
        <f t="shared" si="11"/>
        <v>11507</v>
      </c>
      <c r="D100" s="5" t="str">
        <f t="shared" si="11"/>
        <v>СОШ</v>
      </c>
      <c r="E100" s="12" t="str">
        <f t="shared" si="11"/>
        <v>1г</v>
      </c>
      <c r="F100" s="7">
        <f t="shared" si="11"/>
        <v>139</v>
      </c>
      <c r="G100" s="7">
        <f t="shared" si="11"/>
        <v>129</v>
      </c>
      <c r="H100" s="8">
        <f t="shared" si="9"/>
        <v>11507098</v>
      </c>
      <c r="I100" s="9">
        <v>1</v>
      </c>
      <c r="J100" s="9">
        <v>1</v>
      </c>
      <c r="K100" s="9">
        <v>1</v>
      </c>
      <c r="L100" s="9">
        <v>1</v>
      </c>
      <c r="M100" s="9">
        <v>1</v>
      </c>
      <c r="N100" s="10">
        <f t="shared" si="8"/>
        <v>5</v>
      </c>
    </row>
    <row r="101" spans="1:14" x14ac:dyDescent="0.25">
      <c r="A101" s="3" t="s">
        <v>34</v>
      </c>
      <c r="B101" s="11" t="str">
        <f t="shared" si="11"/>
        <v>ГБОУ СОШ №507</v>
      </c>
      <c r="C101" s="5">
        <f t="shared" si="11"/>
        <v>11507</v>
      </c>
      <c r="D101" s="5" t="str">
        <f t="shared" si="11"/>
        <v>СОШ</v>
      </c>
      <c r="E101" s="12" t="str">
        <f t="shared" si="11"/>
        <v>1г</v>
      </c>
      <c r="F101" s="7">
        <f t="shared" si="11"/>
        <v>139</v>
      </c>
      <c r="G101" s="7">
        <f t="shared" si="11"/>
        <v>129</v>
      </c>
      <c r="H101" s="8">
        <f t="shared" si="9"/>
        <v>11507099</v>
      </c>
      <c r="I101" s="9">
        <v>1</v>
      </c>
      <c r="J101" s="9">
        <v>1</v>
      </c>
      <c r="K101" s="9">
        <v>1</v>
      </c>
      <c r="L101" s="9">
        <v>1</v>
      </c>
      <c r="M101" s="9">
        <v>1</v>
      </c>
      <c r="N101" s="10">
        <f t="shared" si="8"/>
        <v>5</v>
      </c>
    </row>
    <row r="102" spans="1:14" x14ac:dyDescent="0.25">
      <c r="A102" s="3" t="s">
        <v>34</v>
      </c>
      <c r="B102" s="11" t="str">
        <f t="shared" si="11"/>
        <v>ГБОУ СОШ №507</v>
      </c>
      <c r="C102" s="5">
        <f t="shared" si="11"/>
        <v>11507</v>
      </c>
      <c r="D102" s="5" t="str">
        <f t="shared" si="11"/>
        <v>СОШ</v>
      </c>
      <c r="E102" s="12" t="str">
        <f t="shared" si="11"/>
        <v>1г</v>
      </c>
      <c r="F102" s="7">
        <f t="shared" si="11"/>
        <v>139</v>
      </c>
      <c r="G102" s="7">
        <f t="shared" si="11"/>
        <v>129</v>
      </c>
      <c r="H102" s="8">
        <f t="shared" si="9"/>
        <v>11507100</v>
      </c>
      <c r="I102" s="9">
        <v>1</v>
      </c>
      <c r="J102" s="9">
        <v>1</v>
      </c>
      <c r="K102" s="9">
        <v>1</v>
      </c>
      <c r="L102" s="9">
        <v>1</v>
      </c>
      <c r="M102" s="9">
        <v>0</v>
      </c>
      <c r="N102" s="10">
        <f t="shared" si="8"/>
        <v>4</v>
      </c>
    </row>
    <row r="103" spans="1:14" x14ac:dyDescent="0.25">
      <c r="A103" s="3" t="s">
        <v>34</v>
      </c>
      <c r="B103" s="11" t="str">
        <f t="shared" si="11"/>
        <v>ГБОУ СОШ №507</v>
      </c>
      <c r="C103" s="5">
        <f t="shared" si="11"/>
        <v>11507</v>
      </c>
      <c r="D103" s="5" t="str">
        <f t="shared" si="11"/>
        <v>СОШ</v>
      </c>
      <c r="E103" s="12" t="str">
        <f t="shared" si="11"/>
        <v>1г</v>
      </c>
      <c r="F103" s="7">
        <f t="shared" si="11"/>
        <v>139</v>
      </c>
      <c r="G103" s="7">
        <f t="shared" si="11"/>
        <v>129</v>
      </c>
      <c r="H103" s="8">
        <f t="shared" si="9"/>
        <v>11507101</v>
      </c>
      <c r="I103" s="9">
        <v>1</v>
      </c>
      <c r="J103" s="9">
        <v>1</v>
      </c>
      <c r="K103" s="9">
        <v>0</v>
      </c>
      <c r="L103" s="9">
        <v>1</v>
      </c>
      <c r="M103" s="9">
        <v>1</v>
      </c>
      <c r="N103" s="10">
        <f t="shared" si="8"/>
        <v>4</v>
      </c>
    </row>
    <row r="104" spans="1:14" x14ac:dyDescent="0.25">
      <c r="A104" s="3" t="s">
        <v>34</v>
      </c>
      <c r="B104" s="11" t="str">
        <f t="shared" si="11"/>
        <v>ГБОУ СОШ №507</v>
      </c>
      <c r="C104" s="5">
        <f t="shared" si="11"/>
        <v>11507</v>
      </c>
      <c r="D104" s="5" t="str">
        <f t="shared" si="11"/>
        <v>СОШ</v>
      </c>
      <c r="E104" s="12" t="str">
        <f t="shared" si="11"/>
        <v>1г</v>
      </c>
      <c r="F104" s="7">
        <f t="shared" si="11"/>
        <v>139</v>
      </c>
      <c r="G104" s="7">
        <f t="shared" si="11"/>
        <v>129</v>
      </c>
      <c r="H104" s="8">
        <f t="shared" si="9"/>
        <v>11507102</v>
      </c>
      <c r="I104" s="9">
        <v>1</v>
      </c>
      <c r="J104" s="9">
        <v>1</v>
      </c>
      <c r="K104" s="9">
        <v>1</v>
      </c>
      <c r="L104" s="9">
        <v>1</v>
      </c>
      <c r="M104" s="9">
        <v>1</v>
      </c>
      <c r="N104" s="10">
        <f t="shared" si="8"/>
        <v>5</v>
      </c>
    </row>
    <row r="105" spans="1:14" x14ac:dyDescent="0.25">
      <c r="A105" s="3" t="s">
        <v>34</v>
      </c>
      <c r="B105" s="11" t="str">
        <f t="shared" si="11"/>
        <v>ГБОУ СОШ №507</v>
      </c>
      <c r="C105" s="5">
        <f t="shared" si="11"/>
        <v>11507</v>
      </c>
      <c r="D105" s="5" t="str">
        <f t="shared" si="11"/>
        <v>СОШ</v>
      </c>
      <c r="E105" s="12" t="str">
        <f t="shared" si="11"/>
        <v>1г</v>
      </c>
      <c r="F105" s="7">
        <f t="shared" si="11"/>
        <v>139</v>
      </c>
      <c r="G105" s="7">
        <f t="shared" si="11"/>
        <v>129</v>
      </c>
      <c r="H105" s="8">
        <f t="shared" si="9"/>
        <v>11507103</v>
      </c>
      <c r="I105" s="9">
        <v>1</v>
      </c>
      <c r="J105" s="9">
        <v>1</v>
      </c>
      <c r="K105" s="9">
        <v>1</v>
      </c>
      <c r="L105" s="9">
        <v>1</v>
      </c>
      <c r="M105" s="9">
        <v>1</v>
      </c>
      <c r="N105" s="10">
        <f t="shared" si="8"/>
        <v>5</v>
      </c>
    </row>
    <row r="106" spans="1:14" x14ac:dyDescent="0.25">
      <c r="A106" s="3" t="s">
        <v>34</v>
      </c>
      <c r="B106" s="11" t="str">
        <f t="shared" si="11"/>
        <v>ГБОУ СОШ №507</v>
      </c>
      <c r="C106" s="5">
        <f t="shared" si="11"/>
        <v>11507</v>
      </c>
      <c r="D106" s="5" t="str">
        <f t="shared" si="11"/>
        <v>СОШ</v>
      </c>
      <c r="E106" s="12" t="str">
        <f t="shared" si="11"/>
        <v>1г</v>
      </c>
      <c r="F106" s="7">
        <f t="shared" si="11"/>
        <v>139</v>
      </c>
      <c r="G106" s="7">
        <f t="shared" si="11"/>
        <v>129</v>
      </c>
      <c r="H106" s="8">
        <f t="shared" si="9"/>
        <v>11507104</v>
      </c>
      <c r="I106" s="9">
        <v>1</v>
      </c>
      <c r="J106" s="9">
        <v>1</v>
      </c>
      <c r="K106" s="9">
        <v>1</v>
      </c>
      <c r="L106" s="9">
        <v>1</v>
      </c>
      <c r="M106" s="9">
        <v>1</v>
      </c>
      <c r="N106" s="10">
        <f t="shared" si="8"/>
        <v>5</v>
      </c>
    </row>
    <row r="107" spans="1:14" x14ac:dyDescent="0.25">
      <c r="A107" s="3" t="s">
        <v>34</v>
      </c>
      <c r="B107" s="11" t="str">
        <f t="shared" si="11"/>
        <v>ГБОУ СОШ №507</v>
      </c>
      <c r="C107" s="5">
        <f t="shared" si="11"/>
        <v>11507</v>
      </c>
      <c r="D107" s="5" t="str">
        <f t="shared" si="11"/>
        <v>СОШ</v>
      </c>
      <c r="E107" s="12" t="str">
        <f t="shared" si="11"/>
        <v>1г</v>
      </c>
      <c r="F107" s="7">
        <f t="shared" si="11"/>
        <v>139</v>
      </c>
      <c r="G107" s="7">
        <f t="shared" si="11"/>
        <v>129</v>
      </c>
      <c r="H107" s="8">
        <f t="shared" si="9"/>
        <v>11507105</v>
      </c>
      <c r="I107" s="9">
        <v>1</v>
      </c>
      <c r="J107" s="9">
        <v>1</v>
      </c>
      <c r="K107" s="9">
        <v>1</v>
      </c>
      <c r="L107" s="9">
        <v>1</v>
      </c>
      <c r="M107" s="9">
        <v>1</v>
      </c>
      <c r="N107" s="10">
        <f t="shared" si="8"/>
        <v>5</v>
      </c>
    </row>
    <row r="108" spans="1:14" x14ac:dyDescent="0.25">
      <c r="A108" s="3" t="s">
        <v>34</v>
      </c>
      <c r="B108" s="11" t="str">
        <f t="shared" si="11"/>
        <v>ГБОУ СОШ №507</v>
      </c>
      <c r="C108" s="5">
        <f t="shared" si="11"/>
        <v>11507</v>
      </c>
      <c r="D108" s="5" t="str">
        <f t="shared" si="11"/>
        <v>СОШ</v>
      </c>
      <c r="E108" s="12" t="str">
        <f t="shared" si="11"/>
        <v>1г</v>
      </c>
      <c r="F108" s="7">
        <f t="shared" si="11"/>
        <v>139</v>
      </c>
      <c r="G108" s="7">
        <f t="shared" si="11"/>
        <v>129</v>
      </c>
      <c r="H108" s="8">
        <f t="shared" si="9"/>
        <v>11507106</v>
      </c>
      <c r="I108" s="9">
        <v>1</v>
      </c>
      <c r="J108" s="9">
        <v>1</v>
      </c>
      <c r="K108" s="9">
        <v>1</v>
      </c>
      <c r="L108" s="9">
        <v>1</v>
      </c>
      <c r="M108" s="9">
        <v>1</v>
      </c>
      <c r="N108" s="10">
        <f t="shared" si="8"/>
        <v>5</v>
      </c>
    </row>
    <row r="109" spans="1:14" x14ac:dyDescent="0.25">
      <c r="A109" s="3" t="s">
        <v>34</v>
      </c>
      <c r="B109" s="11" t="str">
        <f t="shared" si="11"/>
        <v>ГБОУ СОШ №507</v>
      </c>
      <c r="C109" s="5">
        <f t="shared" si="11"/>
        <v>11507</v>
      </c>
      <c r="D109" s="5" t="str">
        <f t="shared" si="11"/>
        <v>СОШ</v>
      </c>
      <c r="E109" s="12" t="str">
        <f t="shared" si="11"/>
        <v>1г</v>
      </c>
      <c r="F109" s="7">
        <f t="shared" si="11"/>
        <v>139</v>
      </c>
      <c r="G109" s="7">
        <f t="shared" si="11"/>
        <v>129</v>
      </c>
      <c r="H109" s="8">
        <f t="shared" si="9"/>
        <v>11507107</v>
      </c>
      <c r="I109" s="9">
        <v>0</v>
      </c>
      <c r="J109" s="9">
        <v>0</v>
      </c>
      <c r="K109" s="9">
        <v>0</v>
      </c>
      <c r="L109" s="9">
        <v>1</v>
      </c>
      <c r="M109" s="9">
        <v>1</v>
      </c>
      <c r="N109" s="10">
        <f t="shared" si="8"/>
        <v>2</v>
      </c>
    </row>
    <row r="110" spans="1:14" x14ac:dyDescent="0.25">
      <c r="A110" s="3" t="s">
        <v>34</v>
      </c>
      <c r="B110" s="11" t="str">
        <f t="shared" si="11"/>
        <v>ГБОУ СОШ №507</v>
      </c>
      <c r="C110" s="5">
        <f t="shared" si="11"/>
        <v>11507</v>
      </c>
      <c r="D110" s="5" t="str">
        <f t="shared" si="11"/>
        <v>СОШ</v>
      </c>
      <c r="E110" s="13" t="s">
        <v>49</v>
      </c>
      <c r="F110" s="7">
        <f t="shared" si="11"/>
        <v>139</v>
      </c>
      <c r="G110" s="7">
        <f t="shared" si="11"/>
        <v>129</v>
      </c>
      <c r="H110" s="8">
        <f t="shared" si="9"/>
        <v>11507108</v>
      </c>
      <c r="I110" s="9">
        <v>1</v>
      </c>
      <c r="J110" s="9">
        <v>1</v>
      </c>
      <c r="K110" s="9">
        <v>1</v>
      </c>
      <c r="L110" s="9">
        <v>1</v>
      </c>
      <c r="M110" s="9">
        <v>1</v>
      </c>
      <c r="N110" s="10">
        <f t="shared" si="8"/>
        <v>5</v>
      </c>
    </row>
    <row r="111" spans="1:14" x14ac:dyDescent="0.25">
      <c r="A111" s="3" t="s">
        <v>34</v>
      </c>
      <c r="B111" s="11" t="str">
        <f t="shared" si="11"/>
        <v>ГБОУ СОШ №507</v>
      </c>
      <c r="C111" s="5">
        <f t="shared" si="11"/>
        <v>11507</v>
      </c>
      <c r="D111" s="5" t="str">
        <f t="shared" si="11"/>
        <v>СОШ</v>
      </c>
      <c r="E111" s="12" t="str">
        <f t="shared" si="11"/>
        <v>1д</v>
      </c>
      <c r="F111" s="7">
        <f t="shared" si="11"/>
        <v>139</v>
      </c>
      <c r="G111" s="7">
        <f t="shared" si="11"/>
        <v>129</v>
      </c>
      <c r="H111" s="8">
        <f t="shared" si="9"/>
        <v>11507109</v>
      </c>
      <c r="I111" s="9">
        <v>1</v>
      </c>
      <c r="J111" s="9">
        <v>1</v>
      </c>
      <c r="K111" s="9">
        <v>1</v>
      </c>
      <c r="L111" s="9">
        <v>1</v>
      </c>
      <c r="M111" s="9">
        <v>1</v>
      </c>
      <c r="N111" s="10">
        <f t="shared" si="8"/>
        <v>5</v>
      </c>
    </row>
    <row r="112" spans="1:14" x14ac:dyDescent="0.25">
      <c r="A112" s="3" t="s">
        <v>34</v>
      </c>
      <c r="B112" s="11" t="str">
        <f t="shared" si="11"/>
        <v>ГБОУ СОШ №507</v>
      </c>
      <c r="C112" s="5">
        <f t="shared" si="11"/>
        <v>11507</v>
      </c>
      <c r="D112" s="5" t="str">
        <f t="shared" si="11"/>
        <v>СОШ</v>
      </c>
      <c r="E112" s="12" t="str">
        <f t="shared" si="11"/>
        <v>1д</v>
      </c>
      <c r="F112" s="7">
        <f t="shared" si="11"/>
        <v>139</v>
      </c>
      <c r="G112" s="7">
        <f t="shared" si="11"/>
        <v>129</v>
      </c>
      <c r="H112" s="8">
        <f t="shared" si="9"/>
        <v>11507110</v>
      </c>
      <c r="I112" s="9">
        <v>1</v>
      </c>
      <c r="J112" s="9">
        <v>1</v>
      </c>
      <c r="K112" s="9">
        <v>0</v>
      </c>
      <c r="L112" s="9">
        <v>1</v>
      </c>
      <c r="M112" s="9">
        <v>1</v>
      </c>
      <c r="N112" s="10">
        <f t="shared" si="8"/>
        <v>4</v>
      </c>
    </row>
    <row r="113" spans="1:14" x14ac:dyDescent="0.25">
      <c r="A113" s="3" t="s">
        <v>34</v>
      </c>
      <c r="B113" s="11" t="str">
        <f t="shared" si="11"/>
        <v>ГБОУ СОШ №507</v>
      </c>
      <c r="C113" s="5">
        <f t="shared" si="11"/>
        <v>11507</v>
      </c>
      <c r="D113" s="5" t="str">
        <f t="shared" si="11"/>
        <v>СОШ</v>
      </c>
      <c r="E113" s="12" t="str">
        <f t="shared" si="11"/>
        <v>1д</v>
      </c>
      <c r="F113" s="7">
        <f t="shared" si="11"/>
        <v>139</v>
      </c>
      <c r="G113" s="7">
        <f t="shared" si="11"/>
        <v>129</v>
      </c>
      <c r="H113" s="8">
        <f t="shared" si="9"/>
        <v>11507111</v>
      </c>
      <c r="I113" s="9">
        <v>1</v>
      </c>
      <c r="J113" s="9">
        <v>1</v>
      </c>
      <c r="K113" s="9">
        <v>0</v>
      </c>
      <c r="L113" s="9">
        <v>1</v>
      </c>
      <c r="M113" s="9">
        <v>1</v>
      </c>
      <c r="N113" s="10">
        <f t="shared" si="8"/>
        <v>4</v>
      </c>
    </row>
    <row r="114" spans="1:14" x14ac:dyDescent="0.25">
      <c r="A114" s="3" t="s">
        <v>34</v>
      </c>
      <c r="B114" s="11" t="str">
        <f t="shared" si="11"/>
        <v>ГБОУ СОШ №507</v>
      </c>
      <c r="C114" s="5">
        <f t="shared" si="11"/>
        <v>11507</v>
      </c>
      <c r="D114" s="5" t="str">
        <f t="shared" si="11"/>
        <v>СОШ</v>
      </c>
      <c r="E114" s="12" t="str">
        <f t="shared" si="11"/>
        <v>1д</v>
      </c>
      <c r="F114" s="7">
        <f t="shared" si="11"/>
        <v>139</v>
      </c>
      <c r="G114" s="7">
        <f t="shared" si="11"/>
        <v>129</v>
      </c>
      <c r="H114" s="8">
        <f t="shared" si="9"/>
        <v>11507112</v>
      </c>
      <c r="I114" s="9">
        <v>1</v>
      </c>
      <c r="J114" s="9">
        <v>1</v>
      </c>
      <c r="K114" s="9">
        <v>1</v>
      </c>
      <c r="L114" s="9">
        <v>1</v>
      </c>
      <c r="M114" s="9">
        <v>1</v>
      </c>
      <c r="N114" s="10">
        <f t="shared" si="8"/>
        <v>5</v>
      </c>
    </row>
    <row r="115" spans="1:14" x14ac:dyDescent="0.25">
      <c r="A115" s="3" t="s">
        <v>34</v>
      </c>
      <c r="B115" s="11" t="str">
        <f t="shared" si="11"/>
        <v>ГБОУ СОШ №507</v>
      </c>
      <c r="C115" s="5">
        <f t="shared" si="11"/>
        <v>11507</v>
      </c>
      <c r="D115" s="5" t="str">
        <f t="shared" si="11"/>
        <v>СОШ</v>
      </c>
      <c r="E115" s="12" t="str">
        <f t="shared" si="11"/>
        <v>1д</v>
      </c>
      <c r="F115" s="7">
        <f t="shared" si="11"/>
        <v>139</v>
      </c>
      <c r="G115" s="7">
        <f t="shared" si="11"/>
        <v>129</v>
      </c>
      <c r="H115" s="8">
        <f t="shared" si="9"/>
        <v>11507113</v>
      </c>
      <c r="I115" s="9">
        <v>1</v>
      </c>
      <c r="J115" s="9">
        <v>1</v>
      </c>
      <c r="K115" s="9">
        <v>1</v>
      </c>
      <c r="L115" s="9">
        <v>0</v>
      </c>
      <c r="M115" s="9">
        <v>1</v>
      </c>
      <c r="N115" s="10">
        <f t="shared" si="8"/>
        <v>4</v>
      </c>
    </row>
    <row r="116" spans="1:14" x14ac:dyDescent="0.25">
      <c r="A116" s="3" t="s">
        <v>34</v>
      </c>
      <c r="B116" s="11" t="str">
        <f t="shared" ref="B116:G132" si="12">B115</f>
        <v>ГБОУ СОШ №507</v>
      </c>
      <c r="C116" s="5">
        <f t="shared" si="12"/>
        <v>11507</v>
      </c>
      <c r="D116" s="5" t="str">
        <f t="shared" si="12"/>
        <v>СОШ</v>
      </c>
      <c r="E116" s="12" t="str">
        <f t="shared" si="12"/>
        <v>1д</v>
      </c>
      <c r="F116" s="7">
        <f t="shared" si="12"/>
        <v>139</v>
      </c>
      <c r="G116" s="7">
        <f t="shared" si="12"/>
        <v>129</v>
      </c>
      <c r="H116" s="8">
        <f t="shared" si="9"/>
        <v>11507114</v>
      </c>
      <c r="I116" s="9">
        <v>1</v>
      </c>
      <c r="J116" s="9">
        <v>1</v>
      </c>
      <c r="K116" s="9">
        <v>1</v>
      </c>
      <c r="L116" s="9">
        <v>1</v>
      </c>
      <c r="M116" s="9">
        <v>1</v>
      </c>
      <c r="N116" s="10">
        <f t="shared" si="8"/>
        <v>5</v>
      </c>
    </row>
    <row r="117" spans="1:14" x14ac:dyDescent="0.25">
      <c r="A117" s="3" t="s">
        <v>34</v>
      </c>
      <c r="B117" s="11" t="str">
        <f t="shared" si="12"/>
        <v>ГБОУ СОШ №507</v>
      </c>
      <c r="C117" s="5">
        <f t="shared" si="12"/>
        <v>11507</v>
      </c>
      <c r="D117" s="5" t="str">
        <f t="shared" si="12"/>
        <v>СОШ</v>
      </c>
      <c r="E117" s="12" t="str">
        <f t="shared" si="12"/>
        <v>1д</v>
      </c>
      <c r="F117" s="7">
        <f t="shared" si="12"/>
        <v>139</v>
      </c>
      <c r="G117" s="7">
        <f t="shared" si="12"/>
        <v>129</v>
      </c>
      <c r="H117" s="8">
        <f t="shared" si="9"/>
        <v>11507115</v>
      </c>
      <c r="I117" s="9">
        <v>1</v>
      </c>
      <c r="J117" s="9">
        <v>0</v>
      </c>
      <c r="K117" s="9">
        <v>1</v>
      </c>
      <c r="L117" s="9">
        <v>1</v>
      </c>
      <c r="M117" s="9">
        <v>0</v>
      </c>
      <c r="N117" s="10">
        <f t="shared" si="8"/>
        <v>3</v>
      </c>
    </row>
    <row r="118" spans="1:14" x14ac:dyDescent="0.25">
      <c r="A118" s="3" t="s">
        <v>34</v>
      </c>
      <c r="B118" s="11" t="str">
        <f t="shared" si="12"/>
        <v>ГБОУ СОШ №507</v>
      </c>
      <c r="C118" s="5">
        <f t="shared" si="12"/>
        <v>11507</v>
      </c>
      <c r="D118" s="5" t="str">
        <f t="shared" si="12"/>
        <v>СОШ</v>
      </c>
      <c r="E118" s="12" t="str">
        <f t="shared" si="12"/>
        <v>1д</v>
      </c>
      <c r="F118" s="7">
        <f t="shared" si="12"/>
        <v>139</v>
      </c>
      <c r="G118" s="7">
        <f t="shared" si="12"/>
        <v>129</v>
      </c>
      <c r="H118" s="8">
        <f t="shared" si="9"/>
        <v>11507116</v>
      </c>
      <c r="I118" s="9">
        <v>1</v>
      </c>
      <c r="J118" s="9">
        <v>1</v>
      </c>
      <c r="K118" s="9">
        <v>0</v>
      </c>
      <c r="L118" s="9">
        <v>1</v>
      </c>
      <c r="M118" s="9">
        <v>1</v>
      </c>
      <c r="N118" s="10">
        <f t="shared" si="8"/>
        <v>4</v>
      </c>
    </row>
    <row r="119" spans="1:14" x14ac:dyDescent="0.25">
      <c r="A119" s="3" t="s">
        <v>34</v>
      </c>
      <c r="B119" s="11" t="str">
        <f t="shared" si="12"/>
        <v>ГБОУ СОШ №507</v>
      </c>
      <c r="C119" s="5">
        <f t="shared" si="12"/>
        <v>11507</v>
      </c>
      <c r="D119" s="5" t="str">
        <f t="shared" si="12"/>
        <v>СОШ</v>
      </c>
      <c r="E119" s="12" t="str">
        <f t="shared" si="12"/>
        <v>1д</v>
      </c>
      <c r="F119" s="7">
        <f t="shared" si="12"/>
        <v>139</v>
      </c>
      <c r="G119" s="7">
        <f t="shared" si="12"/>
        <v>129</v>
      </c>
      <c r="H119" s="8">
        <f t="shared" si="9"/>
        <v>11507117</v>
      </c>
      <c r="I119" s="9">
        <v>1</v>
      </c>
      <c r="J119" s="9">
        <v>1</v>
      </c>
      <c r="K119" s="9">
        <v>0</v>
      </c>
      <c r="L119" s="9">
        <v>1</v>
      </c>
      <c r="M119" s="9">
        <v>1</v>
      </c>
      <c r="N119" s="10">
        <f t="shared" si="8"/>
        <v>4</v>
      </c>
    </row>
    <row r="120" spans="1:14" x14ac:dyDescent="0.25">
      <c r="A120" s="3" t="s">
        <v>34</v>
      </c>
      <c r="B120" s="11" t="str">
        <f t="shared" si="12"/>
        <v>ГБОУ СОШ №507</v>
      </c>
      <c r="C120" s="5">
        <f t="shared" si="12"/>
        <v>11507</v>
      </c>
      <c r="D120" s="5" t="str">
        <f t="shared" si="12"/>
        <v>СОШ</v>
      </c>
      <c r="E120" s="12" t="str">
        <f t="shared" si="12"/>
        <v>1д</v>
      </c>
      <c r="F120" s="7">
        <f t="shared" si="12"/>
        <v>139</v>
      </c>
      <c r="G120" s="7">
        <f t="shared" si="12"/>
        <v>129</v>
      </c>
      <c r="H120" s="8">
        <f t="shared" si="9"/>
        <v>11507118</v>
      </c>
      <c r="I120" s="9">
        <v>1</v>
      </c>
      <c r="J120" s="9">
        <v>1</v>
      </c>
      <c r="K120" s="9">
        <v>1</v>
      </c>
      <c r="L120" s="9">
        <v>1</v>
      </c>
      <c r="M120" s="9">
        <v>1</v>
      </c>
      <c r="N120" s="10">
        <f t="shared" si="8"/>
        <v>5</v>
      </c>
    </row>
    <row r="121" spans="1:14" x14ac:dyDescent="0.25">
      <c r="A121" s="3" t="s">
        <v>34</v>
      </c>
      <c r="B121" s="11" t="str">
        <f t="shared" si="12"/>
        <v>ГБОУ СОШ №507</v>
      </c>
      <c r="C121" s="5">
        <f t="shared" si="12"/>
        <v>11507</v>
      </c>
      <c r="D121" s="5" t="str">
        <f t="shared" si="12"/>
        <v>СОШ</v>
      </c>
      <c r="E121" s="12" t="str">
        <f t="shared" si="12"/>
        <v>1д</v>
      </c>
      <c r="F121" s="7">
        <f t="shared" si="12"/>
        <v>139</v>
      </c>
      <c r="G121" s="7">
        <f t="shared" si="12"/>
        <v>129</v>
      </c>
      <c r="H121" s="8">
        <f t="shared" si="9"/>
        <v>11507119</v>
      </c>
      <c r="I121" s="9">
        <v>1</v>
      </c>
      <c r="J121" s="9">
        <v>0</v>
      </c>
      <c r="K121" s="9">
        <v>1</v>
      </c>
      <c r="L121" s="9">
        <v>1</v>
      </c>
      <c r="M121" s="9">
        <v>0</v>
      </c>
      <c r="N121" s="10">
        <f t="shared" si="8"/>
        <v>3</v>
      </c>
    </row>
    <row r="122" spans="1:14" x14ac:dyDescent="0.25">
      <c r="A122" s="3" t="s">
        <v>34</v>
      </c>
      <c r="B122" s="11" t="str">
        <f t="shared" si="12"/>
        <v>ГБОУ СОШ №507</v>
      </c>
      <c r="C122" s="5">
        <f t="shared" si="12"/>
        <v>11507</v>
      </c>
      <c r="D122" s="5" t="str">
        <f t="shared" si="12"/>
        <v>СОШ</v>
      </c>
      <c r="E122" s="12" t="str">
        <f t="shared" si="12"/>
        <v>1д</v>
      </c>
      <c r="F122" s="7">
        <f t="shared" si="12"/>
        <v>139</v>
      </c>
      <c r="G122" s="7">
        <f t="shared" si="12"/>
        <v>129</v>
      </c>
      <c r="H122" s="8">
        <f t="shared" si="9"/>
        <v>11507120</v>
      </c>
      <c r="I122" s="9">
        <v>1</v>
      </c>
      <c r="J122" s="9">
        <v>1</v>
      </c>
      <c r="K122" s="9">
        <v>0</v>
      </c>
      <c r="L122" s="9">
        <v>1</v>
      </c>
      <c r="M122" s="9">
        <v>1</v>
      </c>
      <c r="N122" s="10">
        <f t="shared" si="8"/>
        <v>4</v>
      </c>
    </row>
    <row r="123" spans="1:14" x14ac:dyDescent="0.25">
      <c r="A123" s="3" t="s">
        <v>34</v>
      </c>
      <c r="B123" s="11" t="str">
        <f t="shared" si="12"/>
        <v>ГБОУ СОШ №507</v>
      </c>
      <c r="C123" s="5">
        <f t="shared" si="12"/>
        <v>11507</v>
      </c>
      <c r="D123" s="5" t="str">
        <f t="shared" si="12"/>
        <v>СОШ</v>
      </c>
      <c r="E123" s="12" t="str">
        <f t="shared" si="12"/>
        <v>1д</v>
      </c>
      <c r="F123" s="7">
        <f t="shared" si="12"/>
        <v>139</v>
      </c>
      <c r="G123" s="7">
        <f t="shared" si="12"/>
        <v>129</v>
      </c>
      <c r="H123" s="8">
        <f t="shared" si="9"/>
        <v>11507121</v>
      </c>
      <c r="I123" s="9">
        <v>1</v>
      </c>
      <c r="J123" s="9">
        <v>1</v>
      </c>
      <c r="K123" s="9">
        <v>1</v>
      </c>
      <c r="L123" s="9">
        <v>1</v>
      </c>
      <c r="M123" s="9">
        <v>1</v>
      </c>
      <c r="N123" s="10">
        <f t="shared" si="8"/>
        <v>5</v>
      </c>
    </row>
    <row r="124" spans="1:14" x14ac:dyDescent="0.25">
      <c r="A124" s="3" t="s">
        <v>34</v>
      </c>
      <c r="B124" s="11" t="str">
        <f t="shared" si="12"/>
        <v>ГБОУ СОШ №507</v>
      </c>
      <c r="C124" s="5">
        <f t="shared" si="12"/>
        <v>11507</v>
      </c>
      <c r="D124" s="5" t="str">
        <f t="shared" si="12"/>
        <v>СОШ</v>
      </c>
      <c r="E124" s="12" t="str">
        <f t="shared" si="12"/>
        <v>1д</v>
      </c>
      <c r="F124" s="7">
        <f t="shared" si="12"/>
        <v>139</v>
      </c>
      <c r="G124" s="7">
        <f t="shared" si="12"/>
        <v>129</v>
      </c>
      <c r="H124" s="8">
        <f t="shared" si="9"/>
        <v>11507122</v>
      </c>
      <c r="I124" s="9">
        <v>1</v>
      </c>
      <c r="J124" s="9">
        <v>1</v>
      </c>
      <c r="K124" s="9">
        <v>1</v>
      </c>
      <c r="L124" s="9">
        <v>1</v>
      </c>
      <c r="M124" s="9">
        <v>1</v>
      </c>
      <c r="N124" s="10">
        <f t="shared" si="8"/>
        <v>5</v>
      </c>
    </row>
    <row r="125" spans="1:14" x14ac:dyDescent="0.25">
      <c r="A125" s="3" t="s">
        <v>34</v>
      </c>
      <c r="B125" s="11" t="str">
        <f t="shared" si="12"/>
        <v>ГБОУ СОШ №507</v>
      </c>
      <c r="C125" s="5">
        <f t="shared" si="12"/>
        <v>11507</v>
      </c>
      <c r="D125" s="5" t="str">
        <f t="shared" si="12"/>
        <v>СОШ</v>
      </c>
      <c r="E125" s="12" t="str">
        <f t="shared" si="12"/>
        <v>1д</v>
      </c>
      <c r="F125" s="7">
        <f t="shared" si="12"/>
        <v>139</v>
      </c>
      <c r="G125" s="7">
        <f t="shared" si="12"/>
        <v>129</v>
      </c>
      <c r="H125" s="8">
        <f t="shared" si="9"/>
        <v>11507123</v>
      </c>
      <c r="I125" s="9">
        <v>1</v>
      </c>
      <c r="J125" s="9">
        <v>1</v>
      </c>
      <c r="K125" s="9">
        <v>1</v>
      </c>
      <c r="L125" s="9">
        <v>1</v>
      </c>
      <c r="M125" s="9">
        <v>1</v>
      </c>
      <c r="N125" s="10">
        <f t="shared" si="8"/>
        <v>5</v>
      </c>
    </row>
    <row r="126" spans="1:14" x14ac:dyDescent="0.25">
      <c r="A126" s="3" t="s">
        <v>34</v>
      </c>
      <c r="B126" s="11" t="str">
        <f t="shared" si="12"/>
        <v>ГБОУ СОШ №507</v>
      </c>
      <c r="C126" s="5">
        <f t="shared" si="12"/>
        <v>11507</v>
      </c>
      <c r="D126" s="5" t="str">
        <f t="shared" si="12"/>
        <v>СОШ</v>
      </c>
      <c r="E126" s="12" t="str">
        <f t="shared" si="12"/>
        <v>1д</v>
      </c>
      <c r="F126" s="7">
        <f t="shared" si="12"/>
        <v>139</v>
      </c>
      <c r="G126" s="7">
        <f t="shared" si="12"/>
        <v>129</v>
      </c>
      <c r="H126" s="8">
        <f t="shared" si="9"/>
        <v>11507124</v>
      </c>
      <c r="I126" s="9">
        <v>1</v>
      </c>
      <c r="J126" s="9">
        <v>1</v>
      </c>
      <c r="K126" s="9">
        <v>0</v>
      </c>
      <c r="L126" s="9">
        <v>1</v>
      </c>
      <c r="M126" s="9">
        <v>1</v>
      </c>
      <c r="N126" s="10">
        <f t="shared" si="8"/>
        <v>4</v>
      </c>
    </row>
    <row r="127" spans="1:14" x14ac:dyDescent="0.25">
      <c r="A127" s="3" t="s">
        <v>34</v>
      </c>
      <c r="B127" s="11" t="str">
        <f t="shared" si="12"/>
        <v>ГБОУ СОШ №507</v>
      </c>
      <c r="C127" s="5">
        <f t="shared" si="12"/>
        <v>11507</v>
      </c>
      <c r="D127" s="5" t="str">
        <f t="shared" si="12"/>
        <v>СОШ</v>
      </c>
      <c r="E127" s="12" t="str">
        <f t="shared" si="12"/>
        <v>1д</v>
      </c>
      <c r="F127" s="7">
        <f t="shared" si="12"/>
        <v>139</v>
      </c>
      <c r="G127" s="7">
        <f t="shared" si="12"/>
        <v>129</v>
      </c>
      <c r="H127" s="8">
        <f t="shared" si="9"/>
        <v>11507125</v>
      </c>
      <c r="I127" s="9">
        <v>1</v>
      </c>
      <c r="J127" s="9">
        <v>1</v>
      </c>
      <c r="K127" s="9">
        <v>0</v>
      </c>
      <c r="L127" s="9">
        <v>0</v>
      </c>
      <c r="M127" s="9">
        <v>0</v>
      </c>
      <c r="N127" s="10">
        <f t="shared" si="8"/>
        <v>2</v>
      </c>
    </row>
    <row r="128" spans="1:14" x14ac:dyDescent="0.25">
      <c r="A128" s="3" t="s">
        <v>34</v>
      </c>
      <c r="B128" s="11" t="str">
        <f t="shared" si="12"/>
        <v>ГБОУ СОШ №507</v>
      </c>
      <c r="C128" s="5">
        <f t="shared" si="12"/>
        <v>11507</v>
      </c>
      <c r="D128" s="5" t="str">
        <f t="shared" si="12"/>
        <v>СОШ</v>
      </c>
      <c r="E128" s="12" t="str">
        <f t="shared" si="12"/>
        <v>1д</v>
      </c>
      <c r="F128" s="7">
        <f t="shared" si="12"/>
        <v>139</v>
      </c>
      <c r="G128" s="7">
        <f t="shared" si="12"/>
        <v>129</v>
      </c>
      <c r="H128" s="8">
        <f t="shared" si="9"/>
        <v>11507126</v>
      </c>
      <c r="I128" s="9">
        <v>1</v>
      </c>
      <c r="J128" s="9">
        <v>1</v>
      </c>
      <c r="K128" s="9">
        <v>1</v>
      </c>
      <c r="L128" s="9">
        <v>1</v>
      </c>
      <c r="M128" s="9">
        <v>1</v>
      </c>
      <c r="N128" s="10">
        <f t="shared" si="8"/>
        <v>5</v>
      </c>
    </row>
    <row r="129" spans="1:14" x14ac:dyDescent="0.25">
      <c r="A129" s="3" t="s">
        <v>34</v>
      </c>
      <c r="B129" s="11" t="str">
        <f t="shared" si="12"/>
        <v>ГБОУ СОШ №507</v>
      </c>
      <c r="C129" s="5">
        <f t="shared" si="12"/>
        <v>11507</v>
      </c>
      <c r="D129" s="5" t="str">
        <f t="shared" si="12"/>
        <v>СОШ</v>
      </c>
      <c r="E129" s="12" t="str">
        <f t="shared" si="12"/>
        <v>1д</v>
      </c>
      <c r="F129" s="7">
        <f t="shared" si="12"/>
        <v>139</v>
      </c>
      <c r="G129" s="7">
        <f t="shared" si="12"/>
        <v>129</v>
      </c>
      <c r="H129" s="8">
        <f t="shared" si="9"/>
        <v>11507127</v>
      </c>
      <c r="I129" s="9">
        <v>1</v>
      </c>
      <c r="J129" s="9">
        <v>1</v>
      </c>
      <c r="K129" s="9">
        <v>0</v>
      </c>
      <c r="L129" s="9">
        <v>1</v>
      </c>
      <c r="M129" s="9">
        <v>1</v>
      </c>
      <c r="N129" s="10">
        <f t="shared" si="8"/>
        <v>4</v>
      </c>
    </row>
    <row r="130" spans="1:14" x14ac:dyDescent="0.25">
      <c r="A130" s="3" t="s">
        <v>34</v>
      </c>
      <c r="B130" s="11" t="str">
        <f t="shared" si="12"/>
        <v>ГБОУ СОШ №507</v>
      </c>
      <c r="C130" s="5">
        <f t="shared" si="12"/>
        <v>11507</v>
      </c>
      <c r="D130" s="5" t="str">
        <f t="shared" si="12"/>
        <v>СОШ</v>
      </c>
      <c r="E130" s="12" t="str">
        <f t="shared" si="12"/>
        <v>1д</v>
      </c>
      <c r="F130" s="7">
        <f t="shared" si="12"/>
        <v>139</v>
      </c>
      <c r="G130" s="7">
        <f t="shared" si="12"/>
        <v>129</v>
      </c>
      <c r="H130" s="8">
        <f t="shared" si="9"/>
        <v>11507128</v>
      </c>
      <c r="I130" s="9">
        <v>1</v>
      </c>
      <c r="J130" s="9">
        <v>1</v>
      </c>
      <c r="K130" s="9">
        <v>1</v>
      </c>
      <c r="L130" s="9">
        <v>1</v>
      </c>
      <c r="M130" s="9">
        <v>1</v>
      </c>
      <c r="N130" s="10">
        <f t="shared" si="8"/>
        <v>5</v>
      </c>
    </row>
    <row r="131" spans="1:14" x14ac:dyDescent="0.25">
      <c r="A131" s="3" t="s">
        <v>34</v>
      </c>
      <c r="B131" s="11" t="str">
        <f t="shared" si="12"/>
        <v>ГБОУ СОШ №507</v>
      </c>
      <c r="C131" s="5">
        <f t="shared" si="12"/>
        <v>11507</v>
      </c>
      <c r="D131" s="5" t="str">
        <f t="shared" si="12"/>
        <v>СОШ</v>
      </c>
      <c r="E131" s="12" t="str">
        <f t="shared" si="12"/>
        <v>1д</v>
      </c>
      <c r="F131" s="7">
        <f t="shared" si="12"/>
        <v>139</v>
      </c>
      <c r="G131" s="7">
        <f t="shared" si="12"/>
        <v>129</v>
      </c>
      <c r="H131" s="8">
        <f t="shared" si="9"/>
        <v>11507129</v>
      </c>
      <c r="I131" s="9">
        <v>1</v>
      </c>
      <c r="J131" s="9">
        <v>1</v>
      </c>
      <c r="K131" s="9">
        <v>1</v>
      </c>
      <c r="L131" s="9">
        <v>1</v>
      </c>
      <c r="M131" s="9">
        <v>1</v>
      </c>
      <c r="N131" s="10">
        <f t="shared" si="8"/>
        <v>5</v>
      </c>
    </row>
    <row r="132" spans="1:14" x14ac:dyDescent="0.25">
      <c r="A132" s="3" t="s">
        <v>34</v>
      </c>
      <c r="B132" s="11" t="str">
        <f t="shared" si="12"/>
        <v>ГБОУ СОШ №507</v>
      </c>
      <c r="C132" s="5">
        <f t="shared" si="12"/>
        <v>11507</v>
      </c>
      <c r="D132" s="5" t="str">
        <f t="shared" si="12"/>
        <v>СОШ</v>
      </c>
      <c r="E132" s="12" t="str">
        <f t="shared" si="12"/>
        <v>1д</v>
      </c>
      <c r="F132" s="7">
        <f t="shared" si="12"/>
        <v>139</v>
      </c>
      <c r="G132" s="7">
        <f t="shared" si="12"/>
        <v>129</v>
      </c>
      <c r="I132" s="48">
        <f>SUM(I3:I131)/(129*1)</f>
        <v>0.98449612403100772</v>
      </c>
      <c r="J132" s="48">
        <f t="shared" ref="J132:M132" si="13">SUM(J3:J131)/(129*1)</f>
        <v>0.93798449612403101</v>
      </c>
      <c r="K132" s="48">
        <f t="shared" si="13"/>
        <v>0.68217054263565891</v>
      </c>
      <c r="L132" s="48">
        <f t="shared" si="13"/>
        <v>0.96899224806201545</v>
      </c>
      <c r="M132" s="48">
        <f t="shared" si="13"/>
        <v>0.94573643410852715</v>
      </c>
      <c r="N132" s="48">
        <f>SUM(N3:N131)/(129*5)</f>
        <v>0.90387596899224809</v>
      </c>
    </row>
    <row r="134" spans="1:14" x14ac:dyDescent="0.25">
      <c r="A134" s="54" t="s">
        <v>74</v>
      </c>
      <c r="B134" s="54" t="s">
        <v>75</v>
      </c>
      <c r="C134" s="54" t="s">
        <v>76</v>
      </c>
    </row>
    <row r="135" spans="1:14" x14ac:dyDescent="0.25">
      <c r="A135" s="54" t="s">
        <v>82</v>
      </c>
      <c r="B135" s="54">
        <v>0</v>
      </c>
      <c r="C135" s="55">
        <f>B135/129</f>
        <v>0</v>
      </c>
    </row>
    <row r="136" spans="1:14" x14ac:dyDescent="0.25">
      <c r="A136" s="54" t="s">
        <v>77</v>
      </c>
      <c r="B136" s="54">
        <v>0</v>
      </c>
      <c r="C136" s="55">
        <f t="shared" ref="C136:C140" si="14">B136/129</f>
        <v>0</v>
      </c>
    </row>
    <row r="137" spans="1:14" x14ac:dyDescent="0.25">
      <c r="A137" s="54" t="s">
        <v>78</v>
      </c>
      <c r="B137" s="54">
        <v>3</v>
      </c>
      <c r="C137" s="55">
        <f t="shared" si="14"/>
        <v>2.3255813953488372E-2</v>
      </c>
    </row>
    <row r="138" spans="1:14" x14ac:dyDescent="0.25">
      <c r="A138" s="54" t="s">
        <v>79</v>
      </c>
      <c r="B138" s="54">
        <v>8</v>
      </c>
      <c r="C138" s="55">
        <f t="shared" si="14"/>
        <v>6.2015503875968991E-2</v>
      </c>
    </row>
    <row r="139" spans="1:14" x14ac:dyDescent="0.25">
      <c r="A139" s="54" t="s">
        <v>80</v>
      </c>
      <c r="B139" s="54">
        <v>37</v>
      </c>
      <c r="C139" s="55">
        <f t="shared" si="14"/>
        <v>0.2868217054263566</v>
      </c>
    </row>
    <row r="140" spans="1:14" x14ac:dyDescent="0.25">
      <c r="A140" s="54" t="s">
        <v>81</v>
      </c>
      <c r="B140" s="54">
        <v>81</v>
      </c>
      <c r="C140" s="55">
        <f t="shared" si="14"/>
        <v>0.62790697674418605</v>
      </c>
    </row>
    <row r="141" spans="1:14" x14ac:dyDescent="0.25">
      <c r="B141">
        <f>SUM(B135:B140)</f>
        <v>129</v>
      </c>
    </row>
  </sheetData>
  <autoFilter ref="A1:N132"/>
  <mergeCells count="9">
    <mergeCell ref="G1:G2"/>
    <mergeCell ref="H1:H2"/>
    <mergeCell ref="N1:N2"/>
    <mergeCell ref="A1:A2"/>
    <mergeCell ref="B1:B2"/>
    <mergeCell ref="C1:C2"/>
    <mergeCell ref="D1:D2"/>
    <mergeCell ref="E1:E2"/>
    <mergeCell ref="F1:F2"/>
  </mergeCells>
  <dataValidations count="3">
    <dataValidation allowBlank="1" showErrorMessage="1" sqref="E3:G132"/>
    <dataValidation type="list" allowBlank="1" showInputMessage="1" showErrorMessage="1" sqref="I3:M131">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dimension ref="A1:N100"/>
  <sheetViews>
    <sheetView topLeftCell="A67" workbookViewId="0">
      <selection activeCell="B94" sqref="B94:B99"/>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8.140625"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50</v>
      </c>
      <c r="C3" s="5">
        <f>VLOOKUP(B3,[20]Списки!$C$1:$E$40,2,FALSE)</f>
        <v>11508</v>
      </c>
      <c r="D3" s="5" t="str">
        <f>VLOOKUP(B3,[20]Списки!$C$1:$E$40,3,FALSE)</f>
        <v>СОШ с углуб.</v>
      </c>
      <c r="E3" s="6" t="s">
        <v>15</v>
      </c>
      <c r="F3" s="7">
        <v>97</v>
      </c>
      <c r="G3" s="7">
        <v>88</v>
      </c>
      <c r="H3" s="8">
        <f>C3*1000+1</f>
        <v>11508001</v>
      </c>
      <c r="I3" s="9">
        <v>1</v>
      </c>
      <c r="J3" s="9">
        <v>1</v>
      </c>
      <c r="K3" s="9">
        <v>0</v>
      </c>
      <c r="L3" s="9">
        <v>1</v>
      </c>
      <c r="M3" s="9">
        <v>0</v>
      </c>
      <c r="N3" s="10">
        <f>IF(COUNTBLANK(I3:M3)&lt;5,SUM(I3:M3),"Не писал")</f>
        <v>3</v>
      </c>
    </row>
    <row r="4" spans="1:14" x14ac:dyDescent="0.25">
      <c r="A4" s="3" t="str">
        <f>A3</f>
        <v>Московский</v>
      </c>
      <c r="B4" s="11" t="str">
        <f t="shared" ref="B4:G19" si="0">B3</f>
        <v>ГБОУ СОШ №508</v>
      </c>
      <c r="C4" s="5">
        <f t="shared" si="0"/>
        <v>11508</v>
      </c>
      <c r="D4" s="5" t="str">
        <f t="shared" si="0"/>
        <v>СОШ с углуб.</v>
      </c>
      <c r="E4" s="12" t="str">
        <f t="shared" si="0"/>
        <v>1а</v>
      </c>
      <c r="F4" s="7">
        <f t="shared" si="0"/>
        <v>97</v>
      </c>
      <c r="G4" s="7">
        <f t="shared" si="0"/>
        <v>88</v>
      </c>
      <c r="H4" s="8">
        <f>H3+1</f>
        <v>11508002</v>
      </c>
      <c r="I4" s="9">
        <v>1</v>
      </c>
      <c r="J4" s="9">
        <v>1</v>
      </c>
      <c r="K4" s="9">
        <v>1</v>
      </c>
      <c r="L4" s="9">
        <v>1</v>
      </c>
      <c r="M4" s="9">
        <v>1</v>
      </c>
      <c r="N4" s="10">
        <f t="shared" ref="N4:N56" si="1">IF(COUNTBLANK(I4:M4)&lt;5,SUM(I4:M4),"Не писал")</f>
        <v>5</v>
      </c>
    </row>
    <row r="5" spans="1:14" x14ac:dyDescent="0.25">
      <c r="A5" s="3" t="str">
        <f t="shared" ref="A5:G20" si="2">A4</f>
        <v>Московский</v>
      </c>
      <c r="B5" s="11" t="str">
        <f t="shared" si="0"/>
        <v>ГБОУ СОШ №508</v>
      </c>
      <c r="C5" s="5">
        <f t="shared" si="0"/>
        <v>11508</v>
      </c>
      <c r="D5" s="5" t="str">
        <f t="shared" si="0"/>
        <v>СОШ с углуб.</v>
      </c>
      <c r="E5" s="12" t="str">
        <f t="shared" si="0"/>
        <v>1а</v>
      </c>
      <c r="F5" s="7">
        <f t="shared" si="0"/>
        <v>97</v>
      </c>
      <c r="G5" s="7">
        <f t="shared" si="0"/>
        <v>88</v>
      </c>
      <c r="H5" s="8">
        <f t="shared" ref="H5:H68" si="3">H4+1</f>
        <v>11508003</v>
      </c>
      <c r="I5" s="9">
        <v>1</v>
      </c>
      <c r="J5" s="9">
        <v>1</v>
      </c>
      <c r="K5" s="9">
        <v>1</v>
      </c>
      <c r="L5" s="9">
        <v>1</v>
      </c>
      <c r="M5" s="9">
        <v>1</v>
      </c>
      <c r="N5" s="10">
        <f t="shared" si="1"/>
        <v>5</v>
      </c>
    </row>
    <row r="6" spans="1:14" x14ac:dyDescent="0.25">
      <c r="A6" s="3" t="str">
        <f t="shared" si="2"/>
        <v>Московский</v>
      </c>
      <c r="B6" s="11" t="str">
        <f t="shared" si="0"/>
        <v>ГБОУ СОШ №508</v>
      </c>
      <c r="C6" s="5">
        <f t="shared" si="0"/>
        <v>11508</v>
      </c>
      <c r="D6" s="5" t="str">
        <f t="shared" si="0"/>
        <v>СОШ с углуб.</v>
      </c>
      <c r="E6" s="12" t="str">
        <f t="shared" si="0"/>
        <v>1а</v>
      </c>
      <c r="F6" s="7">
        <f t="shared" si="0"/>
        <v>97</v>
      </c>
      <c r="G6" s="7">
        <f t="shared" si="0"/>
        <v>88</v>
      </c>
      <c r="H6" s="8">
        <f t="shared" si="3"/>
        <v>11508004</v>
      </c>
      <c r="I6" s="9">
        <v>1</v>
      </c>
      <c r="J6" s="9">
        <v>1</v>
      </c>
      <c r="K6" s="9">
        <v>1</v>
      </c>
      <c r="L6" s="9">
        <v>1</v>
      </c>
      <c r="M6" s="9">
        <v>1</v>
      </c>
      <c r="N6" s="10">
        <f t="shared" si="1"/>
        <v>5</v>
      </c>
    </row>
    <row r="7" spans="1:14" x14ac:dyDescent="0.25">
      <c r="A7" s="3" t="str">
        <f t="shared" si="2"/>
        <v>Московский</v>
      </c>
      <c r="B7" s="11" t="str">
        <f t="shared" si="0"/>
        <v>ГБОУ СОШ №508</v>
      </c>
      <c r="C7" s="5">
        <f t="shared" si="0"/>
        <v>11508</v>
      </c>
      <c r="D7" s="5" t="str">
        <f t="shared" si="0"/>
        <v>СОШ с углуб.</v>
      </c>
      <c r="E7" s="12" t="str">
        <f t="shared" si="0"/>
        <v>1а</v>
      </c>
      <c r="F7" s="7">
        <f t="shared" si="0"/>
        <v>97</v>
      </c>
      <c r="G7" s="7">
        <f t="shared" si="0"/>
        <v>88</v>
      </c>
      <c r="H7" s="8">
        <f t="shared" si="3"/>
        <v>11508005</v>
      </c>
      <c r="I7" s="9">
        <v>0</v>
      </c>
      <c r="J7" s="9">
        <v>1</v>
      </c>
      <c r="K7" s="9">
        <v>1</v>
      </c>
      <c r="L7" s="9">
        <v>1</v>
      </c>
      <c r="M7" s="9">
        <v>1</v>
      </c>
      <c r="N7" s="10">
        <f t="shared" si="1"/>
        <v>4</v>
      </c>
    </row>
    <row r="8" spans="1:14" x14ac:dyDescent="0.25">
      <c r="A8" s="3" t="str">
        <f t="shared" si="2"/>
        <v>Московский</v>
      </c>
      <c r="B8" s="11" t="str">
        <f t="shared" si="0"/>
        <v>ГБОУ СОШ №508</v>
      </c>
      <c r="C8" s="5">
        <f t="shared" si="0"/>
        <v>11508</v>
      </c>
      <c r="D8" s="5" t="str">
        <f t="shared" si="0"/>
        <v>СОШ с углуб.</v>
      </c>
      <c r="E8" s="12" t="str">
        <f t="shared" si="0"/>
        <v>1а</v>
      </c>
      <c r="F8" s="7">
        <f t="shared" si="0"/>
        <v>97</v>
      </c>
      <c r="G8" s="7">
        <f t="shared" si="0"/>
        <v>88</v>
      </c>
      <c r="H8" s="8">
        <f t="shared" si="3"/>
        <v>11508006</v>
      </c>
      <c r="I8" s="9">
        <v>0</v>
      </c>
      <c r="J8" s="9">
        <v>1</v>
      </c>
      <c r="K8" s="9">
        <v>1</v>
      </c>
      <c r="L8" s="9">
        <v>1</v>
      </c>
      <c r="M8" s="9">
        <v>1</v>
      </c>
      <c r="N8" s="10">
        <f t="shared" si="1"/>
        <v>4</v>
      </c>
    </row>
    <row r="9" spans="1:14" x14ac:dyDescent="0.25">
      <c r="A9" s="3" t="str">
        <f t="shared" si="2"/>
        <v>Московский</v>
      </c>
      <c r="B9" s="11" t="str">
        <f t="shared" si="0"/>
        <v>ГБОУ СОШ №508</v>
      </c>
      <c r="C9" s="5">
        <f t="shared" si="0"/>
        <v>11508</v>
      </c>
      <c r="D9" s="5" t="str">
        <f t="shared" si="0"/>
        <v>СОШ с углуб.</v>
      </c>
      <c r="E9" s="12" t="str">
        <f t="shared" si="0"/>
        <v>1а</v>
      </c>
      <c r="F9" s="7">
        <f t="shared" si="0"/>
        <v>97</v>
      </c>
      <c r="G9" s="7">
        <f t="shared" si="0"/>
        <v>88</v>
      </c>
      <c r="H9" s="8">
        <f t="shared" si="3"/>
        <v>11508007</v>
      </c>
      <c r="I9" s="9">
        <v>0</v>
      </c>
      <c r="J9" s="9">
        <v>1</v>
      </c>
      <c r="K9" s="9">
        <v>1</v>
      </c>
      <c r="L9" s="9">
        <v>1</v>
      </c>
      <c r="M9" s="9">
        <v>1</v>
      </c>
      <c r="N9" s="10">
        <f t="shared" si="1"/>
        <v>4</v>
      </c>
    </row>
    <row r="10" spans="1:14" x14ac:dyDescent="0.25">
      <c r="A10" s="3" t="str">
        <f t="shared" si="2"/>
        <v>Московский</v>
      </c>
      <c r="B10" s="11" t="str">
        <f t="shared" si="0"/>
        <v>ГБОУ СОШ №508</v>
      </c>
      <c r="C10" s="5">
        <f t="shared" si="0"/>
        <v>11508</v>
      </c>
      <c r="D10" s="5" t="str">
        <f t="shared" si="0"/>
        <v>СОШ с углуб.</v>
      </c>
      <c r="E10" s="12" t="str">
        <f t="shared" si="0"/>
        <v>1а</v>
      </c>
      <c r="F10" s="7">
        <f t="shared" si="0"/>
        <v>97</v>
      </c>
      <c r="G10" s="7">
        <f t="shared" si="0"/>
        <v>88</v>
      </c>
      <c r="H10" s="8">
        <f t="shared" si="3"/>
        <v>11508008</v>
      </c>
      <c r="I10" s="9">
        <v>0</v>
      </c>
      <c r="J10" s="9">
        <v>0</v>
      </c>
      <c r="K10" s="9">
        <v>0</v>
      </c>
      <c r="L10" s="9">
        <v>1</v>
      </c>
      <c r="M10" s="9">
        <v>0</v>
      </c>
      <c r="N10" s="10">
        <f t="shared" si="1"/>
        <v>1</v>
      </c>
    </row>
    <row r="11" spans="1:14" x14ac:dyDescent="0.25">
      <c r="A11" s="3" t="str">
        <f t="shared" si="2"/>
        <v>Московский</v>
      </c>
      <c r="B11" s="11" t="str">
        <f t="shared" si="0"/>
        <v>ГБОУ СОШ №508</v>
      </c>
      <c r="C11" s="5">
        <f t="shared" si="0"/>
        <v>11508</v>
      </c>
      <c r="D11" s="5" t="str">
        <f t="shared" si="0"/>
        <v>СОШ с углуб.</v>
      </c>
      <c r="E11" s="12" t="str">
        <f t="shared" si="0"/>
        <v>1а</v>
      </c>
      <c r="F11" s="7">
        <f t="shared" si="0"/>
        <v>97</v>
      </c>
      <c r="G11" s="7">
        <f t="shared" si="0"/>
        <v>88</v>
      </c>
      <c r="H11" s="8">
        <f t="shared" si="3"/>
        <v>11508009</v>
      </c>
      <c r="I11" s="9">
        <v>1</v>
      </c>
      <c r="J11" s="9">
        <v>0</v>
      </c>
      <c r="K11" s="9">
        <v>1</v>
      </c>
      <c r="L11" s="9">
        <v>1</v>
      </c>
      <c r="M11" s="9">
        <v>0</v>
      </c>
      <c r="N11" s="10">
        <f t="shared" si="1"/>
        <v>3</v>
      </c>
    </row>
    <row r="12" spans="1:14" x14ac:dyDescent="0.25">
      <c r="A12" s="3" t="str">
        <f t="shared" si="2"/>
        <v>Московский</v>
      </c>
      <c r="B12" s="11" t="str">
        <f t="shared" si="0"/>
        <v>ГБОУ СОШ №508</v>
      </c>
      <c r="C12" s="5">
        <f t="shared" si="0"/>
        <v>11508</v>
      </c>
      <c r="D12" s="5" t="str">
        <f t="shared" si="0"/>
        <v>СОШ с углуб.</v>
      </c>
      <c r="E12" s="12" t="str">
        <f t="shared" si="0"/>
        <v>1а</v>
      </c>
      <c r="F12" s="7">
        <f t="shared" si="0"/>
        <v>97</v>
      </c>
      <c r="G12" s="7">
        <f t="shared" si="0"/>
        <v>88</v>
      </c>
      <c r="H12" s="8">
        <f t="shared" si="3"/>
        <v>11508010</v>
      </c>
      <c r="I12" s="9">
        <v>0</v>
      </c>
      <c r="J12" s="9">
        <v>1</v>
      </c>
      <c r="K12" s="9">
        <v>1</v>
      </c>
      <c r="L12" s="9">
        <v>1</v>
      </c>
      <c r="M12" s="9">
        <v>1</v>
      </c>
      <c r="N12" s="10">
        <f t="shared" si="1"/>
        <v>4</v>
      </c>
    </row>
    <row r="13" spans="1:14" x14ac:dyDescent="0.25">
      <c r="A13" s="3" t="str">
        <f t="shared" si="2"/>
        <v>Московский</v>
      </c>
      <c r="B13" s="11" t="str">
        <f t="shared" si="0"/>
        <v>ГБОУ СОШ №508</v>
      </c>
      <c r="C13" s="5">
        <f t="shared" si="0"/>
        <v>11508</v>
      </c>
      <c r="D13" s="5" t="str">
        <f t="shared" si="0"/>
        <v>СОШ с углуб.</v>
      </c>
      <c r="E13" s="12" t="str">
        <f t="shared" si="0"/>
        <v>1а</v>
      </c>
      <c r="F13" s="7">
        <f t="shared" si="0"/>
        <v>97</v>
      </c>
      <c r="G13" s="7">
        <f t="shared" si="0"/>
        <v>88</v>
      </c>
      <c r="H13" s="8">
        <f t="shared" si="3"/>
        <v>11508011</v>
      </c>
      <c r="I13" s="9">
        <v>1</v>
      </c>
      <c r="J13" s="9">
        <v>1</v>
      </c>
      <c r="K13" s="9">
        <v>1</v>
      </c>
      <c r="L13" s="9">
        <v>1</v>
      </c>
      <c r="M13" s="9">
        <v>1</v>
      </c>
      <c r="N13" s="10">
        <f t="shared" si="1"/>
        <v>5</v>
      </c>
    </row>
    <row r="14" spans="1:14" x14ac:dyDescent="0.25">
      <c r="A14" s="3" t="str">
        <f t="shared" si="2"/>
        <v>Московский</v>
      </c>
      <c r="B14" s="11" t="str">
        <f t="shared" si="0"/>
        <v>ГБОУ СОШ №508</v>
      </c>
      <c r="C14" s="5">
        <f t="shared" si="0"/>
        <v>11508</v>
      </c>
      <c r="D14" s="5" t="str">
        <f t="shared" si="0"/>
        <v>СОШ с углуб.</v>
      </c>
      <c r="E14" s="12" t="str">
        <f t="shared" si="0"/>
        <v>1а</v>
      </c>
      <c r="F14" s="7">
        <f t="shared" si="0"/>
        <v>97</v>
      </c>
      <c r="G14" s="7">
        <f t="shared" si="0"/>
        <v>88</v>
      </c>
      <c r="H14" s="8">
        <f t="shared" si="3"/>
        <v>11508012</v>
      </c>
      <c r="I14" s="9">
        <v>1</v>
      </c>
      <c r="J14" s="9">
        <v>1</v>
      </c>
      <c r="K14" s="9">
        <v>1</v>
      </c>
      <c r="L14" s="9">
        <v>1</v>
      </c>
      <c r="M14" s="9">
        <v>1</v>
      </c>
      <c r="N14" s="10">
        <f t="shared" si="1"/>
        <v>5</v>
      </c>
    </row>
    <row r="15" spans="1:14" x14ac:dyDescent="0.25">
      <c r="A15" s="3" t="str">
        <f t="shared" si="2"/>
        <v>Московский</v>
      </c>
      <c r="B15" s="11" t="str">
        <f t="shared" si="0"/>
        <v>ГБОУ СОШ №508</v>
      </c>
      <c r="C15" s="5">
        <f t="shared" si="0"/>
        <v>11508</v>
      </c>
      <c r="D15" s="5" t="str">
        <f t="shared" si="0"/>
        <v>СОШ с углуб.</v>
      </c>
      <c r="E15" s="12" t="str">
        <f t="shared" si="0"/>
        <v>1а</v>
      </c>
      <c r="F15" s="7">
        <f t="shared" si="0"/>
        <v>97</v>
      </c>
      <c r="G15" s="7">
        <f t="shared" si="0"/>
        <v>88</v>
      </c>
      <c r="H15" s="8">
        <f t="shared" si="3"/>
        <v>11508013</v>
      </c>
      <c r="I15" s="9">
        <v>1</v>
      </c>
      <c r="J15" s="9">
        <v>1</v>
      </c>
      <c r="K15" s="9">
        <v>1</v>
      </c>
      <c r="L15" s="9">
        <v>1</v>
      </c>
      <c r="M15" s="9">
        <v>1</v>
      </c>
      <c r="N15" s="10">
        <f t="shared" si="1"/>
        <v>5</v>
      </c>
    </row>
    <row r="16" spans="1:14" x14ac:dyDescent="0.25">
      <c r="A16" s="3" t="str">
        <f t="shared" si="2"/>
        <v>Московский</v>
      </c>
      <c r="B16" s="11" t="str">
        <f t="shared" si="0"/>
        <v>ГБОУ СОШ №508</v>
      </c>
      <c r="C16" s="5">
        <f t="shared" si="0"/>
        <v>11508</v>
      </c>
      <c r="D16" s="5" t="str">
        <f t="shared" si="0"/>
        <v>СОШ с углуб.</v>
      </c>
      <c r="E16" s="12" t="str">
        <f t="shared" si="0"/>
        <v>1а</v>
      </c>
      <c r="F16" s="7">
        <f t="shared" si="0"/>
        <v>97</v>
      </c>
      <c r="G16" s="7">
        <f t="shared" si="0"/>
        <v>88</v>
      </c>
      <c r="H16" s="8">
        <f t="shared" si="3"/>
        <v>11508014</v>
      </c>
      <c r="I16" s="9">
        <v>1</v>
      </c>
      <c r="J16" s="9">
        <v>1</v>
      </c>
      <c r="K16" s="9">
        <v>1</v>
      </c>
      <c r="L16" s="9">
        <v>1</v>
      </c>
      <c r="M16" s="9">
        <v>1</v>
      </c>
      <c r="N16" s="10">
        <f t="shared" si="1"/>
        <v>5</v>
      </c>
    </row>
    <row r="17" spans="1:14" x14ac:dyDescent="0.25">
      <c r="A17" s="3" t="str">
        <f t="shared" si="2"/>
        <v>Московский</v>
      </c>
      <c r="B17" s="11" t="str">
        <f t="shared" si="0"/>
        <v>ГБОУ СОШ №508</v>
      </c>
      <c r="C17" s="5">
        <f t="shared" si="0"/>
        <v>11508</v>
      </c>
      <c r="D17" s="5" t="str">
        <f t="shared" si="0"/>
        <v>СОШ с углуб.</v>
      </c>
      <c r="E17" s="12" t="str">
        <f t="shared" si="0"/>
        <v>1а</v>
      </c>
      <c r="F17" s="7">
        <f t="shared" si="0"/>
        <v>97</v>
      </c>
      <c r="G17" s="7">
        <f t="shared" si="0"/>
        <v>88</v>
      </c>
      <c r="H17" s="8">
        <f t="shared" si="3"/>
        <v>11508015</v>
      </c>
      <c r="I17" s="9">
        <v>0</v>
      </c>
      <c r="J17" s="9">
        <v>1</v>
      </c>
      <c r="K17" s="9">
        <v>1</v>
      </c>
      <c r="L17" s="9">
        <v>1</v>
      </c>
      <c r="M17" s="9">
        <v>1</v>
      </c>
      <c r="N17" s="10">
        <f t="shared" si="1"/>
        <v>4</v>
      </c>
    </row>
    <row r="18" spans="1:14" x14ac:dyDescent="0.25">
      <c r="A18" s="3" t="str">
        <f t="shared" si="2"/>
        <v>Московский</v>
      </c>
      <c r="B18" s="11" t="str">
        <f t="shared" si="0"/>
        <v>ГБОУ СОШ №508</v>
      </c>
      <c r="C18" s="5">
        <f t="shared" si="0"/>
        <v>11508</v>
      </c>
      <c r="D18" s="5" t="str">
        <f t="shared" si="0"/>
        <v>СОШ с углуб.</v>
      </c>
      <c r="E18" s="12" t="str">
        <f t="shared" si="0"/>
        <v>1а</v>
      </c>
      <c r="F18" s="7">
        <f t="shared" si="0"/>
        <v>97</v>
      </c>
      <c r="G18" s="7">
        <f t="shared" si="0"/>
        <v>88</v>
      </c>
      <c r="H18" s="8">
        <f t="shared" si="3"/>
        <v>11508016</v>
      </c>
      <c r="I18" s="9">
        <v>1</v>
      </c>
      <c r="J18" s="9">
        <v>1</v>
      </c>
      <c r="K18" s="9">
        <v>1</v>
      </c>
      <c r="L18" s="9">
        <v>1</v>
      </c>
      <c r="M18" s="9">
        <v>1</v>
      </c>
      <c r="N18" s="10">
        <f t="shared" si="1"/>
        <v>5</v>
      </c>
    </row>
    <row r="19" spans="1:14" x14ac:dyDescent="0.25">
      <c r="A19" s="3" t="str">
        <f t="shared" si="2"/>
        <v>Московский</v>
      </c>
      <c r="B19" s="11" t="str">
        <f t="shared" si="0"/>
        <v>ГБОУ СОШ №508</v>
      </c>
      <c r="C19" s="5">
        <f t="shared" si="0"/>
        <v>11508</v>
      </c>
      <c r="D19" s="5" t="str">
        <f t="shared" si="0"/>
        <v>СОШ с углуб.</v>
      </c>
      <c r="E19" s="12" t="str">
        <f t="shared" si="0"/>
        <v>1а</v>
      </c>
      <c r="F19" s="7">
        <f t="shared" si="0"/>
        <v>97</v>
      </c>
      <c r="G19" s="7">
        <f t="shared" si="0"/>
        <v>88</v>
      </c>
      <c r="H19" s="8">
        <f t="shared" si="3"/>
        <v>11508017</v>
      </c>
      <c r="I19" s="9">
        <v>0</v>
      </c>
      <c r="J19" s="9">
        <v>1</v>
      </c>
      <c r="K19" s="9">
        <v>1</v>
      </c>
      <c r="L19" s="9">
        <v>0</v>
      </c>
      <c r="M19" s="9">
        <v>1</v>
      </c>
      <c r="N19" s="10">
        <f t="shared" si="1"/>
        <v>3</v>
      </c>
    </row>
    <row r="20" spans="1:14" x14ac:dyDescent="0.25">
      <c r="A20" s="3" t="str">
        <f t="shared" si="2"/>
        <v>Московский</v>
      </c>
      <c r="B20" s="11" t="str">
        <f t="shared" si="2"/>
        <v>ГБОУ СОШ №508</v>
      </c>
      <c r="C20" s="5">
        <f t="shared" si="2"/>
        <v>11508</v>
      </c>
      <c r="D20" s="5" t="str">
        <f t="shared" si="2"/>
        <v>СОШ с углуб.</v>
      </c>
      <c r="E20" s="12" t="str">
        <f t="shared" si="2"/>
        <v>1а</v>
      </c>
      <c r="F20" s="7">
        <f t="shared" si="2"/>
        <v>97</v>
      </c>
      <c r="G20" s="7">
        <f t="shared" si="2"/>
        <v>88</v>
      </c>
      <c r="H20" s="8">
        <f t="shared" si="3"/>
        <v>11508018</v>
      </c>
      <c r="I20" s="9">
        <v>1</v>
      </c>
      <c r="J20" s="9">
        <v>1</v>
      </c>
      <c r="K20" s="9">
        <v>1</v>
      </c>
      <c r="L20" s="9">
        <v>1</v>
      </c>
      <c r="M20" s="9">
        <v>1</v>
      </c>
      <c r="N20" s="10">
        <f t="shared" si="1"/>
        <v>5</v>
      </c>
    </row>
    <row r="21" spans="1:14" x14ac:dyDescent="0.25">
      <c r="A21" s="3" t="str">
        <f t="shared" ref="A21:G36" si="4">A20</f>
        <v>Московский</v>
      </c>
      <c r="B21" s="11" t="str">
        <f t="shared" si="4"/>
        <v>ГБОУ СОШ №508</v>
      </c>
      <c r="C21" s="5">
        <f t="shared" si="4"/>
        <v>11508</v>
      </c>
      <c r="D21" s="5" t="str">
        <f t="shared" si="4"/>
        <v>СОШ с углуб.</v>
      </c>
      <c r="E21" s="12" t="str">
        <f t="shared" si="4"/>
        <v>1а</v>
      </c>
      <c r="F21" s="7">
        <f t="shared" si="4"/>
        <v>97</v>
      </c>
      <c r="G21" s="7">
        <f t="shared" si="4"/>
        <v>88</v>
      </c>
      <c r="H21" s="8">
        <f t="shared" si="3"/>
        <v>11508019</v>
      </c>
      <c r="I21" s="9">
        <v>1</v>
      </c>
      <c r="J21" s="9">
        <v>1</v>
      </c>
      <c r="K21" s="9">
        <v>1</v>
      </c>
      <c r="L21" s="9">
        <v>1</v>
      </c>
      <c r="M21" s="9">
        <v>1</v>
      </c>
      <c r="N21" s="10">
        <f t="shared" si="1"/>
        <v>5</v>
      </c>
    </row>
    <row r="22" spans="1:14" x14ac:dyDescent="0.25">
      <c r="A22" s="3" t="str">
        <f t="shared" si="4"/>
        <v>Московский</v>
      </c>
      <c r="B22" s="11" t="str">
        <f t="shared" si="4"/>
        <v>ГБОУ СОШ №508</v>
      </c>
      <c r="C22" s="5">
        <f t="shared" si="4"/>
        <v>11508</v>
      </c>
      <c r="D22" s="5" t="str">
        <f t="shared" si="4"/>
        <v>СОШ с углуб.</v>
      </c>
      <c r="E22" s="12" t="str">
        <f t="shared" si="4"/>
        <v>1а</v>
      </c>
      <c r="F22" s="7">
        <f t="shared" si="4"/>
        <v>97</v>
      </c>
      <c r="G22" s="7">
        <f t="shared" si="4"/>
        <v>88</v>
      </c>
      <c r="H22" s="8">
        <f t="shared" si="3"/>
        <v>11508020</v>
      </c>
      <c r="I22" s="9">
        <v>1</v>
      </c>
      <c r="J22" s="9">
        <v>1</v>
      </c>
      <c r="K22" s="9">
        <v>0</v>
      </c>
      <c r="L22" s="9">
        <v>1</v>
      </c>
      <c r="M22" s="9">
        <v>1</v>
      </c>
      <c r="N22" s="10">
        <f t="shared" si="1"/>
        <v>4</v>
      </c>
    </row>
    <row r="23" spans="1:14" x14ac:dyDescent="0.25">
      <c r="A23" s="3" t="str">
        <f t="shared" si="4"/>
        <v>Московский</v>
      </c>
      <c r="B23" s="11" t="str">
        <f t="shared" si="4"/>
        <v>ГБОУ СОШ №508</v>
      </c>
      <c r="C23" s="5">
        <f t="shared" si="4"/>
        <v>11508</v>
      </c>
      <c r="D23" s="5" t="str">
        <f t="shared" si="4"/>
        <v>СОШ с углуб.</v>
      </c>
      <c r="E23" s="12" t="str">
        <f t="shared" si="4"/>
        <v>1а</v>
      </c>
      <c r="F23" s="7">
        <f t="shared" si="4"/>
        <v>97</v>
      </c>
      <c r="G23" s="7">
        <f t="shared" si="4"/>
        <v>88</v>
      </c>
      <c r="H23" s="8">
        <f t="shared" si="3"/>
        <v>11508021</v>
      </c>
      <c r="I23" s="9">
        <v>1</v>
      </c>
      <c r="J23" s="9">
        <v>1</v>
      </c>
      <c r="K23" s="9">
        <v>1</v>
      </c>
      <c r="L23" s="9">
        <v>1</v>
      </c>
      <c r="M23" s="9">
        <v>1</v>
      </c>
      <c r="N23" s="10">
        <f t="shared" si="1"/>
        <v>5</v>
      </c>
    </row>
    <row r="24" spans="1:14" x14ac:dyDescent="0.25">
      <c r="A24" s="3" t="str">
        <f t="shared" si="4"/>
        <v>Московский</v>
      </c>
      <c r="B24" s="11" t="str">
        <f t="shared" si="4"/>
        <v>ГБОУ СОШ №508</v>
      </c>
      <c r="C24" s="5">
        <f t="shared" si="4"/>
        <v>11508</v>
      </c>
      <c r="D24" s="5" t="str">
        <f t="shared" si="4"/>
        <v>СОШ с углуб.</v>
      </c>
      <c r="E24" s="12" t="str">
        <f t="shared" si="4"/>
        <v>1а</v>
      </c>
      <c r="F24" s="7">
        <f t="shared" si="4"/>
        <v>97</v>
      </c>
      <c r="G24" s="7">
        <f t="shared" si="4"/>
        <v>88</v>
      </c>
      <c r="H24" s="8">
        <f t="shared" si="3"/>
        <v>11508022</v>
      </c>
      <c r="I24" s="9">
        <v>1</v>
      </c>
      <c r="J24" s="9">
        <v>1</v>
      </c>
      <c r="K24" s="9">
        <v>0</v>
      </c>
      <c r="L24" s="9">
        <v>1</v>
      </c>
      <c r="M24" s="9">
        <v>1</v>
      </c>
      <c r="N24" s="10">
        <f t="shared" si="1"/>
        <v>4</v>
      </c>
    </row>
    <row r="25" spans="1:14" x14ac:dyDescent="0.25">
      <c r="A25" s="3" t="str">
        <f t="shared" si="4"/>
        <v>Московский</v>
      </c>
      <c r="B25" s="11" t="str">
        <f t="shared" si="4"/>
        <v>ГБОУ СОШ №508</v>
      </c>
      <c r="C25" s="5">
        <f t="shared" si="4"/>
        <v>11508</v>
      </c>
      <c r="D25" s="5" t="str">
        <f t="shared" si="4"/>
        <v>СОШ с углуб.</v>
      </c>
      <c r="E25" s="12" t="str">
        <f t="shared" si="4"/>
        <v>1а</v>
      </c>
      <c r="F25" s="7">
        <f t="shared" si="4"/>
        <v>97</v>
      </c>
      <c r="G25" s="7">
        <f t="shared" si="4"/>
        <v>88</v>
      </c>
      <c r="H25" s="8">
        <f t="shared" si="3"/>
        <v>11508023</v>
      </c>
      <c r="I25" s="9">
        <v>1</v>
      </c>
      <c r="J25" s="9">
        <v>0</v>
      </c>
      <c r="K25" s="9">
        <v>0</v>
      </c>
      <c r="L25" s="9">
        <v>1</v>
      </c>
      <c r="M25" s="9">
        <v>1</v>
      </c>
      <c r="N25" s="10">
        <f t="shared" si="1"/>
        <v>3</v>
      </c>
    </row>
    <row r="26" spans="1:14" x14ac:dyDescent="0.25">
      <c r="A26" s="3" t="str">
        <f t="shared" si="4"/>
        <v>Московский</v>
      </c>
      <c r="B26" s="11" t="str">
        <f t="shared" si="4"/>
        <v>ГБОУ СОШ №508</v>
      </c>
      <c r="C26" s="5">
        <f t="shared" si="4"/>
        <v>11508</v>
      </c>
      <c r="D26" s="5" t="str">
        <f t="shared" si="4"/>
        <v>СОШ с углуб.</v>
      </c>
      <c r="E26" s="12" t="str">
        <f t="shared" si="4"/>
        <v>1а</v>
      </c>
      <c r="F26" s="7">
        <f t="shared" si="4"/>
        <v>97</v>
      </c>
      <c r="G26" s="7">
        <f t="shared" si="4"/>
        <v>88</v>
      </c>
      <c r="H26" s="8">
        <f>H25+1</f>
        <v>11508024</v>
      </c>
      <c r="I26" s="9">
        <v>1</v>
      </c>
      <c r="J26" s="9">
        <v>1</v>
      </c>
      <c r="K26" s="9">
        <v>1</v>
      </c>
      <c r="L26" s="9">
        <v>1</v>
      </c>
      <c r="M26" s="9">
        <v>1</v>
      </c>
      <c r="N26" s="10">
        <f t="shared" si="1"/>
        <v>5</v>
      </c>
    </row>
    <row r="27" spans="1:14" x14ac:dyDescent="0.25">
      <c r="A27" s="3" t="str">
        <f t="shared" si="4"/>
        <v>Московский</v>
      </c>
      <c r="B27" s="11" t="str">
        <f t="shared" si="4"/>
        <v>ГБОУ СОШ №508</v>
      </c>
      <c r="C27" s="5">
        <f t="shared" si="4"/>
        <v>11508</v>
      </c>
      <c r="D27" s="5" t="str">
        <f t="shared" si="4"/>
        <v>СОШ с углуб.</v>
      </c>
      <c r="E27" s="12" t="str">
        <f t="shared" si="4"/>
        <v>1а</v>
      </c>
      <c r="F27" s="7">
        <f t="shared" si="4"/>
        <v>97</v>
      </c>
      <c r="G27" s="7">
        <f t="shared" si="4"/>
        <v>88</v>
      </c>
      <c r="H27" s="8">
        <f t="shared" ref="H27:H46" si="5">H26+1</f>
        <v>11508025</v>
      </c>
      <c r="I27" s="9">
        <v>1</v>
      </c>
      <c r="J27" s="9">
        <v>1</v>
      </c>
      <c r="K27" s="9">
        <v>1</v>
      </c>
      <c r="L27" s="9">
        <v>1</v>
      </c>
      <c r="M27" s="9">
        <v>1</v>
      </c>
      <c r="N27" s="10">
        <f t="shared" si="1"/>
        <v>5</v>
      </c>
    </row>
    <row r="28" spans="1:14" x14ac:dyDescent="0.25">
      <c r="A28" s="3" t="str">
        <f t="shared" si="4"/>
        <v>Московский</v>
      </c>
      <c r="B28" s="11" t="str">
        <f t="shared" si="4"/>
        <v>ГБОУ СОШ №508</v>
      </c>
      <c r="C28" s="5">
        <f t="shared" si="4"/>
        <v>11508</v>
      </c>
      <c r="D28" s="5" t="str">
        <f t="shared" si="4"/>
        <v>СОШ с углуб.</v>
      </c>
      <c r="E28" s="12" t="str">
        <f t="shared" si="4"/>
        <v>1а</v>
      </c>
      <c r="F28" s="7">
        <f t="shared" si="4"/>
        <v>97</v>
      </c>
      <c r="G28" s="7">
        <f t="shared" si="4"/>
        <v>88</v>
      </c>
      <c r="H28" s="8">
        <f t="shared" si="5"/>
        <v>11508026</v>
      </c>
      <c r="I28" s="9">
        <v>1</v>
      </c>
      <c r="J28" s="9">
        <v>1</v>
      </c>
      <c r="K28" s="9">
        <v>1</v>
      </c>
      <c r="L28" s="9">
        <v>1</v>
      </c>
      <c r="M28" s="9">
        <v>1</v>
      </c>
      <c r="N28" s="10">
        <f t="shared" si="1"/>
        <v>5</v>
      </c>
    </row>
    <row r="29" spans="1:14" x14ac:dyDescent="0.25">
      <c r="A29" s="3" t="str">
        <f t="shared" si="4"/>
        <v>Московский</v>
      </c>
      <c r="B29" s="11" t="str">
        <f t="shared" si="4"/>
        <v>ГБОУ СОШ №508</v>
      </c>
      <c r="C29" s="5">
        <f t="shared" si="4"/>
        <v>11508</v>
      </c>
      <c r="D29" s="5" t="str">
        <f t="shared" si="4"/>
        <v>СОШ с углуб.</v>
      </c>
      <c r="E29" s="12" t="str">
        <f t="shared" si="4"/>
        <v>1а</v>
      </c>
      <c r="F29" s="7">
        <f t="shared" si="4"/>
        <v>97</v>
      </c>
      <c r="G29" s="7">
        <f t="shared" si="4"/>
        <v>88</v>
      </c>
      <c r="H29" s="8">
        <f t="shared" si="5"/>
        <v>11508027</v>
      </c>
      <c r="I29" s="9">
        <v>1</v>
      </c>
      <c r="J29" s="9">
        <v>1</v>
      </c>
      <c r="K29" s="9">
        <v>0</v>
      </c>
      <c r="L29" s="9">
        <v>1</v>
      </c>
      <c r="M29" s="9">
        <v>1</v>
      </c>
      <c r="N29" s="10">
        <f t="shared" si="1"/>
        <v>4</v>
      </c>
    </row>
    <row r="30" spans="1:14" x14ac:dyDescent="0.25">
      <c r="A30" s="3" t="str">
        <f t="shared" si="4"/>
        <v>Московский</v>
      </c>
      <c r="B30" s="11" t="str">
        <f t="shared" si="4"/>
        <v>ГБОУ СОШ №508</v>
      </c>
      <c r="C30" s="5">
        <f t="shared" si="4"/>
        <v>11508</v>
      </c>
      <c r="D30" s="5" t="str">
        <f t="shared" si="4"/>
        <v>СОШ с углуб.</v>
      </c>
      <c r="E30" s="12" t="str">
        <f t="shared" si="4"/>
        <v>1а</v>
      </c>
      <c r="F30" s="7">
        <f t="shared" si="4"/>
        <v>97</v>
      </c>
      <c r="G30" s="7">
        <f t="shared" si="4"/>
        <v>88</v>
      </c>
      <c r="H30" s="8">
        <f t="shared" si="5"/>
        <v>11508028</v>
      </c>
      <c r="I30" s="9">
        <v>1</v>
      </c>
      <c r="J30" s="9">
        <v>1</v>
      </c>
      <c r="K30" s="9">
        <v>0</v>
      </c>
      <c r="L30" s="9">
        <v>0</v>
      </c>
      <c r="M30" s="9">
        <v>1</v>
      </c>
      <c r="N30" s="10">
        <f t="shared" si="1"/>
        <v>3</v>
      </c>
    </row>
    <row r="31" spans="1:14" x14ac:dyDescent="0.25">
      <c r="A31" s="3" t="str">
        <f t="shared" si="4"/>
        <v>Московский</v>
      </c>
      <c r="B31" s="11" t="str">
        <f t="shared" si="4"/>
        <v>ГБОУ СОШ №508</v>
      </c>
      <c r="C31" s="5">
        <f t="shared" si="4"/>
        <v>11508</v>
      </c>
      <c r="D31" s="5" t="str">
        <f t="shared" si="4"/>
        <v>СОШ с углуб.</v>
      </c>
      <c r="E31" s="12" t="str">
        <f t="shared" si="4"/>
        <v>1а</v>
      </c>
      <c r="F31" s="7">
        <f t="shared" si="4"/>
        <v>97</v>
      </c>
      <c r="G31" s="7">
        <f t="shared" si="4"/>
        <v>88</v>
      </c>
      <c r="H31" s="8">
        <f t="shared" si="5"/>
        <v>11508029</v>
      </c>
      <c r="I31" s="9">
        <v>1</v>
      </c>
      <c r="J31" s="9">
        <v>1</v>
      </c>
      <c r="K31" s="9">
        <v>0</v>
      </c>
      <c r="L31" s="9">
        <v>1</v>
      </c>
      <c r="M31" s="9">
        <v>1</v>
      </c>
      <c r="N31" s="10">
        <f t="shared" si="1"/>
        <v>4</v>
      </c>
    </row>
    <row r="32" spans="1:14" x14ac:dyDescent="0.25">
      <c r="A32" s="3" t="str">
        <f t="shared" si="4"/>
        <v>Московский</v>
      </c>
      <c r="B32" s="11" t="str">
        <f t="shared" si="4"/>
        <v>ГБОУ СОШ №508</v>
      </c>
      <c r="C32" s="5">
        <f t="shared" si="4"/>
        <v>11508</v>
      </c>
      <c r="D32" s="5" t="str">
        <f t="shared" si="4"/>
        <v>СОШ с углуб.</v>
      </c>
      <c r="E32" s="12" t="str">
        <f t="shared" si="4"/>
        <v>1а</v>
      </c>
      <c r="F32" s="7">
        <f t="shared" si="4"/>
        <v>97</v>
      </c>
      <c r="G32" s="7">
        <f t="shared" si="4"/>
        <v>88</v>
      </c>
      <c r="H32" s="8">
        <f t="shared" si="5"/>
        <v>11508030</v>
      </c>
      <c r="I32" s="9">
        <v>1</v>
      </c>
      <c r="J32" s="9">
        <v>1</v>
      </c>
      <c r="K32" s="9">
        <v>1</v>
      </c>
      <c r="L32" s="9">
        <v>1</v>
      </c>
      <c r="M32" s="9">
        <v>1</v>
      </c>
      <c r="N32" s="10">
        <f t="shared" si="1"/>
        <v>5</v>
      </c>
    </row>
    <row r="33" spans="1:14" x14ac:dyDescent="0.25">
      <c r="A33" s="3" t="str">
        <f t="shared" si="4"/>
        <v>Московский</v>
      </c>
      <c r="B33" s="11" t="str">
        <f t="shared" si="4"/>
        <v>ГБОУ СОШ №508</v>
      </c>
      <c r="C33" s="5">
        <f t="shared" si="4"/>
        <v>11508</v>
      </c>
      <c r="D33" s="5" t="str">
        <f t="shared" si="4"/>
        <v>СОШ с углуб.</v>
      </c>
      <c r="E33" s="12" t="str">
        <f t="shared" si="4"/>
        <v>1а</v>
      </c>
      <c r="F33" s="7">
        <f t="shared" si="4"/>
        <v>97</v>
      </c>
      <c r="G33" s="7">
        <f t="shared" si="4"/>
        <v>88</v>
      </c>
      <c r="H33" s="8">
        <f t="shared" si="5"/>
        <v>11508031</v>
      </c>
      <c r="I33" s="9">
        <v>1</v>
      </c>
      <c r="J33" s="9">
        <v>1</v>
      </c>
      <c r="K33" s="9">
        <v>1</v>
      </c>
      <c r="L33" s="9">
        <v>1</v>
      </c>
      <c r="M33" s="9">
        <v>1</v>
      </c>
      <c r="N33" s="10">
        <f t="shared" si="1"/>
        <v>5</v>
      </c>
    </row>
    <row r="34" spans="1:14" x14ac:dyDescent="0.25">
      <c r="A34" s="3" t="str">
        <f t="shared" si="4"/>
        <v>Московский</v>
      </c>
      <c r="B34" s="11" t="str">
        <f t="shared" si="4"/>
        <v>ГБОУ СОШ №508</v>
      </c>
      <c r="C34" s="5">
        <f t="shared" si="4"/>
        <v>11508</v>
      </c>
      <c r="D34" s="5" t="str">
        <f t="shared" si="4"/>
        <v>СОШ с углуб.</v>
      </c>
      <c r="E34" s="12" t="str">
        <f t="shared" si="4"/>
        <v>1а</v>
      </c>
      <c r="F34" s="7">
        <f t="shared" si="4"/>
        <v>97</v>
      </c>
      <c r="G34" s="7">
        <f t="shared" si="4"/>
        <v>88</v>
      </c>
      <c r="H34" s="8">
        <f t="shared" si="5"/>
        <v>11508032</v>
      </c>
      <c r="I34" s="9">
        <v>0</v>
      </c>
      <c r="J34" s="9">
        <v>1</v>
      </c>
      <c r="K34" s="9">
        <v>0</v>
      </c>
      <c r="L34" s="9">
        <v>1</v>
      </c>
      <c r="M34" s="9">
        <v>1</v>
      </c>
      <c r="N34" s="10">
        <f t="shared" si="1"/>
        <v>3</v>
      </c>
    </row>
    <row r="35" spans="1:14" x14ac:dyDescent="0.25">
      <c r="A35" s="3" t="str">
        <f t="shared" si="4"/>
        <v>Московский</v>
      </c>
      <c r="B35" s="11" t="str">
        <f t="shared" si="4"/>
        <v>ГБОУ СОШ №508</v>
      </c>
      <c r="C35" s="5">
        <f t="shared" si="4"/>
        <v>11508</v>
      </c>
      <c r="D35" s="5" t="str">
        <f t="shared" si="4"/>
        <v>СОШ с углуб.</v>
      </c>
      <c r="E35" s="12" t="str">
        <f t="shared" si="4"/>
        <v>1а</v>
      </c>
      <c r="F35" s="7">
        <f t="shared" si="4"/>
        <v>97</v>
      </c>
      <c r="G35" s="7">
        <f t="shared" si="4"/>
        <v>88</v>
      </c>
      <c r="H35" s="8">
        <f t="shared" si="5"/>
        <v>11508033</v>
      </c>
      <c r="I35" s="9">
        <v>0</v>
      </c>
      <c r="J35" s="9">
        <v>1</v>
      </c>
      <c r="K35" s="9">
        <v>0</v>
      </c>
      <c r="L35" s="9">
        <v>1</v>
      </c>
      <c r="M35" s="9">
        <v>1</v>
      </c>
      <c r="N35" s="10">
        <f t="shared" si="1"/>
        <v>3</v>
      </c>
    </row>
    <row r="36" spans="1:14" x14ac:dyDescent="0.25">
      <c r="A36" s="3" t="str">
        <f t="shared" si="4"/>
        <v>Московский</v>
      </c>
      <c r="B36" s="11" t="str">
        <f t="shared" si="4"/>
        <v>ГБОУ СОШ №508</v>
      </c>
      <c r="C36" s="5">
        <f t="shared" si="4"/>
        <v>11508</v>
      </c>
      <c r="D36" s="5" t="str">
        <f t="shared" si="4"/>
        <v>СОШ с углуб.</v>
      </c>
      <c r="E36" s="12" t="str">
        <f t="shared" si="4"/>
        <v>1а</v>
      </c>
      <c r="F36" s="7">
        <f t="shared" si="4"/>
        <v>97</v>
      </c>
      <c r="G36" s="7">
        <f t="shared" si="4"/>
        <v>88</v>
      </c>
      <c r="H36" s="8">
        <f t="shared" si="5"/>
        <v>11508034</v>
      </c>
      <c r="I36" s="9">
        <v>1</v>
      </c>
      <c r="J36" s="9">
        <v>1</v>
      </c>
      <c r="K36" s="9">
        <v>0</v>
      </c>
      <c r="L36" s="9">
        <v>1</v>
      </c>
      <c r="M36" s="9">
        <v>1</v>
      </c>
      <c r="N36" s="10">
        <f t="shared" si="1"/>
        <v>4</v>
      </c>
    </row>
    <row r="37" spans="1:14" x14ac:dyDescent="0.25">
      <c r="A37" s="3" t="str">
        <f t="shared" ref="A37:G52" si="6">A36</f>
        <v>Московский</v>
      </c>
      <c r="B37" s="11" t="str">
        <f t="shared" si="6"/>
        <v>ГБОУ СОШ №508</v>
      </c>
      <c r="C37" s="5">
        <f t="shared" si="6"/>
        <v>11508</v>
      </c>
      <c r="D37" s="5" t="str">
        <f t="shared" si="6"/>
        <v>СОШ с углуб.</v>
      </c>
      <c r="E37" s="13" t="s">
        <v>16</v>
      </c>
      <c r="F37" s="7">
        <v>97</v>
      </c>
      <c r="G37" s="7">
        <v>88</v>
      </c>
      <c r="H37" s="8">
        <f t="shared" si="5"/>
        <v>11508035</v>
      </c>
      <c r="I37" s="9">
        <v>1</v>
      </c>
      <c r="J37" s="9">
        <v>0</v>
      </c>
      <c r="K37" s="9">
        <v>0</v>
      </c>
      <c r="L37" s="9">
        <v>1</v>
      </c>
      <c r="M37" s="9">
        <v>0</v>
      </c>
      <c r="N37" s="10">
        <f t="shared" si="1"/>
        <v>2</v>
      </c>
    </row>
    <row r="38" spans="1:14" x14ac:dyDescent="0.25">
      <c r="A38" s="3" t="str">
        <f t="shared" si="6"/>
        <v>Московский</v>
      </c>
      <c r="B38" s="11" t="str">
        <f t="shared" si="6"/>
        <v>ГБОУ СОШ №508</v>
      </c>
      <c r="C38" s="5">
        <f t="shared" si="6"/>
        <v>11508</v>
      </c>
      <c r="D38" s="5" t="str">
        <f t="shared" si="6"/>
        <v>СОШ с углуб.</v>
      </c>
      <c r="E38" s="12" t="str">
        <f t="shared" si="6"/>
        <v>1б</v>
      </c>
      <c r="F38" s="7">
        <f t="shared" si="6"/>
        <v>97</v>
      </c>
      <c r="G38" s="7">
        <f t="shared" si="6"/>
        <v>88</v>
      </c>
      <c r="H38" s="8">
        <f t="shared" si="5"/>
        <v>11508036</v>
      </c>
      <c r="I38" s="9">
        <v>1</v>
      </c>
      <c r="J38" s="9">
        <v>1</v>
      </c>
      <c r="K38" s="9">
        <v>1</v>
      </c>
      <c r="L38" s="9">
        <v>1</v>
      </c>
      <c r="M38" s="9">
        <v>1</v>
      </c>
      <c r="N38" s="10">
        <f t="shared" si="1"/>
        <v>5</v>
      </c>
    </row>
    <row r="39" spans="1:14" x14ac:dyDescent="0.25">
      <c r="A39" s="3" t="str">
        <f t="shared" si="6"/>
        <v>Московский</v>
      </c>
      <c r="B39" s="11" t="str">
        <f t="shared" si="6"/>
        <v>ГБОУ СОШ №508</v>
      </c>
      <c r="C39" s="5">
        <f t="shared" si="6"/>
        <v>11508</v>
      </c>
      <c r="D39" s="5" t="str">
        <f t="shared" si="6"/>
        <v>СОШ с углуб.</v>
      </c>
      <c r="E39" s="12" t="str">
        <f t="shared" si="6"/>
        <v>1б</v>
      </c>
      <c r="F39" s="7">
        <f t="shared" si="6"/>
        <v>97</v>
      </c>
      <c r="G39" s="7">
        <f t="shared" si="6"/>
        <v>88</v>
      </c>
      <c r="H39" s="8">
        <f t="shared" si="5"/>
        <v>11508037</v>
      </c>
      <c r="I39" s="9">
        <v>1</v>
      </c>
      <c r="J39" s="9">
        <v>1</v>
      </c>
      <c r="K39" s="9">
        <v>1</v>
      </c>
      <c r="L39" s="9">
        <v>1</v>
      </c>
      <c r="M39" s="9">
        <v>1</v>
      </c>
      <c r="N39" s="10">
        <f t="shared" si="1"/>
        <v>5</v>
      </c>
    </row>
    <row r="40" spans="1:14" x14ac:dyDescent="0.25">
      <c r="A40" s="3" t="str">
        <f t="shared" si="6"/>
        <v>Московский</v>
      </c>
      <c r="B40" s="11" t="str">
        <f t="shared" si="6"/>
        <v>ГБОУ СОШ №508</v>
      </c>
      <c r="C40" s="5">
        <f t="shared" si="6"/>
        <v>11508</v>
      </c>
      <c r="D40" s="5" t="str">
        <f t="shared" si="6"/>
        <v>СОШ с углуб.</v>
      </c>
      <c r="E40" s="12" t="str">
        <f t="shared" si="6"/>
        <v>1б</v>
      </c>
      <c r="F40" s="7">
        <f t="shared" si="6"/>
        <v>97</v>
      </c>
      <c r="G40" s="7">
        <f t="shared" si="6"/>
        <v>88</v>
      </c>
      <c r="H40" s="8">
        <f t="shared" si="5"/>
        <v>11508038</v>
      </c>
      <c r="I40" s="9">
        <v>1</v>
      </c>
      <c r="J40" s="9">
        <v>1</v>
      </c>
      <c r="K40" s="9">
        <v>1</v>
      </c>
      <c r="L40" s="9">
        <v>1</v>
      </c>
      <c r="M40" s="9">
        <v>1</v>
      </c>
      <c r="N40" s="10">
        <f t="shared" si="1"/>
        <v>5</v>
      </c>
    </row>
    <row r="41" spans="1:14" x14ac:dyDescent="0.25">
      <c r="A41" s="3" t="str">
        <f t="shared" si="6"/>
        <v>Московский</v>
      </c>
      <c r="B41" s="11" t="str">
        <f t="shared" si="6"/>
        <v>ГБОУ СОШ №508</v>
      </c>
      <c r="C41" s="5">
        <f t="shared" si="6"/>
        <v>11508</v>
      </c>
      <c r="D41" s="5" t="str">
        <f t="shared" si="6"/>
        <v>СОШ с углуб.</v>
      </c>
      <c r="E41" s="12" t="str">
        <f t="shared" si="6"/>
        <v>1б</v>
      </c>
      <c r="F41" s="7">
        <f t="shared" si="6"/>
        <v>97</v>
      </c>
      <c r="G41" s="7">
        <f t="shared" si="6"/>
        <v>88</v>
      </c>
      <c r="H41" s="8">
        <f t="shared" si="5"/>
        <v>11508039</v>
      </c>
      <c r="I41" s="9">
        <v>1</v>
      </c>
      <c r="J41" s="9">
        <v>1</v>
      </c>
      <c r="K41" s="9">
        <v>0</v>
      </c>
      <c r="L41" s="9">
        <v>1</v>
      </c>
      <c r="M41" s="9">
        <v>1</v>
      </c>
      <c r="N41" s="10">
        <f t="shared" si="1"/>
        <v>4</v>
      </c>
    </row>
    <row r="42" spans="1:14" x14ac:dyDescent="0.25">
      <c r="A42" s="3" t="str">
        <f t="shared" si="6"/>
        <v>Московский</v>
      </c>
      <c r="B42" s="11" t="str">
        <f t="shared" si="6"/>
        <v>ГБОУ СОШ №508</v>
      </c>
      <c r="C42" s="5">
        <f t="shared" si="6"/>
        <v>11508</v>
      </c>
      <c r="D42" s="5" t="str">
        <f t="shared" si="6"/>
        <v>СОШ с углуб.</v>
      </c>
      <c r="E42" s="12" t="str">
        <f t="shared" si="6"/>
        <v>1б</v>
      </c>
      <c r="F42" s="7">
        <f t="shared" si="6"/>
        <v>97</v>
      </c>
      <c r="G42" s="7">
        <f t="shared" si="6"/>
        <v>88</v>
      </c>
      <c r="H42" s="8">
        <f t="shared" si="5"/>
        <v>11508040</v>
      </c>
      <c r="I42" s="9">
        <v>1</v>
      </c>
      <c r="J42" s="9">
        <v>1</v>
      </c>
      <c r="K42" s="9">
        <v>0</v>
      </c>
      <c r="L42" s="9">
        <v>1</v>
      </c>
      <c r="M42" s="9">
        <v>1</v>
      </c>
      <c r="N42" s="10">
        <f t="shared" si="1"/>
        <v>4</v>
      </c>
    </row>
    <row r="43" spans="1:14" x14ac:dyDescent="0.25">
      <c r="A43" s="3" t="str">
        <f t="shared" si="6"/>
        <v>Московский</v>
      </c>
      <c r="B43" s="11" t="str">
        <f t="shared" si="6"/>
        <v>ГБОУ СОШ №508</v>
      </c>
      <c r="C43" s="5">
        <f t="shared" si="6"/>
        <v>11508</v>
      </c>
      <c r="D43" s="5" t="str">
        <f t="shared" si="6"/>
        <v>СОШ с углуб.</v>
      </c>
      <c r="E43" s="12" t="str">
        <f t="shared" si="6"/>
        <v>1б</v>
      </c>
      <c r="F43" s="7">
        <f t="shared" si="6"/>
        <v>97</v>
      </c>
      <c r="G43" s="7">
        <f t="shared" si="6"/>
        <v>88</v>
      </c>
      <c r="H43" s="8">
        <f t="shared" si="5"/>
        <v>11508041</v>
      </c>
      <c r="I43" s="9">
        <v>1</v>
      </c>
      <c r="J43" s="9">
        <v>0</v>
      </c>
      <c r="K43" s="9">
        <v>1</v>
      </c>
      <c r="L43" s="9">
        <v>1</v>
      </c>
      <c r="M43" s="9">
        <v>1</v>
      </c>
      <c r="N43" s="10">
        <f t="shared" si="1"/>
        <v>4</v>
      </c>
    </row>
    <row r="44" spans="1:14" x14ac:dyDescent="0.25">
      <c r="A44" s="3" t="str">
        <f t="shared" si="6"/>
        <v>Московский</v>
      </c>
      <c r="B44" s="11" t="str">
        <f t="shared" si="6"/>
        <v>ГБОУ СОШ №508</v>
      </c>
      <c r="C44" s="5">
        <f t="shared" si="6"/>
        <v>11508</v>
      </c>
      <c r="D44" s="5" t="str">
        <f t="shared" si="6"/>
        <v>СОШ с углуб.</v>
      </c>
      <c r="E44" s="12" t="str">
        <f t="shared" si="6"/>
        <v>1б</v>
      </c>
      <c r="F44" s="7">
        <f t="shared" si="6"/>
        <v>97</v>
      </c>
      <c r="G44" s="7">
        <f t="shared" si="6"/>
        <v>88</v>
      </c>
      <c r="H44" s="8">
        <f t="shared" si="5"/>
        <v>11508042</v>
      </c>
      <c r="I44" s="9">
        <v>1</v>
      </c>
      <c r="J44" s="9">
        <v>1</v>
      </c>
      <c r="K44" s="9">
        <v>0</v>
      </c>
      <c r="L44" s="9">
        <v>1</v>
      </c>
      <c r="M44" s="9">
        <v>1</v>
      </c>
      <c r="N44" s="10">
        <f t="shared" si="1"/>
        <v>4</v>
      </c>
    </row>
    <row r="45" spans="1:14" x14ac:dyDescent="0.25">
      <c r="A45" s="3" t="str">
        <f t="shared" si="6"/>
        <v>Московский</v>
      </c>
      <c r="B45" s="11" t="str">
        <f t="shared" si="6"/>
        <v>ГБОУ СОШ №508</v>
      </c>
      <c r="C45" s="5">
        <f t="shared" si="6"/>
        <v>11508</v>
      </c>
      <c r="D45" s="5" t="str">
        <f t="shared" si="6"/>
        <v>СОШ с углуб.</v>
      </c>
      <c r="E45" s="12" t="str">
        <f t="shared" si="6"/>
        <v>1б</v>
      </c>
      <c r="F45" s="7">
        <f t="shared" si="6"/>
        <v>97</v>
      </c>
      <c r="G45" s="7">
        <f t="shared" si="6"/>
        <v>88</v>
      </c>
      <c r="H45" s="8">
        <f t="shared" si="5"/>
        <v>11508043</v>
      </c>
      <c r="I45" s="9">
        <v>1</v>
      </c>
      <c r="J45" s="9">
        <v>0</v>
      </c>
      <c r="K45" s="9">
        <v>1</v>
      </c>
      <c r="L45" s="9">
        <v>1</v>
      </c>
      <c r="M45" s="9">
        <v>1</v>
      </c>
      <c r="N45" s="10">
        <f t="shared" si="1"/>
        <v>4</v>
      </c>
    </row>
    <row r="46" spans="1:14" x14ac:dyDescent="0.25">
      <c r="A46" s="3" t="str">
        <f t="shared" si="6"/>
        <v>Московский</v>
      </c>
      <c r="B46" s="11" t="str">
        <f t="shared" si="6"/>
        <v>ГБОУ СОШ №508</v>
      </c>
      <c r="C46" s="5">
        <f t="shared" si="6"/>
        <v>11508</v>
      </c>
      <c r="D46" s="5" t="str">
        <f t="shared" si="6"/>
        <v>СОШ с углуб.</v>
      </c>
      <c r="E46" s="12" t="str">
        <f t="shared" si="6"/>
        <v>1б</v>
      </c>
      <c r="F46" s="7">
        <f t="shared" si="6"/>
        <v>97</v>
      </c>
      <c r="G46" s="7">
        <f t="shared" si="6"/>
        <v>88</v>
      </c>
      <c r="H46" s="8">
        <f t="shared" si="5"/>
        <v>11508044</v>
      </c>
      <c r="I46" s="9">
        <v>1</v>
      </c>
      <c r="J46" s="9">
        <v>1</v>
      </c>
      <c r="K46" s="9">
        <v>1</v>
      </c>
      <c r="L46" s="9">
        <v>0</v>
      </c>
      <c r="M46" s="9">
        <v>1</v>
      </c>
      <c r="N46" s="10">
        <f t="shared" si="1"/>
        <v>4</v>
      </c>
    </row>
    <row r="47" spans="1:14" x14ac:dyDescent="0.25">
      <c r="A47" s="3" t="str">
        <f t="shared" si="6"/>
        <v>Московский</v>
      </c>
      <c r="B47" s="11" t="str">
        <f t="shared" si="6"/>
        <v>ГБОУ СОШ №508</v>
      </c>
      <c r="C47" s="5">
        <f t="shared" si="6"/>
        <v>11508</v>
      </c>
      <c r="D47" s="5" t="str">
        <f t="shared" si="6"/>
        <v>СОШ с углуб.</v>
      </c>
      <c r="E47" s="12" t="str">
        <f t="shared" si="6"/>
        <v>1б</v>
      </c>
      <c r="F47" s="7">
        <f t="shared" si="6"/>
        <v>97</v>
      </c>
      <c r="G47" s="7">
        <f t="shared" si="6"/>
        <v>88</v>
      </c>
      <c r="H47" s="8">
        <f t="shared" si="3"/>
        <v>11508045</v>
      </c>
      <c r="I47" s="9">
        <v>1</v>
      </c>
      <c r="J47" s="9">
        <v>1</v>
      </c>
      <c r="K47" s="9">
        <v>1</v>
      </c>
      <c r="L47" s="9">
        <v>1</v>
      </c>
      <c r="M47" s="9">
        <v>1</v>
      </c>
      <c r="N47" s="10">
        <f t="shared" si="1"/>
        <v>5</v>
      </c>
    </row>
    <row r="48" spans="1:14" x14ac:dyDescent="0.25">
      <c r="A48" s="3" t="str">
        <f t="shared" si="6"/>
        <v>Московский</v>
      </c>
      <c r="B48" s="11" t="str">
        <f t="shared" si="6"/>
        <v>ГБОУ СОШ №508</v>
      </c>
      <c r="C48" s="5">
        <f t="shared" si="6"/>
        <v>11508</v>
      </c>
      <c r="D48" s="5" t="str">
        <f t="shared" si="6"/>
        <v>СОШ с углуб.</v>
      </c>
      <c r="E48" s="12" t="str">
        <f t="shared" si="6"/>
        <v>1б</v>
      </c>
      <c r="F48" s="7">
        <f t="shared" si="6"/>
        <v>97</v>
      </c>
      <c r="G48" s="7">
        <f t="shared" si="6"/>
        <v>88</v>
      </c>
      <c r="H48" s="8">
        <f t="shared" si="3"/>
        <v>11508046</v>
      </c>
      <c r="I48" s="9">
        <v>0</v>
      </c>
      <c r="J48" s="9">
        <v>1</v>
      </c>
      <c r="K48" s="9">
        <v>0</v>
      </c>
      <c r="L48" s="9">
        <v>1</v>
      </c>
      <c r="M48" s="9">
        <v>1</v>
      </c>
      <c r="N48" s="10">
        <f t="shared" si="1"/>
        <v>3</v>
      </c>
    </row>
    <row r="49" spans="1:14" x14ac:dyDescent="0.25">
      <c r="A49" s="3" t="str">
        <f t="shared" si="6"/>
        <v>Московский</v>
      </c>
      <c r="B49" s="11" t="str">
        <f t="shared" si="6"/>
        <v>ГБОУ СОШ №508</v>
      </c>
      <c r="C49" s="5">
        <f t="shared" si="6"/>
        <v>11508</v>
      </c>
      <c r="D49" s="5" t="str">
        <f t="shared" si="6"/>
        <v>СОШ с углуб.</v>
      </c>
      <c r="E49" s="12" t="str">
        <f t="shared" si="6"/>
        <v>1б</v>
      </c>
      <c r="F49" s="7">
        <f t="shared" si="6"/>
        <v>97</v>
      </c>
      <c r="G49" s="7">
        <f t="shared" si="6"/>
        <v>88</v>
      </c>
      <c r="H49" s="8">
        <f t="shared" si="3"/>
        <v>11508047</v>
      </c>
      <c r="I49" s="9">
        <v>1</v>
      </c>
      <c r="J49" s="9">
        <v>1</v>
      </c>
      <c r="K49" s="9">
        <v>1</v>
      </c>
      <c r="L49" s="9">
        <v>1</v>
      </c>
      <c r="M49" s="9">
        <v>1</v>
      </c>
      <c r="N49" s="10">
        <f t="shared" si="1"/>
        <v>5</v>
      </c>
    </row>
    <row r="50" spans="1:14" x14ac:dyDescent="0.25">
      <c r="A50" s="3" t="str">
        <f t="shared" si="6"/>
        <v>Московский</v>
      </c>
      <c r="B50" s="11" t="str">
        <f t="shared" si="6"/>
        <v>ГБОУ СОШ №508</v>
      </c>
      <c r="C50" s="5">
        <f t="shared" si="6"/>
        <v>11508</v>
      </c>
      <c r="D50" s="5" t="str">
        <f t="shared" si="6"/>
        <v>СОШ с углуб.</v>
      </c>
      <c r="E50" s="12" t="str">
        <f t="shared" si="6"/>
        <v>1б</v>
      </c>
      <c r="F50" s="7">
        <f t="shared" si="6"/>
        <v>97</v>
      </c>
      <c r="G50" s="7">
        <f t="shared" si="6"/>
        <v>88</v>
      </c>
      <c r="H50" s="8">
        <f t="shared" si="3"/>
        <v>11508048</v>
      </c>
      <c r="I50" s="9">
        <v>0</v>
      </c>
      <c r="J50" s="9">
        <v>1</v>
      </c>
      <c r="K50" s="9">
        <v>0</v>
      </c>
      <c r="L50" s="9">
        <v>1</v>
      </c>
      <c r="M50" s="9">
        <v>1</v>
      </c>
      <c r="N50" s="10">
        <f t="shared" si="1"/>
        <v>3</v>
      </c>
    </row>
    <row r="51" spans="1:14" x14ac:dyDescent="0.25">
      <c r="A51" s="3" t="str">
        <f t="shared" si="6"/>
        <v>Московский</v>
      </c>
      <c r="B51" s="11" t="str">
        <f t="shared" si="6"/>
        <v>ГБОУ СОШ №508</v>
      </c>
      <c r="C51" s="5">
        <f t="shared" si="6"/>
        <v>11508</v>
      </c>
      <c r="D51" s="5" t="str">
        <f t="shared" si="6"/>
        <v>СОШ с углуб.</v>
      </c>
      <c r="E51" s="12" t="str">
        <f t="shared" si="6"/>
        <v>1б</v>
      </c>
      <c r="F51" s="7">
        <f t="shared" si="6"/>
        <v>97</v>
      </c>
      <c r="G51" s="7">
        <f t="shared" si="6"/>
        <v>88</v>
      </c>
      <c r="H51" s="8">
        <f t="shared" si="3"/>
        <v>11508049</v>
      </c>
      <c r="I51" s="9">
        <v>1</v>
      </c>
      <c r="J51" s="9">
        <v>1</v>
      </c>
      <c r="K51" s="9">
        <v>1</v>
      </c>
      <c r="L51" s="9">
        <v>1</v>
      </c>
      <c r="M51" s="9">
        <v>1</v>
      </c>
      <c r="N51" s="10">
        <f t="shared" si="1"/>
        <v>5</v>
      </c>
    </row>
    <row r="52" spans="1:14" x14ac:dyDescent="0.25">
      <c r="A52" s="3" t="str">
        <f t="shared" si="6"/>
        <v>Московский</v>
      </c>
      <c r="B52" s="11" t="str">
        <f t="shared" si="6"/>
        <v>ГБОУ СОШ №508</v>
      </c>
      <c r="C52" s="5">
        <f t="shared" si="6"/>
        <v>11508</v>
      </c>
      <c r="D52" s="5" t="str">
        <f t="shared" si="6"/>
        <v>СОШ с углуб.</v>
      </c>
      <c r="E52" s="12" t="str">
        <f t="shared" si="6"/>
        <v>1б</v>
      </c>
      <c r="F52" s="7">
        <f t="shared" si="6"/>
        <v>97</v>
      </c>
      <c r="G52" s="7">
        <f t="shared" si="6"/>
        <v>88</v>
      </c>
      <c r="H52" s="8">
        <f t="shared" si="3"/>
        <v>11508050</v>
      </c>
      <c r="I52" s="9">
        <v>1</v>
      </c>
      <c r="J52" s="9">
        <v>1</v>
      </c>
      <c r="K52" s="9">
        <v>1</v>
      </c>
      <c r="L52" s="9">
        <v>1</v>
      </c>
      <c r="M52" s="9">
        <v>1</v>
      </c>
      <c r="N52" s="10">
        <f t="shared" si="1"/>
        <v>5</v>
      </c>
    </row>
    <row r="53" spans="1:14" x14ac:dyDescent="0.25">
      <c r="A53" s="3" t="str">
        <f t="shared" ref="A53:G68" si="7">A52</f>
        <v>Московский</v>
      </c>
      <c r="B53" s="11" t="str">
        <f t="shared" si="7"/>
        <v>ГБОУ СОШ №508</v>
      </c>
      <c r="C53" s="5">
        <f t="shared" si="7"/>
        <v>11508</v>
      </c>
      <c r="D53" s="5" t="str">
        <f t="shared" si="7"/>
        <v>СОШ с углуб.</v>
      </c>
      <c r="E53" s="12" t="str">
        <f t="shared" si="7"/>
        <v>1б</v>
      </c>
      <c r="F53" s="7">
        <f t="shared" si="7"/>
        <v>97</v>
      </c>
      <c r="G53" s="7">
        <f t="shared" si="7"/>
        <v>88</v>
      </c>
      <c r="H53" s="8">
        <f t="shared" si="3"/>
        <v>11508051</v>
      </c>
      <c r="I53" s="9">
        <v>1</v>
      </c>
      <c r="J53" s="9">
        <v>1</v>
      </c>
      <c r="K53" s="9">
        <v>1</v>
      </c>
      <c r="L53" s="9">
        <v>1</v>
      </c>
      <c r="M53" s="9">
        <v>1</v>
      </c>
      <c r="N53" s="10">
        <f t="shared" si="1"/>
        <v>5</v>
      </c>
    </row>
    <row r="54" spans="1:14" x14ac:dyDescent="0.25">
      <c r="A54" s="3" t="str">
        <f t="shared" si="7"/>
        <v>Московский</v>
      </c>
      <c r="B54" s="11" t="str">
        <f t="shared" si="7"/>
        <v>ГБОУ СОШ №508</v>
      </c>
      <c r="C54" s="5">
        <f t="shared" si="7"/>
        <v>11508</v>
      </c>
      <c r="D54" s="5" t="str">
        <f t="shared" si="7"/>
        <v>СОШ с углуб.</v>
      </c>
      <c r="E54" s="12" t="str">
        <f t="shared" si="7"/>
        <v>1б</v>
      </c>
      <c r="F54" s="7">
        <f t="shared" si="7"/>
        <v>97</v>
      </c>
      <c r="G54" s="7">
        <f t="shared" si="7"/>
        <v>88</v>
      </c>
      <c r="H54" s="8">
        <f t="shared" si="3"/>
        <v>11508052</v>
      </c>
      <c r="I54" s="9">
        <v>0</v>
      </c>
      <c r="J54" s="9">
        <v>0</v>
      </c>
      <c r="K54" s="9">
        <v>0</v>
      </c>
      <c r="L54" s="9">
        <v>0</v>
      </c>
      <c r="M54" s="9">
        <v>0</v>
      </c>
      <c r="N54" s="10">
        <f t="shared" si="1"/>
        <v>0</v>
      </c>
    </row>
    <row r="55" spans="1:14" x14ac:dyDescent="0.25">
      <c r="A55" s="3" t="str">
        <f t="shared" si="7"/>
        <v>Московский</v>
      </c>
      <c r="B55" s="11" t="str">
        <f t="shared" si="7"/>
        <v>ГБОУ СОШ №508</v>
      </c>
      <c r="C55" s="5">
        <f t="shared" si="7"/>
        <v>11508</v>
      </c>
      <c r="D55" s="5" t="str">
        <f t="shared" si="7"/>
        <v>СОШ с углуб.</v>
      </c>
      <c r="E55" s="12" t="str">
        <f t="shared" si="7"/>
        <v>1б</v>
      </c>
      <c r="F55" s="7">
        <f t="shared" si="7"/>
        <v>97</v>
      </c>
      <c r="G55" s="7">
        <f t="shared" si="7"/>
        <v>88</v>
      </c>
      <c r="H55" s="8">
        <f t="shared" si="3"/>
        <v>11508053</v>
      </c>
      <c r="I55" s="9">
        <v>1</v>
      </c>
      <c r="J55" s="9">
        <v>1</v>
      </c>
      <c r="K55" s="9">
        <v>0</v>
      </c>
      <c r="L55" s="9">
        <v>1</v>
      </c>
      <c r="M55" s="9">
        <v>1</v>
      </c>
      <c r="N55" s="10">
        <f t="shared" si="1"/>
        <v>4</v>
      </c>
    </row>
    <row r="56" spans="1:14" x14ac:dyDescent="0.25">
      <c r="A56" s="3" t="str">
        <f t="shared" si="7"/>
        <v>Московский</v>
      </c>
      <c r="B56" s="11" t="str">
        <f t="shared" si="7"/>
        <v>ГБОУ СОШ №508</v>
      </c>
      <c r="C56" s="5">
        <f t="shared" si="7"/>
        <v>11508</v>
      </c>
      <c r="D56" s="5" t="str">
        <f t="shared" si="7"/>
        <v>СОШ с углуб.</v>
      </c>
      <c r="E56" s="12" t="str">
        <f t="shared" si="7"/>
        <v>1б</v>
      </c>
      <c r="F56" s="7">
        <f t="shared" si="7"/>
        <v>97</v>
      </c>
      <c r="G56" s="7">
        <f t="shared" si="7"/>
        <v>88</v>
      </c>
      <c r="H56" s="8">
        <f t="shared" si="3"/>
        <v>11508054</v>
      </c>
      <c r="I56" s="9">
        <v>1</v>
      </c>
      <c r="J56" s="9">
        <v>0</v>
      </c>
      <c r="K56" s="9">
        <v>0</v>
      </c>
      <c r="L56" s="9">
        <v>0</v>
      </c>
      <c r="M56" s="9">
        <v>0</v>
      </c>
      <c r="N56" s="10">
        <f t="shared" si="1"/>
        <v>1</v>
      </c>
    </row>
    <row r="57" spans="1:14" x14ac:dyDescent="0.25">
      <c r="A57" s="3" t="str">
        <f t="shared" si="7"/>
        <v>Московский</v>
      </c>
      <c r="B57" s="11" t="str">
        <f t="shared" si="7"/>
        <v>ГБОУ СОШ №508</v>
      </c>
      <c r="C57" s="5">
        <f t="shared" si="7"/>
        <v>11508</v>
      </c>
      <c r="D57" s="5" t="str">
        <f t="shared" si="7"/>
        <v>СОШ с углуб.</v>
      </c>
      <c r="E57" s="13" t="s">
        <v>17</v>
      </c>
      <c r="F57" s="7">
        <v>97</v>
      </c>
      <c r="G57" s="7">
        <v>88</v>
      </c>
      <c r="H57" s="8">
        <f t="shared" si="3"/>
        <v>11508055</v>
      </c>
      <c r="I57" s="9">
        <v>0</v>
      </c>
      <c r="J57" s="9">
        <v>1</v>
      </c>
      <c r="K57" s="9">
        <v>1</v>
      </c>
      <c r="L57" s="9">
        <v>1</v>
      </c>
      <c r="M57" s="9">
        <v>1</v>
      </c>
      <c r="N57" s="10">
        <f>IF(COUNTBLANK(I57:M57)&lt;5,SUM(I57:M57),"Не писал")</f>
        <v>4</v>
      </c>
    </row>
    <row r="58" spans="1:14" x14ac:dyDescent="0.25">
      <c r="A58" s="3" t="str">
        <f t="shared" si="7"/>
        <v>Московский</v>
      </c>
      <c r="B58" s="11" t="str">
        <f t="shared" si="7"/>
        <v>ГБОУ СОШ №508</v>
      </c>
      <c r="C58" s="5">
        <f t="shared" si="7"/>
        <v>11508</v>
      </c>
      <c r="D58" s="5" t="str">
        <f t="shared" si="7"/>
        <v>СОШ с углуб.</v>
      </c>
      <c r="E58" s="12" t="str">
        <f t="shared" si="7"/>
        <v>1в</v>
      </c>
      <c r="F58" s="7">
        <f t="shared" si="7"/>
        <v>97</v>
      </c>
      <c r="G58" s="7">
        <f t="shared" si="7"/>
        <v>88</v>
      </c>
      <c r="H58" s="8">
        <f t="shared" si="3"/>
        <v>11508056</v>
      </c>
      <c r="I58" s="9">
        <v>1</v>
      </c>
      <c r="J58" s="9">
        <v>1</v>
      </c>
      <c r="K58" s="9">
        <v>1</v>
      </c>
      <c r="L58" s="9">
        <v>1</v>
      </c>
      <c r="M58" s="9">
        <v>1</v>
      </c>
      <c r="N58" s="10">
        <f t="shared" ref="N58:N90" si="8">IF(COUNTBLANK(I58:M58)&lt;5,SUM(I58:M58),"Не писал")</f>
        <v>5</v>
      </c>
    </row>
    <row r="59" spans="1:14" x14ac:dyDescent="0.25">
      <c r="A59" s="3" t="str">
        <f t="shared" si="7"/>
        <v>Московский</v>
      </c>
      <c r="B59" s="11" t="str">
        <f t="shared" si="7"/>
        <v>ГБОУ СОШ №508</v>
      </c>
      <c r="C59" s="5">
        <f t="shared" si="7"/>
        <v>11508</v>
      </c>
      <c r="D59" s="5" t="str">
        <f t="shared" si="7"/>
        <v>СОШ с углуб.</v>
      </c>
      <c r="E59" s="12" t="str">
        <f t="shared" si="7"/>
        <v>1в</v>
      </c>
      <c r="F59" s="7">
        <f t="shared" si="7"/>
        <v>97</v>
      </c>
      <c r="G59" s="7">
        <f t="shared" si="7"/>
        <v>88</v>
      </c>
      <c r="H59" s="8">
        <f t="shared" si="3"/>
        <v>11508057</v>
      </c>
      <c r="I59" s="9">
        <v>1</v>
      </c>
      <c r="J59" s="9">
        <v>0</v>
      </c>
      <c r="K59" s="9">
        <v>1</v>
      </c>
      <c r="L59" s="9">
        <v>1</v>
      </c>
      <c r="M59" s="9">
        <v>1</v>
      </c>
      <c r="N59" s="10">
        <f t="shared" si="8"/>
        <v>4</v>
      </c>
    </row>
    <row r="60" spans="1:14" x14ac:dyDescent="0.25">
      <c r="A60" s="3" t="str">
        <f t="shared" si="7"/>
        <v>Московский</v>
      </c>
      <c r="B60" s="11" t="str">
        <f t="shared" si="7"/>
        <v>ГБОУ СОШ №508</v>
      </c>
      <c r="C60" s="5">
        <f t="shared" si="7"/>
        <v>11508</v>
      </c>
      <c r="D60" s="5" t="str">
        <f t="shared" si="7"/>
        <v>СОШ с углуб.</v>
      </c>
      <c r="E60" s="12" t="str">
        <f t="shared" si="7"/>
        <v>1в</v>
      </c>
      <c r="F60" s="7">
        <f t="shared" si="7"/>
        <v>97</v>
      </c>
      <c r="G60" s="7">
        <f t="shared" si="7"/>
        <v>88</v>
      </c>
      <c r="H60" s="8">
        <f t="shared" si="3"/>
        <v>11508058</v>
      </c>
      <c r="I60" s="9">
        <v>1</v>
      </c>
      <c r="J60" s="9">
        <v>1</v>
      </c>
      <c r="K60" s="9">
        <v>1</v>
      </c>
      <c r="L60" s="9">
        <v>1</v>
      </c>
      <c r="M60" s="9">
        <v>1</v>
      </c>
      <c r="N60" s="10">
        <f t="shared" si="8"/>
        <v>5</v>
      </c>
    </row>
    <row r="61" spans="1:14" x14ac:dyDescent="0.25">
      <c r="A61" s="3" t="str">
        <f t="shared" si="7"/>
        <v>Московский</v>
      </c>
      <c r="B61" s="11" t="str">
        <f t="shared" si="7"/>
        <v>ГБОУ СОШ №508</v>
      </c>
      <c r="C61" s="5">
        <f t="shared" si="7"/>
        <v>11508</v>
      </c>
      <c r="D61" s="5" t="str">
        <f t="shared" si="7"/>
        <v>СОШ с углуб.</v>
      </c>
      <c r="E61" s="12" t="str">
        <f t="shared" si="7"/>
        <v>1в</v>
      </c>
      <c r="F61" s="7">
        <f t="shared" si="7"/>
        <v>97</v>
      </c>
      <c r="G61" s="7">
        <f t="shared" si="7"/>
        <v>88</v>
      </c>
      <c r="H61" s="8">
        <f t="shared" si="3"/>
        <v>11508059</v>
      </c>
      <c r="I61" s="9">
        <v>1</v>
      </c>
      <c r="J61" s="9">
        <v>1</v>
      </c>
      <c r="K61" s="9">
        <v>1</v>
      </c>
      <c r="L61" s="9">
        <v>1</v>
      </c>
      <c r="M61" s="9">
        <v>1</v>
      </c>
      <c r="N61" s="10">
        <f t="shared" si="8"/>
        <v>5</v>
      </c>
    </row>
    <row r="62" spans="1:14" x14ac:dyDescent="0.25">
      <c r="A62" s="3" t="str">
        <f t="shared" si="7"/>
        <v>Московский</v>
      </c>
      <c r="B62" s="11" t="str">
        <f t="shared" si="7"/>
        <v>ГБОУ СОШ №508</v>
      </c>
      <c r="C62" s="5">
        <f t="shared" si="7"/>
        <v>11508</v>
      </c>
      <c r="D62" s="5" t="str">
        <f t="shared" si="7"/>
        <v>СОШ с углуб.</v>
      </c>
      <c r="E62" s="12" t="str">
        <f t="shared" si="7"/>
        <v>1в</v>
      </c>
      <c r="F62" s="7">
        <f t="shared" si="7"/>
        <v>97</v>
      </c>
      <c r="G62" s="7">
        <f t="shared" si="7"/>
        <v>88</v>
      </c>
      <c r="H62" s="8">
        <f t="shared" si="3"/>
        <v>11508060</v>
      </c>
      <c r="I62" s="9">
        <v>0</v>
      </c>
      <c r="J62" s="9">
        <v>1</v>
      </c>
      <c r="K62" s="9">
        <v>1</v>
      </c>
      <c r="L62" s="9">
        <v>1</v>
      </c>
      <c r="M62" s="9">
        <v>1</v>
      </c>
      <c r="N62" s="10">
        <f t="shared" si="8"/>
        <v>4</v>
      </c>
    </row>
    <row r="63" spans="1:14" x14ac:dyDescent="0.25">
      <c r="A63" s="3" t="str">
        <f t="shared" si="7"/>
        <v>Московский</v>
      </c>
      <c r="B63" s="11" t="str">
        <f t="shared" si="7"/>
        <v>ГБОУ СОШ №508</v>
      </c>
      <c r="C63" s="5">
        <f t="shared" si="7"/>
        <v>11508</v>
      </c>
      <c r="D63" s="5" t="str">
        <f t="shared" si="7"/>
        <v>СОШ с углуб.</v>
      </c>
      <c r="E63" s="12" t="str">
        <f t="shared" si="7"/>
        <v>1в</v>
      </c>
      <c r="F63" s="7">
        <f t="shared" si="7"/>
        <v>97</v>
      </c>
      <c r="G63" s="7">
        <f t="shared" si="7"/>
        <v>88</v>
      </c>
      <c r="H63" s="8">
        <f t="shared" si="3"/>
        <v>11508061</v>
      </c>
      <c r="I63" s="9">
        <v>0</v>
      </c>
      <c r="J63" s="9">
        <v>1</v>
      </c>
      <c r="K63" s="9">
        <v>1</v>
      </c>
      <c r="L63" s="9">
        <v>1</v>
      </c>
      <c r="M63" s="9">
        <v>1</v>
      </c>
      <c r="N63" s="10">
        <f t="shared" si="8"/>
        <v>4</v>
      </c>
    </row>
    <row r="64" spans="1:14" x14ac:dyDescent="0.25">
      <c r="A64" s="3" t="str">
        <f t="shared" si="7"/>
        <v>Московский</v>
      </c>
      <c r="B64" s="11" t="str">
        <f t="shared" si="7"/>
        <v>ГБОУ СОШ №508</v>
      </c>
      <c r="C64" s="5">
        <f t="shared" si="7"/>
        <v>11508</v>
      </c>
      <c r="D64" s="5" t="str">
        <f t="shared" si="7"/>
        <v>СОШ с углуб.</v>
      </c>
      <c r="E64" s="12" t="str">
        <f t="shared" si="7"/>
        <v>1в</v>
      </c>
      <c r="F64" s="7">
        <f t="shared" si="7"/>
        <v>97</v>
      </c>
      <c r="G64" s="7">
        <f t="shared" si="7"/>
        <v>88</v>
      </c>
      <c r="H64" s="8">
        <f t="shared" si="3"/>
        <v>11508062</v>
      </c>
      <c r="I64" s="9">
        <v>0</v>
      </c>
      <c r="J64" s="9">
        <v>1</v>
      </c>
      <c r="K64" s="9">
        <v>1</v>
      </c>
      <c r="L64" s="9">
        <v>1</v>
      </c>
      <c r="M64" s="9">
        <v>1</v>
      </c>
      <c r="N64" s="10">
        <f t="shared" si="8"/>
        <v>4</v>
      </c>
    </row>
    <row r="65" spans="1:14" x14ac:dyDescent="0.25">
      <c r="A65" s="3" t="str">
        <f t="shared" si="7"/>
        <v>Московский</v>
      </c>
      <c r="B65" s="11" t="str">
        <f t="shared" si="7"/>
        <v>ГБОУ СОШ №508</v>
      </c>
      <c r="C65" s="5">
        <f t="shared" si="7"/>
        <v>11508</v>
      </c>
      <c r="D65" s="5" t="str">
        <f t="shared" si="7"/>
        <v>СОШ с углуб.</v>
      </c>
      <c r="E65" s="12" t="str">
        <f t="shared" si="7"/>
        <v>1в</v>
      </c>
      <c r="F65" s="7">
        <f t="shared" si="7"/>
        <v>97</v>
      </c>
      <c r="G65" s="7">
        <f t="shared" si="7"/>
        <v>88</v>
      </c>
      <c r="H65" s="8">
        <f t="shared" si="3"/>
        <v>11508063</v>
      </c>
      <c r="I65" s="9">
        <v>0</v>
      </c>
      <c r="J65" s="9">
        <v>1</v>
      </c>
      <c r="K65" s="9">
        <v>1</v>
      </c>
      <c r="L65" s="9">
        <v>1</v>
      </c>
      <c r="M65" s="9">
        <v>1</v>
      </c>
      <c r="N65" s="10">
        <f t="shared" si="8"/>
        <v>4</v>
      </c>
    </row>
    <row r="66" spans="1:14" x14ac:dyDescent="0.25">
      <c r="A66" s="3" t="str">
        <f t="shared" si="7"/>
        <v>Московский</v>
      </c>
      <c r="B66" s="11" t="str">
        <f t="shared" si="7"/>
        <v>ГБОУ СОШ №508</v>
      </c>
      <c r="C66" s="5">
        <f t="shared" si="7"/>
        <v>11508</v>
      </c>
      <c r="D66" s="5" t="str">
        <f t="shared" si="7"/>
        <v>СОШ с углуб.</v>
      </c>
      <c r="E66" s="12" t="str">
        <f t="shared" si="7"/>
        <v>1в</v>
      </c>
      <c r="F66" s="7">
        <f t="shared" si="7"/>
        <v>97</v>
      </c>
      <c r="G66" s="7">
        <f t="shared" si="7"/>
        <v>88</v>
      </c>
      <c r="H66" s="8">
        <f t="shared" si="3"/>
        <v>11508064</v>
      </c>
      <c r="I66" s="9">
        <v>1</v>
      </c>
      <c r="J66" s="9">
        <v>1</v>
      </c>
      <c r="K66" s="9">
        <v>1</v>
      </c>
      <c r="L66" s="9">
        <v>1</v>
      </c>
      <c r="M66" s="9">
        <v>1</v>
      </c>
      <c r="N66" s="10">
        <f t="shared" si="8"/>
        <v>5</v>
      </c>
    </row>
    <row r="67" spans="1:14" x14ac:dyDescent="0.25">
      <c r="A67" s="3" t="str">
        <f t="shared" si="7"/>
        <v>Московский</v>
      </c>
      <c r="B67" s="11" t="str">
        <f t="shared" si="7"/>
        <v>ГБОУ СОШ №508</v>
      </c>
      <c r="C67" s="5">
        <f t="shared" si="7"/>
        <v>11508</v>
      </c>
      <c r="D67" s="5" t="str">
        <f t="shared" si="7"/>
        <v>СОШ с углуб.</v>
      </c>
      <c r="E67" s="12" t="str">
        <f t="shared" si="7"/>
        <v>1в</v>
      </c>
      <c r="F67" s="7">
        <f t="shared" si="7"/>
        <v>97</v>
      </c>
      <c r="G67" s="7">
        <f t="shared" si="7"/>
        <v>88</v>
      </c>
      <c r="H67" s="8">
        <f t="shared" si="3"/>
        <v>11508065</v>
      </c>
      <c r="I67" s="9">
        <v>1</v>
      </c>
      <c r="J67" s="9">
        <v>1</v>
      </c>
      <c r="K67" s="9">
        <v>1</v>
      </c>
      <c r="L67" s="9">
        <v>1</v>
      </c>
      <c r="M67" s="9">
        <v>1</v>
      </c>
      <c r="N67" s="10">
        <f t="shared" si="8"/>
        <v>5</v>
      </c>
    </row>
    <row r="68" spans="1:14" x14ac:dyDescent="0.25">
      <c r="A68" s="3" t="str">
        <f t="shared" si="7"/>
        <v>Московский</v>
      </c>
      <c r="B68" s="11" t="str">
        <f t="shared" si="7"/>
        <v>ГБОУ СОШ №508</v>
      </c>
      <c r="C68" s="5">
        <f t="shared" si="7"/>
        <v>11508</v>
      </c>
      <c r="D68" s="5" t="str">
        <f t="shared" si="7"/>
        <v>СОШ с углуб.</v>
      </c>
      <c r="E68" s="12" t="str">
        <f t="shared" si="7"/>
        <v>1в</v>
      </c>
      <c r="F68" s="7">
        <f t="shared" si="7"/>
        <v>97</v>
      </c>
      <c r="G68" s="7">
        <f t="shared" si="7"/>
        <v>88</v>
      </c>
      <c r="H68" s="8">
        <f t="shared" si="3"/>
        <v>11508066</v>
      </c>
      <c r="I68" s="9">
        <v>1</v>
      </c>
      <c r="J68" s="9">
        <v>1</v>
      </c>
      <c r="K68" s="9">
        <v>1</v>
      </c>
      <c r="L68" s="9">
        <v>1</v>
      </c>
      <c r="M68" s="9">
        <v>1</v>
      </c>
      <c r="N68" s="10">
        <f t="shared" si="8"/>
        <v>5</v>
      </c>
    </row>
    <row r="69" spans="1:14" x14ac:dyDescent="0.25">
      <c r="A69" s="3" t="str">
        <f t="shared" ref="A69:G84" si="9">A68</f>
        <v>Московский</v>
      </c>
      <c r="B69" s="11" t="str">
        <f t="shared" si="9"/>
        <v>ГБОУ СОШ №508</v>
      </c>
      <c r="C69" s="5">
        <f t="shared" si="9"/>
        <v>11508</v>
      </c>
      <c r="D69" s="5" t="str">
        <f t="shared" si="9"/>
        <v>СОШ с углуб.</v>
      </c>
      <c r="E69" s="12" t="str">
        <f t="shared" si="9"/>
        <v>1в</v>
      </c>
      <c r="F69" s="7">
        <f t="shared" si="9"/>
        <v>97</v>
      </c>
      <c r="G69" s="7">
        <f t="shared" si="9"/>
        <v>88</v>
      </c>
      <c r="H69" s="8">
        <f t="shared" ref="H69:H90" si="10">H68+1</f>
        <v>11508067</v>
      </c>
      <c r="I69" s="9">
        <v>1</v>
      </c>
      <c r="J69" s="9">
        <v>1</v>
      </c>
      <c r="K69" s="9">
        <v>1</v>
      </c>
      <c r="L69" s="9">
        <v>1</v>
      </c>
      <c r="M69" s="9">
        <v>1</v>
      </c>
      <c r="N69" s="10">
        <f t="shared" si="8"/>
        <v>5</v>
      </c>
    </row>
    <row r="70" spans="1:14" x14ac:dyDescent="0.25">
      <c r="A70" s="3" t="str">
        <f t="shared" si="9"/>
        <v>Московский</v>
      </c>
      <c r="B70" s="11" t="str">
        <f t="shared" si="9"/>
        <v>ГБОУ СОШ №508</v>
      </c>
      <c r="C70" s="5">
        <f t="shared" si="9"/>
        <v>11508</v>
      </c>
      <c r="D70" s="5" t="str">
        <f t="shared" si="9"/>
        <v>СОШ с углуб.</v>
      </c>
      <c r="E70" s="12" t="str">
        <f t="shared" si="9"/>
        <v>1в</v>
      </c>
      <c r="F70" s="7">
        <f t="shared" si="9"/>
        <v>97</v>
      </c>
      <c r="G70" s="7">
        <f t="shared" si="9"/>
        <v>88</v>
      </c>
      <c r="H70" s="8">
        <f t="shared" si="10"/>
        <v>11508068</v>
      </c>
      <c r="I70" s="9">
        <v>1</v>
      </c>
      <c r="J70" s="9">
        <v>0</v>
      </c>
      <c r="K70" s="9">
        <v>1</v>
      </c>
      <c r="L70" s="9">
        <v>1</v>
      </c>
      <c r="M70" s="9">
        <v>1</v>
      </c>
      <c r="N70" s="10">
        <f t="shared" si="8"/>
        <v>4</v>
      </c>
    </row>
    <row r="71" spans="1:14" x14ac:dyDescent="0.25">
      <c r="A71" s="3" t="str">
        <f t="shared" si="9"/>
        <v>Московский</v>
      </c>
      <c r="B71" s="11" t="str">
        <f t="shared" si="9"/>
        <v>ГБОУ СОШ №508</v>
      </c>
      <c r="C71" s="5">
        <f t="shared" si="9"/>
        <v>11508</v>
      </c>
      <c r="D71" s="5" t="str">
        <f t="shared" si="9"/>
        <v>СОШ с углуб.</v>
      </c>
      <c r="E71" s="12" t="str">
        <f t="shared" si="9"/>
        <v>1в</v>
      </c>
      <c r="F71" s="7">
        <f t="shared" si="9"/>
        <v>97</v>
      </c>
      <c r="G71" s="7">
        <f t="shared" si="9"/>
        <v>88</v>
      </c>
      <c r="H71" s="8">
        <f t="shared" si="10"/>
        <v>11508069</v>
      </c>
      <c r="I71" s="9">
        <v>1</v>
      </c>
      <c r="J71" s="9">
        <v>1</v>
      </c>
      <c r="K71" s="9">
        <v>1</v>
      </c>
      <c r="L71" s="9">
        <v>1</v>
      </c>
      <c r="M71" s="9">
        <v>1</v>
      </c>
      <c r="N71" s="10">
        <f t="shared" si="8"/>
        <v>5</v>
      </c>
    </row>
    <row r="72" spans="1:14" x14ac:dyDescent="0.25">
      <c r="A72" s="3" t="str">
        <f t="shared" si="9"/>
        <v>Московский</v>
      </c>
      <c r="B72" s="11" t="str">
        <f t="shared" si="9"/>
        <v>ГБОУ СОШ №508</v>
      </c>
      <c r="C72" s="5">
        <f t="shared" si="9"/>
        <v>11508</v>
      </c>
      <c r="D72" s="5" t="str">
        <f t="shared" si="9"/>
        <v>СОШ с углуб.</v>
      </c>
      <c r="E72" s="12" t="str">
        <f t="shared" si="9"/>
        <v>1в</v>
      </c>
      <c r="F72" s="7">
        <f t="shared" si="9"/>
        <v>97</v>
      </c>
      <c r="G72" s="7">
        <f t="shared" si="9"/>
        <v>88</v>
      </c>
      <c r="H72" s="8">
        <f t="shared" si="10"/>
        <v>11508070</v>
      </c>
      <c r="I72" s="9">
        <v>1</v>
      </c>
      <c r="J72" s="9">
        <v>0</v>
      </c>
      <c r="K72" s="9">
        <v>1</v>
      </c>
      <c r="L72" s="9">
        <v>1</v>
      </c>
      <c r="M72" s="9">
        <v>1</v>
      </c>
      <c r="N72" s="10">
        <f t="shared" si="8"/>
        <v>4</v>
      </c>
    </row>
    <row r="73" spans="1:14" x14ac:dyDescent="0.25">
      <c r="A73" s="3" t="str">
        <f t="shared" si="9"/>
        <v>Московский</v>
      </c>
      <c r="B73" s="11" t="str">
        <f t="shared" si="9"/>
        <v>ГБОУ СОШ №508</v>
      </c>
      <c r="C73" s="5">
        <f t="shared" si="9"/>
        <v>11508</v>
      </c>
      <c r="D73" s="5" t="str">
        <f t="shared" si="9"/>
        <v>СОШ с углуб.</v>
      </c>
      <c r="E73" s="12" t="str">
        <f t="shared" si="9"/>
        <v>1в</v>
      </c>
      <c r="F73" s="7">
        <f t="shared" si="9"/>
        <v>97</v>
      </c>
      <c r="G73" s="7">
        <f t="shared" si="9"/>
        <v>88</v>
      </c>
      <c r="H73" s="8">
        <f t="shared" si="10"/>
        <v>11508071</v>
      </c>
      <c r="I73" s="9">
        <v>1</v>
      </c>
      <c r="J73" s="9">
        <v>1</v>
      </c>
      <c r="K73" s="9">
        <v>1</v>
      </c>
      <c r="L73" s="9">
        <v>1</v>
      </c>
      <c r="M73" s="9">
        <v>1</v>
      </c>
      <c r="N73" s="10">
        <f t="shared" si="8"/>
        <v>5</v>
      </c>
    </row>
    <row r="74" spans="1:14" x14ac:dyDescent="0.25">
      <c r="A74" s="3" t="str">
        <f t="shared" si="9"/>
        <v>Московский</v>
      </c>
      <c r="B74" s="11" t="str">
        <f t="shared" si="9"/>
        <v>ГБОУ СОШ №508</v>
      </c>
      <c r="C74" s="5">
        <f t="shared" si="9"/>
        <v>11508</v>
      </c>
      <c r="D74" s="5" t="str">
        <f t="shared" si="9"/>
        <v>СОШ с углуб.</v>
      </c>
      <c r="E74" s="12" t="str">
        <f t="shared" si="9"/>
        <v>1в</v>
      </c>
      <c r="F74" s="7">
        <f t="shared" si="9"/>
        <v>97</v>
      </c>
      <c r="G74" s="7">
        <f t="shared" si="9"/>
        <v>88</v>
      </c>
      <c r="H74" s="8">
        <f t="shared" si="10"/>
        <v>11508072</v>
      </c>
      <c r="I74" s="9">
        <v>1</v>
      </c>
      <c r="J74" s="9">
        <v>1</v>
      </c>
      <c r="K74" s="9">
        <v>1</v>
      </c>
      <c r="L74" s="9">
        <v>1</v>
      </c>
      <c r="M74" s="9">
        <v>1</v>
      </c>
      <c r="N74" s="10">
        <f t="shared" si="8"/>
        <v>5</v>
      </c>
    </row>
    <row r="75" spans="1:14" x14ac:dyDescent="0.25">
      <c r="A75" s="3" t="str">
        <f t="shared" si="9"/>
        <v>Московский</v>
      </c>
      <c r="B75" s="11" t="str">
        <f t="shared" si="9"/>
        <v>ГБОУ СОШ №508</v>
      </c>
      <c r="C75" s="5">
        <f t="shared" si="9"/>
        <v>11508</v>
      </c>
      <c r="D75" s="5" t="str">
        <f t="shared" si="9"/>
        <v>СОШ с углуб.</v>
      </c>
      <c r="E75" s="12" t="str">
        <f t="shared" si="9"/>
        <v>1в</v>
      </c>
      <c r="F75" s="7">
        <f t="shared" si="9"/>
        <v>97</v>
      </c>
      <c r="G75" s="7">
        <f t="shared" si="9"/>
        <v>88</v>
      </c>
      <c r="H75" s="8">
        <f t="shared" si="10"/>
        <v>11508073</v>
      </c>
      <c r="I75" s="9">
        <v>1</v>
      </c>
      <c r="J75" s="9">
        <v>1</v>
      </c>
      <c r="K75" s="9">
        <v>1</v>
      </c>
      <c r="L75" s="9">
        <v>1</v>
      </c>
      <c r="M75" s="9">
        <v>1</v>
      </c>
      <c r="N75" s="10">
        <f t="shared" si="8"/>
        <v>5</v>
      </c>
    </row>
    <row r="76" spans="1:14" x14ac:dyDescent="0.25">
      <c r="A76" s="3" t="str">
        <f t="shared" si="9"/>
        <v>Московский</v>
      </c>
      <c r="B76" s="11" t="str">
        <f t="shared" si="9"/>
        <v>ГБОУ СОШ №508</v>
      </c>
      <c r="C76" s="5">
        <f t="shared" si="9"/>
        <v>11508</v>
      </c>
      <c r="D76" s="5" t="str">
        <f t="shared" si="9"/>
        <v>СОШ с углуб.</v>
      </c>
      <c r="E76" s="12" t="str">
        <f t="shared" si="9"/>
        <v>1в</v>
      </c>
      <c r="F76" s="7">
        <f t="shared" si="9"/>
        <v>97</v>
      </c>
      <c r="G76" s="7">
        <f t="shared" si="9"/>
        <v>88</v>
      </c>
      <c r="H76" s="8">
        <f t="shared" si="10"/>
        <v>11508074</v>
      </c>
      <c r="I76" s="9">
        <v>1</v>
      </c>
      <c r="J76" s="9">
        <v>1</v>
      </c>
      <c r="K76" s="9">
        <v>1</v>
      </c>
      <c r="L76" s="9">
        <v>1</v>
      </c>
      <c r="M76" s="9">
        <v>1</v>
      </c>
      <c r="N76" s="10">
        <f t="shared" si="8"/>
        <v>5</v>
      </c>
    </row>
    <row r="77" spans="1:14" x14ac:dyDescent="0.25">
      <c r="A77" s="3" t="str">
        <f t="shared" si="9"/>
        <v>Московский</v>
      </c>
      <c r="B77" s="11" t="str">
        <f t="shared" si="9"/>
        <v>ГБОУ СОШ №508</v>
      </c>
      <c r="C77" s="5">
        <f t="shared" si="9"/>
        <v>11508</v>
      </c>
      <c r="D77" s="5" t="str">
        <f t="shared" si="9"/>
        <v>СОШ с углуб.</v>
      </c>
      <c r="E77" s="12" t="str">
        <f t="shared" si="9"/>
        <v>1в</v>
      </c>
      <c r="F77" s="7">
        <f t="shared" si="9"/>
        <v>97</v>
      </c>
      <c r="G77" s="7">
        <f t="shared" si="9"/>
        <v>88</v>
      </c>
      <c r="H77" s="8">
        <f t="shared" si="10"/>
        <v>11508075</v>
      </c>
      <c r="I77" s="9">
        <v>1</v>
      </c>
      <c r="J77" s="9">
        <v>1</v>
      </c>
      <c r="K77" s="9">
        <v>1</v>
      </c>
      <c r="L77" s="9">
        <v>1</v>
      </c>
      <c r="M77" s="9">
        <v>1</v>
      </c>
      <c r="N77" s="10">
        <f t="shared" si="8"/>
        <v>5</v>
      </c>
    </row>
    <row r="78" spans="1:14" x14ac:dyDescent="0.25">
      <c r="A78" s="3" t="str">
        <f t="shared" si="9"/>
        <v>Московский</v>
      </c>
      <c r="B78" s="11" t="str">
        <f t="shared" si="9"/>
        <v>ГБОУ СОШ №508</v>
      </c>
      <c r="C78" s="5">
        <f t="shared" si="9"/>
        <v>11508</v>
      </c>
      <c r="D78" s="5" t="str">
        <f t="shared" si="9"/>
        <v>СОШ с углуб.</v>
      </c>
      <c r="E78" s="12" t="str">
        <f t="shared" si="9"/>
        <v>1в</v>
      </c>
      <c r="F78" s="7">
        <f t="shared" si="9"/>
        <v>97</v>
      </c>
      <c r="G78" s="7">
        <f t="shared" si="9"/>
        <v>88</v>
      </c>
      <c r="H78" s="8">
        <f t="shared" si="10"/>
        <v>11508076</v>
      </c>
      <c r="I78" s="9">
        <v>1</v>
      </c>
      <c r="J78" s="9">
        <v>1</v>
      </c>
      <c r="K78" s="9">
        <v>1</v>
      </c>
      <c r="L78" s="9">
        <v>1</v>
      </c>
      <c r="M78" s="9">
        <v>1</v>
      </c>
      <c r="N78" s="10">
        <f t="shared" si="8"/>
        <v>5</v>
      </c>
    </row>
    <row r="79" spans="1:14" x14ac:dyDescent="0.25">
      <c r="A79" s="3" t="str">
        <f t="shared" si="9"/>
        <v>Московский</v>
      </c>
      <c r="B79" s="11" t="str">
        <f t="shared" si="9"/>
        <v>ГБОУ СОШ №508</v>
      </c>
      <c r="C79" s="5">
        <f t="shared" si="9"/>
        <v>11508</v>
      </c>
      <c r="D79" s="5" t="str">
        <f t="shared" si="9"/>
        <v>СОШ с углуб.</v>
      </c>
      <c r="E79" s="12" t="str">
        <f t="shared" si="9"/>
        <v>1в</v>
      </c>
      <c r="F79" s="7">
        <f t="shared" si="9"/>
        <v>97</v>
      </c>
      <c r="G79" s="7">
        <f t="shared" si="9"/>
        <v>88</v>
      </c>
      <c r="H79" s="8">
        <f t="shared" si="10"/>
        <v>11508077</v>
      </c>
      <c r="I79" s="9">
        <v>1</v>
      </c>
      <c r="J79" s="9">
        <v>1</v>
      </c>
      <c r="K79" s="9">
        <v>1</v>
      </c>
      <c r="L79" s="9">
        <v>1</v>
      </c>
      <c r="M79" s="9">
        <v>1</v>
      </c>
      <c r="N79" s="10">
        <f t="shared" si="8"/>
        <v>5</v>
      </c>
    </row>
    <row r="80" spans="1:14" x14ac:dyDescent="0.25">
      <c r="A80" s="3" t="str">
        <f t="shared" si="9"/>
        <v>Московский</v>
      </c>
      <c r="B80" s="11" t="str">
        <f t="shared" si="9"/>
        <v>ГБОУ СОШ №508</v>
      </c>
      <c r="C80" s="5">
        <f t="shared" si="9"/>
        <v>11508</v>
      </c>
      <c r="D80" s="5" t="str">
        <f t="shared" si="9"/>
        <v>СОШ с углуб.</v>
      </c>
      <c r="E80" s="12" t="str">
        <f t="shared" si="9"/>
        <v>1в</v>
      </c>
      <c r="F80" s="7">
        <f t="shared" si="9"/>
        <v>97</v>
      </c>
      <c r="G80" s="7">
        <f t="shared" si="9"/>
        <v>88</v>
      </c>
      <c r="H80" s="8">
        <f t="shared" si="10"/>
        <v>11508078</v>
      </c>
      <c r="I80" s="9">
        <v>1</v>
      </c>
      <c r="J80" s="9">
        <v>1</v>
      </c>
      <c r="K80" s="9">
        <v>1</v>
      </c>
      <c r="L80" s="9">
        <v>1</v>
      </c>
      <c r="M80" s="9">
        <v>1</v>
      </c>
      <c r="N80" s="10">
        <f t="shared" si="8"/>
        <v>5</v>
      </c>
    </row>
    <row r="81" spans="1:14" x14ac:dyDescent="0.25">
      <c r="A81" s="3" t="str">
        <f t="shared" si="9"/>
        <v>Московский</v>
      </c>
      <c r="B81" s="11" t="str">
        <f t="shared" si="9"/>
        <v>ГБОУ СОШ №508</v>
      </c>
      <c r="C81" s="5">
        <f t="shared" si="9"/>
        <v>11508</v>
      </c>
      <c r="D81" s="5" t="str">
        <f t="shared" si="9"/>
        <v>СОШ с углуб.</v>
      </c>
      <c r="E81" s="12" t="str">
        <f t="shared" si="9"/>
        <v>1в</v>
      </c>
      <c r="F81" s="7">
        <f t="shared" si="9"/>
        <v>97</v>
      </c>
      <c r="G81" s="7">
        <f t="shared" si="9"/>
        <v>88</v>
      </c>
      <c r="H81" s="8">
        <f t="shared" si="10"/>
        <v>11508079</v>
      </c>
      <c r="I81" s="9">
        <v>1</v>
      </c>
      <c r="J81" s="9">
        <v>1</v>
      </c>
      <c r="K81" s="9">
        <v>1</v>
      </c>
      <c r="L81" s="9">
        <v>1</v>
      </c>
      <c r="M81" s="9">
        <v>1</v>
      </c>
      <c r="N81" s="10">
        <f t="shared" si="8"/>
        <v>5</v>
      </c>
    </row>
    <row r="82" spans="1:14" x14ac:dyDescent="0.25">
      <c r="A82" s="3" t="str">
        <f t="shared" si="9"/>
        <v>Московский</v>
      </c>
      <c r="B82" s="11" t="str">
        <f t="shared" si="9"/>
        <v>ГБОУ СОШ №508</v>
      </c>
      <c r="C82" s="5">
        <f t="shared" si="9"/>
        <v>11508</v>
      </c>
      <c r="D82" s="5" t="str">
        <f t="shared" si="9"/>
        <v>СОШ с углуб.</v>
      </c>
      <c r="E82" s="12" t="str">
        <f t="shared" si="9"/>
        <v>1в</v>
      </c>
      <c r="F82" s="7">
        <f t="shared" si="9"/>
        <v>97</v>
      </c>
      <c r="G82" s="7">
        <f t="shared" si="9"/>
        <v>88</v>
      </c>
      <c r="H82" s="8">
        <f t="shared" si="10"/>
        <v>11508080</v>
      </c>
      <c r="I82" s="9">
        <v>1</v>
      </c>
      <c r="J82" s="9">
        <v>1</v>
      </c>
      <c r="K82" s="9">
        <v>1</v>
      </c>
      <c r="L82" s="9">
        <v>1</v>
      </c>
      <c r="M82" s="9">
        <v>1</v>
      </c>
      <c r="N82" s="10">
        <f t="shared" si="8"/>
        <v>5</v>
      </c>
    </row>
    <row r="83" spans="1:14" x14ac:dyDescent="0.25">
      <c r="A83" s="3" t="str">
        <f t="shared" si="9"/>
        <v>Московский</v>
      </c>
      <c r="B83" s="11" t="str">
        <f t="shared" si="9"/>
        <v>ГБОУ СОШ №508</v>
      </c>
      <c r="C83" s="5">
        <f t="shared" si="9"/>
        <v>11508</v>
      </c>
      <c r="D83" s="5" t="str">
        <f t="shared" si="9"/>
        <v>СОШ с углуб.</v>
      </c>
      <c r="E83" s="12" t="str">
        <f t="shared" si="9"/>
        <v>1в</v>
      </c>
      <c r="F83" s="7">
        <f t="shared" si="9"/>
        <v>97</v>
      </c>
      <c r="G83" s="7">
        <f t="shared" si="9"/>
        <v>88</v>
      </c>
      <c r="H83" s="8">
        <f t="shared" si="10"/>
        <v>11508081</v>
      </c>
      <c r="I83" s="9">
        <v>1</v>
      </c>
      <c r="J83" s="9">
        <v>1</v>
      </c>
      <c r="K83" s="9">
        <v>1</v>
      </c>
      <c r="L83" s="9">
        <v>1</v>
      </c>
      <c r="M83" s="9">
        <v>1</v>
      </c>
      <c r="N83" s="10">
        <f t="shared" si="8"/>
        <v>5</v>
      </c>
    </row>
    <row r="84" spans="1:14" x14ac:dyDescent="0.25">
      <c r="A84" s="3" t="str">
        <f t="shared" si="9"/>
        <v>Московский</v>
      </c>
      <c r="B84" s="11" t="str">
        <f t="shared" si="9"/>
        <v>ГБОУ СОШ №508</v>
      </c>
      <c r="C84" s="5">
        <f t="shared" si="9"/>
        <v>11508</v>
      </c>
      <c r="D84" s="5" t="str">
        <f t="shared" si="9"/>
        <v>СОШ с углуб.</v>
      </c>
      <c r="E84" s="12" t="str">
        <f t="shared" si="9"/>
        <v>1в</v>
      </c>
      <c r="F84" s="7">
        <f t="shared" si="9"/>
        <v>97</v>
      </c>
      <c r="G84" s="7">
        <f t="shared" si="9"/>
        <v>88</v>
      </c>
      <c r="H84" s="8">
        <f t="shared" si="10"/>
        <v>11508082</v>
      </c>
      <c r="I84" s="9">
        <v>1</v>
      </c>
      <c r="J84" s="9">
        <v>1</v>
      </c>
      <c r="K84" s="9">
        <v>1</v>
      </c>
      <c r="L84" s="9">
        <v>1</v>
      </c>
      <c r="M84" s="9">
        <v>1</v>
      </c>
      <c r="N84" s="10">
        <f t="shared" si="8"/>
        <v>5</v>
      </c>
    </row>
    <row r="85" spans="1:14" x14ac:dyDescent="0.25">
      <c r="A85" s="3" t="str">
        <f t="shared" ref="A85:G91" si="11">A84</f>
        <v>Московский</v>
      </c>
      <c r="B85" s="11" t="str">
        <f t="shared" si="11"/>
        <v>ГБОУ СОШ №508</v>
      </c>
      <c r="C85" s="5">
        <f t="shared" si="11"/>
        <v>11508</v>
      </c>
      <c r="D85" s="5" t="str">
        <f t="shared" si="11"/>
        <v>СОШ с углуб.</v>
      </c>
      <c r="E85" s="12" t="str">
        <f t="shared" si="11"/>
        <v>1в</v>
      </c>
      <c r="F85" s="7">
        <f t="shared" si="11"/>
        <v>97</v>
      </c>
      <c r="G85" s="7">
        <f t="shared" si="11"/>
        <v>88</v>
      </c>
      <c r="H85" s="8">
        <f t="shared" si="10"/>
        <v>11508083</v>
      </c>
      <c r="I85" s="9">
        <v>1</v>
      </c>
      <c r="J85" s="9">
        <v>1</v>
      </c>
      <c r="K85" s="9">
        <v>1</v>
      </c>
      <c r="L85" s="9">
        <v>1</v>
      </c>
      <c r="M85" s="9">
        <v>1</v>
      </c>
      <c r="N85" s="10">
        <f t="shared" si="8"/>
        <v>5</v>
      </c>
    </row>
    <row r="86" spans="1:14" x14ac:dyDescent="0.25">
      <c r="A86" s="3" t="str">
        <f t="shared" si="11"/>
        <v>Московский</v>
      </c>
      <c r="B86" s="11" t="str">
        <f t="shared" si="11"/>
        <v>ГБОУ СОШ №508</v>
      </c>
      <c r="C86" s="5">
        <f t="shared" si="11"/>
        <v>11508</v>
      </c>
      <c r="D86" s="5" t="str">
        <f t="shared" si="11"/>
        <v>СОШ с углуб.</v>
      </c>
      <c r="E86" s="12" t="str">
        <f t="shared" si="11"/>
        <v>1в</v>
      </c>
      <c r="F86" s="7">
        <f t="shared" si="11"/>
        <v>97</v>
      </c>
      <c r="G86" s="7">
        <f t="shared" si="11"/>
        <v>88</v>
      </c>
      <c r="H86" s="8">
        <f t="shared" si="10"/>
        <v>11508084</v>
      </c>
      <c r="I86" s="9">
        <v>1</v>
      </c>
      <c r="J86" s="9">
        <v>1</v>
      </c>
      <c r="K86" s="9">
        <v>1</v>
      </c>
      <c r="L86" s="9">
        <v>1</v>
      </c>
      <c r="M86" s="9">
        <v>1</v>
      </c>
      <c r="N86" s="10">
        <f t="shared" si="8"/>
        <v>5</v>
      </c>
    </row>
    <row r="87" spans="1:14" x14ac:dyDescent="0.25">
      <c r="A87" s="3" t="str">
        <f t="shared" si="11"/>
        <v>Московский</v>
      </c>
      <c r="B87" s="11" t="str">
        <f t="shared" si="11"/>
        <v>ГБОУ СОШ №508</v>
      </c>
      <c r="C87" s="5">
        <f t="shared" si="11"/>
        <v>11508</v>
      </c>
      <c r="D87" s="5" t="str">
        <f t="shared" si="11"/>
        <v>СОШ с углуб.</v>
      </c>
      <c r="E87" s="12" t="str">
        <f t="shared" si="11"/>
        <v>1в</v>
      </c>
      <c r="F87" s="7">
        <f t="shared" si="11"/>
        <v>97</v>
      </c>
      <c r="G87" s="7">
        <f t="shared" si="11"/>
        <v>88</v>
      </c>
      <c r="H87" s="8">
        <f t="shared" si="10"/>
        <v>11508085</v>
      </c>
      <c r="I87" s="9">
        <v>1</v>
      </c>
      <c r="J87" s="9">
        <v>1</v>
      </c>
      <c r="K87" s="9">
        <v>1</v>
      </c>
      <c r="L87" s="9">
        <v>1</v>
      </c>
      <c r="M87" s="9">
        <v>1</v>
      </c>
      <c r="N87" s="10">
        <f t="shared" si="8"/>
        <v>5</v>
      </c>
    </row>
    <row r="88" spans="1:14" x14ac:dyDescent="0.25">
      <c r="A88" s="3" t="str">
        <f t="shared" si="11"/>
        <v>Московский</v>
      </c>
      <c r="B88" s="11" t="str">
        <f t="shared" si="11"/>
        <v>ГБОУ СОШ №508</v>
      </c>
      <c r="C88" s="5">
        <f t="shared" si="11"/>
        <v>11508</v>
      </c>
      <c r="D88" s="5" t="str">
        <f t="shared" si="11"/>
        <v>СОШ с углуб.</v>
      </c>
      <c r="E88" s="12" t="str">
        <f t="shared" si="11"/>
        <v>1в</v>
      </c>
      <c r="F88" s="7">
        <f t="shared" si="11"/>
        <v>97</v>
      </c>
      <c r="G88" s="7">
        <f t="shared" si="11"/>
        <v>88</v>
      </c>
      <c r="H88" s="8">
        <f t="shared" si="10"/>
        <v>11508086</v>
      </c>
      <c r="I88" s="9">
        <v>1</v>
      </c>
      <c r="J88" s="9">
        <v>1</v>
      </c>
      <c r="K88" s="9">
        <v>1</v>
      </c>
      <c r="L88" s="9">
        <v>1</v>
      </c>
      <c r="M88" s="9">
        <v>1</v>
      </c>
      <c r="N88" s="10">
        <f t="shared" si="8"/>
        <v>5</v>
      </c>
    </row>
    <row r="89" spans="1:14" x14ac:dyDescent="0.25">
      <c r="A89" s="3" t="str">
        <f t="shared" si="11"/>
        <v>Московский</v>
      </c>
      <c r="B89" s="11" t="str">
        <f t="shared" si="11"/>
        <v>ГБОУ СОШ №508</v>
      </c>
      <c r="C89" s="5">
        <f t="shared" si="11"/>
        <v>11508</v>
      </c>
      <c r="D89" s="5" t="str">
        <f t="shared" si="11"/>
        <v>СОШ с углуб.</v>
      </c>
      <c r="E89" s="12" t="str">
        <f t="shared" si="11"/>
        <v>1в</v>
      </c>
      <c r="F89" s="7">
        <f t="shared" si="11"/>
        <v>97</v>
      </c>
      <c r="G89" s="7">
        <f t="shared" si="11"/>
        <v>88</v>
      </c>
      <c r="H89" s="8">
        <f t="shared" si="10"/>
        <v>11508087</v>
      </c>
      <c r="I89" s="9">
        <v>1</v>
      </c>
      <c r="J89" s="9">
        <v>1</v>
      </c>
      <c r="K89" s="9">
        <v>1</v>
      </c>
      <c r="L89" s="9">
        <v>1</v>
      </c>
      <c r="M89" s="9">
        <v>1</v>
      </c>
      <c r="N89" s="10">
        <f t="shared" si="8"/>
        <v>5</v>
      </c>
    </row>
    <row r="90" spans="1:14" x14ac:dyDescent="0.25">
      <c r="A90" s="3" t="str">
        <f t="shared" si="11"/>
        <v>Московский</v>
      </c>
      <c r="B90" s="11" t="str">
        <f t="shared" si="11"/>
        <v>ГБОУ СОШ №508</v>
      </c>
      <c r="C90" s="5">
        <f t="shared" si="11"/>
        <v>11508</v>
      </c>
      <c r="D90" s="5" t="str">
        <f t="shared" si="11"/>
        <v>СОШ с углуб.</v>
      </c>
      <c r="E90" s="12" t="str">
        <f t="shared" si="11"/>
        <v>1в</v>
      </c>
      <c r="F90" s="7">
        <f t="shared" si="11"/>
        <v>97</v>
      </c>
      <c r="G90" s="7">
        <f t="shared" si="11"/>
        <v>88</v>
      </c>
      <c r="H90" s="8">
        <f t="shared" si="10"/>
        <v>11508088</v>
      </c>
      <c r="I90" s="9">
        <v>1</v>
      </c>
      <c r="J90" s="9">
        <v>1</v>
      </c>
      <c r="K90" s="9">
        <v>0</v>
      </c>
      <c r="L90" s="9">
        <v>1</v>
      </c>
      <c r="M90" s="9">
        <v>1</v>
      </c>
      <c r="N90" s="10">
        <f t="shared" si="8"/>
        <v>4</v>
      </c>
    </row>
    <row r="91" spans="1:14" x14ac:dyDescent="0.25">
      <c r="A91" s="3" t="str">
        <f t="shared" si="11"/>
        <v>Московский</v>
      </c>
      <c r="B91" s="11" t="str">
        <f t="shared" si="11"/>
        <v>ГБОУ СОШ №508</v>
      </c>
      <c r="C91" s="5">
        <f t="shared" si="11"/>
        <v>11508</v>
      </c>
      <c r="D91" s="5" t="str">
        <f t="shared" si="11"/>
        <v>СОШ с углуб.</v>
      </c>
      <c r="E91" s="12" t="str">
        <f t="shared" si="11"/>
        <v>1в</v>
      </c>
      <c r="F91" s="7">
        <f t="shared" si="11"/>
        <v>97</v>
      </c>
      <c r="G91" s="7">
        <f t="shared" si="11"/>
        <v>88</v>
      </c>
      <c r="I91" s="48">
        <f>SUM(I3:I90)/(88*1)</f>
        <v>0.80681818181818177</v>
      </c>
      <c r="J91" s="48">
        <f t="shared" ref="J91:M91" si="12">SUM(J3:J90)/(88*1)</f>
        <v>0.875</v>
      </c>
      <c r="K91" s="48">
        <f t="shared" si="12"/>
        <v>0.76136363636363635</v>
      </c>
      <c r="L91" s="48">
        <f t="shared" si="12"/>
        <v>0.94318181818181823</v>
      </c>
      <c r="M91" s="48">
        <f t="shared" si="12"/>
        <v>0.93181818181818177</v>
      </c>
      <c r="N91" s="48">
        <f>SUM(N3:N90)/(88*5)</f>
        <v>0.86363636363636365</v>
      </c>
    </row>
    <row r="93" spans="1:14" x14ac:dyDescent="0.25">
      <c r="A93" s="54" t="s">
        <v>74</v>
      </c>
      <c r="B93" s="54" t="s">
        <v>75</v>
      </c>
      <c r="C93" s="54" t="s">
        <v>76</v>
      </c>
    </row>
    <row r="94" spans="1:14" x14ac:dyDescent="0.25">
      <c r="A94" s="54" t="s">
        <v>82</v>
      </c>
      <c r="B94" s="54">
        <v>1</v>
      </c>
      <c r="C94" s="55">
        <f>B94/88</f>
        <v>1.1363636363636364E-2</v>
      </c>
    </row>
    <row r="95" spans="1:14" x14ac:dyDescent="0.25">
      <c r="A95" s="54" t="s">
        <v>77</v>
      </c>
      <c r="B95" s="54">
        <v>2</v>
      </c>
      <c r="C95" s="55">
        <f t="shared" ref="C95:C99" si="13">B95/88</f>
        <v>2.2727272727272728E-2</v>
      </c>
    </row>
    <row r="96" spans="1:14" x14ac:dyDescent="0.25">
      <c r="A96" s="54" t="s">
        <v>78</v>
      </c>
      <c r="B96" s="54">
        <v>1</v>
      </c>
      <c r="C96" s="55">
        <f t="shared" si="13"/>
        <v>1.1363636363636364E-2</v>
      </c>
    </row>
    <row r="97" spans="1:3" x14ac:dyDescent="0.25">
      <c r="A97" s="54" t="s">
        <v>79</v>
      </c>
      <c r="B97" s="54">
        <v>9</v>
      </c>
      <c r="C97" s="55">
        <f t="shared" si="13"/>
        <v>0.10227272727272728</v>
      </c>
    </row>
    <row r="98" spans="1:3" x14ac:dyDescent="0.25">
      <c r="A98" s="54" t="s">
        <v>80</v>
      </c>
      <c r="B98" s="54">
        <v>26</v>
      </c>
      <c r="C98" s="55">
        <f t="shared" si="13"/>
        <v>0.29545454545454547</v>
      </c>
    </row>
    <row r="99" spans="1:3" x14ac:dyDescent="0.25">
      <c r="A99" s="54" t="s">
        <v>81</v>
      </c>
      <c r="B99" s="54">
        <v>49</v>
      </c>
      <c r="C99" s="55">
        <f t="shared" si="13"/>
        <v>0.55681818181818177</v>
      </c>
    </row>
    <row r="100" spans="1:3" x14ac:dyDescent="0.25">
      <c r="B100">
        <f>SUM(B94:B99)</f>
        <v>88</v>
      </c>
    </row>
  </sheetData>
  <autoFilter ref="A1:N91"/>
  <mergeCells count="9">
    <mergeCell ref="G1:G2"/>
    <mergeCell ref="H1:H2"/>
    <mergeCell ref="N1:N2"/>
    <mergeCell ref="A1:A2"/>
    <mergeCell ref="B1:B2"/>
    <mergeCell ref="C1:C2"/>
    <mergeCell ref="D1:D2"/>
    <mergeCell ref="E1:E2"/>
    <mergeCell ref="F1:F2"/>
  </mergeCells>
  <dataValidations count="3">
    <dataValidation allowBlank="1" showErrorMessage="1" sqref="E3:G91"/>
    <dataValidation type="list" allowBlank="1" showInputMessage="1" showErrorMessage="1" sqref="I3:M90">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dimension ref="A1:N61"/>
  <sheetViews>
    <sheetView topLeftCell="A43" workbookViewId="0">
      <selection activeCell="B55" sqref="B55:B60"/>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9.5703125" customWidth="1"/>
    <col min="257" max="257" width="17.85546875" customWidth="1"/>
    <col min="258" max="258" width="18.7109375" customWidth="1"/>
    <col min="259" max="259" width="9.42578125" customWidth="1"/>
    <col min="260" max="260" width="10.140625" customWidth="1"/>
    <col min="261" max="261" width="13.85546875" customWidth="1"/>
    <col min="262" max="262" width="12.42578125" customWidth="1"/>
    <col min="263" max="263" width="15" customWidth="1"/>
    <col min="264" max="264" width="12.42578125" customWidth="1"/>
    <col min="265" max="269" width="5.7109375" customWidth="1"/>
    <col min="513" max="513" width="17.85546875" customWidth="1"/>
    <col min="514" max="514" width="18.7109375" customWidth="1"/>
    <col min="515" max="515" width="9.42578125" customWidth="1"/>
    <col min="516" max="516" width="10.140625" customWidth="1"/>
    <col min="517" max="517" width="13.85546875" customWidth="1"/>
    <col min="518" max="518" width="12.42578125" customWidth="1"/>
    <col min="519" max="519" width="15" customWidth="1"/>
    <col min="520" max="520" width="12.42578125" customWidth="1"/>
    <col min="521" max="525" width="5.7109375" customWidth="1"/>
    <col min="769" max="769" width="17.85546875" customWidth="1"/>
    <col min="770" max="770" width="18.7109375" customWidth="1"/>
    <col min="771" max="771" width="9.42578125" customWidth="1"/>
    <col min="772" max="772" width="10.140625" customWidth="1"/>
    <col min="773" max="773" width="13.85546875" customWidth="1"/>
    <col min="774" max="774" width="12.42578125" customWidth="1"/>
    <col min="775" max="775" width="15" customWidth="1"/>
    <col min="776" max="776" width="12.42578125" customWidth="1"/>
    <col min="777" max="781" width="5.7109375" customWidth="1"/>
    <col min="1025" max="1025" width="17.85546875" customWidth="1"/>
    <col min="1026" max="1026" width="18.7109375" customWidth="1"/>
    <col min="1027" max="1027" width="9.42578125" customWidth="1"/>
    <col min="1028" max="1028" width="10.140625" customWidth="1"/>
    <col min="1029" max="1029" width="13.85546875" customWidth="1"/>
    <col min="1030" max="1030" width="12.42578125" customWidth="1"/>
    <col min="1031" max="1031" width="15" customWidth="1"/>
    <col min="1032" max="1032" width="12.42578125" customWidth="1"/>
    <col min="1033" max="1037" width="5.7109375" customWidth="1"/>
    <col min="1281" max="1281" width="17.85546875" customWidth="1"/>
    <col min="1282" max="1282" width="18.7109375" customWidth="1"/>
    <col min="1283" max="1283" width="9.42578125" customWidth="1"/>
    <col min="1284" max="1284" width="10.140625" customWidth="1"/>
    <col min="1285" max="1285" width="13.85546875" customWidth="1"/>
    <col min="1286" max="1286" width="12.42578125" customWidth="1"/>
    <col min="1287" max="1287" width="15" customWidth="1"/>
    <col min="1288" max="1288" width="12.42578125" customWidth="1"/>
    <col min="1289" max="1293" width="5.7109375" customWidth="1"/>
    <col min="1537" max="1537" width="17.85546875" customWidth="1"/>
    <col min="1538" max="1538" width="18.7109375" customWidth="1"/>
    <col min="1539" max="1539" width="9.42578125" customWidth="1"/>
    <col min="1540" max="1540" width="10.140625" customWidth="1"/>
    <col min="1541" max="1541" width="13.85546875" customWidth="1"/>
    <col min="1542" max="1542" width="12.42578125" customWidth="1"/>
    <col min="1543" max="1543" width="15" customWidth="1"/>
    <col min="1544" max="1544" width="12.42578125" customWidth="1"/>
    <col min="1545" max="1549" width="5.7109375" customWidth="1"/>
    <col min="1793" max="1793" width="17.85546875" customWidth="1"/>
    <col min="1794" max="1794" width="18.7109375" customWidth="1"/>
    <col min="1795" max="1795" width="9.42578125" customWidth="1"/>
    <col min="1796" max="1796" width="10.140625" customWidth="1"/>
    <col min="1797" max="1797" width="13.85546875" customWidth="1"/>
    <col min="1798" max="1798" width="12.42578125" customWidth="1"/>
    <col min="1799" max="1799" width="15" customWidth="1"/>
    <col min="1800" max="1800" width="12.42578125" customWidth="1"/>
    <col min="1801" max="1805" width="5.7109375" customWidth="1"/>
    <col min="2049" max="2049" width="17.85546875" customWidth="1"/>
    <col min="2050" max="2050" width="18.7109375" customWidth="1"/>
    <col min="2051" max="2051" width="9.42578125" customWidth="1"/>
    <col min="2052" max="2052" width="10.140625" customWidth="1"/>
    <col min="2053" max="2053" width="13.85546875" customWidth="1"/>
    <col min="2054" max="2054" width="12.42578125" customWidth="1"/>
    <col min="2055" max="2055" width="15" customWidth="1"/>
    <col min="2056" max="2056" width="12.42578125" customWidth="1"/>
    <col min="2057" max="2061" width="5.7109375" customWidth="1"/>
    <col min="2305" max="2305" width="17.85546875" customWidth="1"/>
    <col min="2306" max="2306" width="18.7109375" customWidth="1"/>
    <col min="2307" max="2307" width="9.42578125" customWidth="1"/>
    <col min="2308" max="2308" width="10.140625" customWidth="1"/>
    <col min="2309" max="2309" width="13.85546875" customWidth="1"/>
    <col min="2310" max="2310" width="12.42578125" customWidth="1"/>
    <col min="2311" max="2311" width="15" customWidth="1"/>
    <col min="2312" max="2312" width="12.42578125" customWidth="1"/>
    <col min="2313" max="2317" width="5.7109375" customWidth="1"/>
    <col min="2561" max="2561" width="17.85546875" customWidth="1"/>
    <col min="2562" max="2562" width="18.7109375" customWidth="1"/>
    <col min="2563" max="2563" width="9.42578125" customWidth="1"/>
    <col min="2564" max="2564" width="10.140625" customWidth="1"/>
    <col min="2565" max="2565" width="13.85546875" customWidth="1"/>
    <col min="2566" max="2566" width="12.42578125" customWidth="1"/>
    <col min="2567" max="2567" width="15" customWidth="1"/>
    <col min="2568" max="2568" width="12.42578125" customWidth="1"/>
    <col min="2569" max="2573" width="5.7109375" customWidth="1"/>
    <col min="2817" max="2817" width="17.85546875" customWidth="1"/>
    <col min="2818" max="2818" width="18.7109375" customWidth="1"/>
    <col min="2819" max="2819" width="9.42578125" customWidth="1"/>
    <col min="2820" max="2820" width="10.140625" customWidth="1"/>
    <col min="2821" max="2821" width="13.85546875" customWidth="1"/>
    <col min="2822" max="2822" width="12.42578125" customWidth="1"/>
    <col min="2823" max="2823" width="15" customWidth="1"/>
    <col min="2824" max="2824" width="12.42578125" customWidth="1"/>
    <col min="2825" max="2829" width="5.7109375" customWidth="1"/>
    <col min="3073" max="3073" width="17.85546875" customWidth="1"/>
    <col min="3074" max="3074" width="18.7109375" customWidth="1"/>
    <col min="3075" max="3075" width="9.42578125" customWidth="1"/>
    <col min="3076" max="3076" width="10.140625" customWidth="1"/>
    <col min="3077" max="3077" width="13.85546875" customWidth="1"/>
    <col min="3078" max="3078" width="12.42578125" customWidth="1"/>
    <col min="3079" max="3079" width="15" customWidth="1"/>
    <col min="3080" max="3080" width="12.42578125" customWidth="1"/>
    <col min="3081" max="3085" width="5.7109375" customWidth="1"/>
    <col min="3329" max="3329" width="17.85546875" customWidth="1"/>
    <col min="3330" max="3330" width="18.7109375" customWidth="1"/>
    <col min="3331" max="3331" width="9.42578125" customWidth="1"/>
    <col min="3332" max="3332" width="10.140625" customWidth="1"/>
    <col min="3333" max="3333" width="13.85546875" customWidth="1"/>
    <col min="3334" max="3334" width="12.42578125" customWidth="1"/>
    <col min="3335" max="3335" width="15" customWidth="1"/>
    <col min="3336" max="3336" width="12.42578125" customWidth="1"/>
    <col min="3337" max="3341" width="5.7109375" customWidth="1"/>
    <col min="3585" max="3585" width="17.85546875" customWidth="1"/>
    <col min="3586" max="3586" width="18.7109375" customWidth="1"/>
    <col min="3587" max="3587" width="9.42578125" customWidth="1"/>
    <col min="3588" max="3588" width="10.140625" customWidth="1"/>
    <col min="3589" max="3589" width="13.85546875" customWidth="1"/>
    <col min="3590" max="3590" width="12.42578125" customWidth="1"/>
    <col min="3591" max="3591" width="15" customWidth="1"/>
    <col min="3592" max="3592" width="12.42578125" customWidth="1"/>
    <col min="3593" max="3597" width="5.7109375" customWidth="1"/>
    <col min="3841" max="3841" width="17.85546875" customWidth="1"/>
    <col min="3842" max="3842" width="18.7109375" customWidth="1"/>
    <col min="3843" max="3843" width="9.42578125" customWidth="1"/>
    <col min="3844" max="3844" width="10.140625" customWidth="1"/>
    <col min="3845" max="3845" width="13.85546875" customWidth="1"/>
    <col min="3846" max="3846" width="12.42578125" customWidth="1"/>
    <col min="3847" max="3847" width="15" customWidth="1"/>
    <col min="3848" max="3848" width="12.42578125" customWidth="1"/>
    <col min="3849" max="3853" width="5.7109375" customWidth="1"/>
    <col min="4097" max="4097" width="17.85546875" customWidth="1"/>
    <col min="4098" max="4098" width="18.7109375" customWidth="1"/>
    <col min="4099" max="4099" width="9.42578125" customWidth="1"/>
    <col min="4100" max="4100" width="10.140625" customWidth="1"/>
    <col min="4101" max="4101" width="13.85546875" customWidth="1"/>
    <col min="4102" max="4102" width="12.42578125" customWidth="1"/>
    <col min="4103" max="4103" width="15" customWidth="1"/>
    <col min="4104" max="4104" width="12.42578125" customWidth="1"/>
    <col min="4105" max="4109" width="5.7109375" customWidth="1"/>
    <col min="4353" max="4353" width="17.85546875" customWidth="1"/>
    <col min="4354" max="4354" width="18.7109375" customWidth="1"/>
    <col min="4355" max="4355" width="9.42578125" customWidth="1"/>
    <col min="4356" max="4356" width="10.140625" customWidth="1"/>
    <col min="4357" max="4357" width="13.85546875" customWidth="1"/>
    <col min="4358" max="4358" width="12.42578125" customWidth="1"/>
    <col min="4359" max="4359" width="15" customWidth="1"/>
    <col min="4360" max="4360" width="12.42578125" customWidth="1"/>
    <col min="4361" max="4365" width="5.7109375" customWidth="1"/>
    <col min="4609" max="4609" width="17.85546875" customWidth="1"/>
    <col min="4610" max="4610" width="18.7109375" customWidth="1"/>
    <col min="4611" max="4611" width="9.42578125" customWidth="1"/>
    <col min="4612" max="4612" width="10.140625" customWidth="1"/>
    <col min="4613" max="4613" width="13.85546875" customWidth="1"/>
    <col min="4614" max="4614" width="12.42578125" customWidth="1"/>
    <col min="4615" max="4615" width="15" customWidth="1"/>
    <col min="4616" max="4616" width="12.42578125" customWidth="1"/>
    <col min="4617" max="4621" width="5.7109375" customWidth="1"/>
    <col min="4865" max="4865" width="17.85546875" customWidth="1"/>
    <col min="4866" max="4866" width="18.7109375" customWidth="1"/>
    <col min="4867" max="4867" width="9.42578125" customWidth="1"/>
    <col min="4868" max="4868" width="10.140625" customWidth="1"/>
    <col min="4869" max="4869" width="13.85546875" customWidth="1"/>
    <col min="4870" max="4870" width="12.42578125" customWidth="1"/>
    <col min="4871" max="4871" width="15" customWidth="1"/>
    <col min="4872" max="4872" width="12.42578125" customWidth="1"/>
    <col min="4873" max="4877" width="5.7109375" customWidth="1"/>
    <col min="5121" max="5121" width="17.85546875" customWidth="1"/>
    <col min="5122" max="5122" width="18.7109375" customWidth="1"/>
    <col min="5123" max="5123" width="9.42578125" customWidth="1"/>
    <col min="5124" max="5124" width="10.140625" customWidth="1"/>
    <col min="5125" max="5125" width="13.85546875" customWidth="1"/>
    <col min="5126" max="5126" width="12.42578125" customWidth="1"/>
    <col min="5127" max="5127" width="15" customWidth="1"/>
    <col min="5128" max="5128" width="12.42578125" customWidth="1"/>
    <col min="5129" max="5133" width="5.7109375" customWidth="1"/>
    <col min="5377" max="5377" width="17.85546875" customWidth="1"/>
    <col min="5378" max="5378" width="18.7109375" customWidth="1"/>
    <col min="5379" max="5379" width="9.42578125" customWidth="1"/>
    <col min="5380" max="5380" width="10.140625" customWidth="1"/>
    <col min="5381" max="5381" width="13.85546875" customWidth="1"/>
    <col min="5382" max="5382" width="12.42578125" customWidth="1"/>
    <col min="5383" max="5383" width="15" customWidth="1"/>
    <col min="5384" max="5384" width="12.42578125" customWidth="1"/>
    <col min="5385" max="5389" width="5.7109375" customWidth="1"/>
    <col min="5633" max="5633" width="17.85546875" customWidth="1"/>
    <col min="5634" max="5634" width="18.7109375" customWidth="1"/>
    <col min="5635" max="5635" width="9.42578125" customWidth="1"/>
    <col min="5636" max="5636" width="10.140625" customWidth="1"/>
    <col min="5637" max="5637" width="13.85546875" customWidth="1"/>
    <col min="5638" max="5638" width="12.42578125" customWidth="1"/>
    <col min="5639" max="5639" width="15" customWidth="1"/>
    <col min="5640" max="5640" width="12.42578125" customWidth="1"/>
    <col min="5641" max="5645" width="5.7109375" customWidth="1"/>
    <col min="5889" max="5889" width="17.85546875" customWidth="1"/>
    <col min="5890" max="5890" width="18.7109375" customWidth="1"/>
    <col min="5891" max="5891" width="9.42578125" customWidth="1"/>
    <col min="5892" max="5892" width="10.140625" customWidth="1"/>
    <col min="5893" max="5893" width="13.85546875" customWidth="1"/>
    <col min="5894" max="5894" width="12.42578125" customWidth="1"/>
    <col min="5895" max="5895" width="15" customWidth="1"/>
    <col min="5896" max="5896" width="12.42578125" customWidth="1"/>
    <col min="5897" max="5901" width="5.7109375" customWidth="1"/>
    <col min="6145" max="6145" width="17.85546875" customWidth="1"/>
    <col min="6146" max="6146" width="18.7109375" customWidth="1"/>
    <col min="6147" max="6147" width="9.42578125" customWidth="1"/>
    <col min="6148" max="6148" width="10.140625" customWidth="1"/>
    <col min="6149" max="6149" width="13.85546875" customWidth="1"/>
    <col min="6150" max="6150" width="12.42578125" customWidth="1"/>
    <col min="6151" max="6151" width="15" customWidth="1"/>
    <col min="6152" max="6152" width="12.42578125" customWidth="1"/>
    <col min="6153" max="6157" width="5.7109375" customWidth="1"/>
    <col min="6401" max="6401" width="17.85546875" customWidth="1"/>
    <col min="6402" max="6402" width="18.7109375" customWidth="1"/>
    <col min="6403" max="6403" width="9.42578125" customWidth="1"/>
    <col min="6404" max="6404" width="10.140625" customWidth="1"/>
    <col min="6405" max="6405" width="13.85546875" customWidth="1"/>
    <col min="6406" max="6406" width="12.42578125" customWidth="1"/>
    <col min="6407" max="6407" width="15" customWidth="1"/>
    <col min="6408" max="6408" width="12.42578125" customWidth="1"/>
    <col min="6409" max="6413" width="5.7109375" customWidth="1"/>
    <col min="6657" max="6657" width="17.85546875" customWidth="1"/>
    <col min="6658" max="6658" width="18.7109375" customWidth="1"/>
    <col min="6659" max="6659" width="9.42578125" customWidth="1"/>
    <col min="6660" max="6660" width="10.140625" customWidth="1"/>
    <col min="6661" max="6661" width="13.85546875" customWidth="1"/>
    <col min="6662" max="6662" width="12.42578125" customWidth="1"/>
    <col min="6663" max="6663" width="15" customWidth="1"/>
    <col min="6664" max="6664" width="12.42578125" customWidth="1"/>
    <col min="6665" max="6669" width="5.7109375" customWidth="1"/>
    <col min="6913" max="6913" width="17.85546875" customWidth="1"/>
    <col min="6914" max="6914" width="18.7109375" customWidth="1"/>
    <col min="6915" max="6915" width="9.42578125" customWidth="1"/>
    <col min="6916" max="6916" width="10.140625" customWidth="1"/>
    <col min="6917" max="6917" width="13.85546875" customWidth="1"/>
    <col min="6918" max="6918" width="12.42578125" customWidth="1"/>
    <col min="6919" max="6919" width="15" customWidth="1"/>
    <col min="6920" max="6920" width="12.42578125" customWidth="1"/>
    <col min="6921" max="6925" width="5.7109375" customWidth="1"/>
    <col min="7169" max="7169" width="17.85546875" customWidth="1"/>
    <col min="7170" max="7170" width="18.7109375" customWidth="1"/>
    <col min="7171" max="7171" width="9.42578125" customWidth="1"/>
    <col min="7172" max="7172" width="10.140625" customWidth="1"/>
    <col min="7173" max="7173" width="13.85546875" customWidth="1"/>
    <col min="7174" max="7174" width="12.42578125" customWidth="1"/>
    <col min="7175" max="7175" width="15" customWidth="1"/>
    <col min="7176" max="7176" width="12.42578125" customWidth="1"/>
    <col min="7177" max="7181" width="5.7109375" customWidth="1"/>
    <col min="7425" max="7425" width="17.85546875" customWidth="1"/>
    <col min="7426" max="7426" width="18.7109375" customWidth="1"/>
    <col min="7427" max="7427" width="9.42578125" customWidth="1"/>
    <col min="7428" max="7428" width="10.140625" customWidth="1"/>
    <col min="7429" max="7429" width="13.85546875" customWidth="1"/>
    <col min="7430" max="7430" width="12.42578125" customWidth="1"/>
    <col min="7431" max="7431" width="15" customWidth="1"/>
    <col min="7432" max="7432" width="12.42578125" customWidth="1"/>
    <col min="7433" max="7437" width="5.7109375" customWidth="1"/>
    <col min="7681" max="7681" width="17.85546875" customWidth="1"/>
    <col min="7682" max="7682" width="18.7109375" customWidth="1"/>
    <col min="7683" max="7683" width="9.42578125" customWidth="1"/>
    <col min="7684" max="7684" width="10.140625" customWidth="1"/>
    <col min="7685" max="7685" width="13.85546875" customWidth="1"/>
    <col min="7686" max="7686" width="12.42578125" customWidth="1"/>
    <col min="7687" max="7687" width="15" customWidth="1"/>
    <col min="7688" max="7688" width="12.42578125" customWidth="1"/>
    <col min="7689" max="7693" width="5.7109375" customWidth="1"/>
    <col min="7937" max="7937" width="17.85546875" customWidth="1"/>
    <col min="7938" max="7938" width="18.7109375" customWidth="1"/>
    <col min="7939" max="7939" width="9.42578125" customWidth="1"/>
    <col min="7940" max="7940" width="10.140625" customWidth="1"/>
    <col min="7941" max="7941" width="13.85546875" customWidth="1"/>
    <col min="7942" max="7942" width="12.42578125" customWidth="1"/>
    <col min="7943" max="7943" width="15" customWidth="1"/>
    <col min="7944" max="7944" width="12.42578125" customWidth="1"/>
    <col min="7945" max="7949" width="5.7109375" customWidth="1"/>
    <col min="8193" max="8193" width="17.85546875" customWidth="1"/>
    <col min="8194" max="8194" width="18.7109375" customWidth="1"/>
    <col min="8195" max="8195" width="9.42578125" customWidth="1"/>
    <col min="8196" max="8196" width="10.140625" customWidth="1"/>
    <col min="8197" max="8197" width="13.85546875" customWidth="1"/>
    <col min="8198" max="8198" width="12.42578125" customWidth="1"/>
    <col min="8199" max="8199" width="15" customWidth="1"/>
    <col min="8200" max="8200" width="12.42578125" customWidth="1"/>
    <col min="8201" max="8205" width="5.7109375" customWidth="1"/>
    <col min="8449" max="8449" width="17.85546875" customWidth="1"/>
    <col min="8450" max="8450" width="18.7109375" customWidth="1"/>
    <col min="8451" max="8451" width="9.42578125" customWidth="1"/>
    <col min="8452" max="8452" width="10.140625" customWidth="1"/>
    <col min="8453" max="8453" width="13.85546875" customWidth="1"/>
    <col min="8454" max="8454" width="12.42578125" customWidth="1"/>
    <col min="8455" max="8455" width="15" customWidth="1"/>
    <col min="8456" max="8456" width="12.42578125" customWidth="1"/>
    <col min="8457" max="8461" width="5.7109375" customWidth="1"/>
    <col min="8705" max="8705" width="17.85546875" customWidth="1"/>
    <col min="8706" max="8706" width="18.7109375" customWidth="1"/>
    <col min="8707" max="8707" width="9.42578125" customWidth="1"/>
    <col min="8708" max="8708" width="10.140625" customWidth="1"/>
    <col min="8709" max="8709" width="13.85546875" customWidth="1"/>
    <col min="8710" max="8710" width="12.42578125" customWidth="1"/>
    <col min="8711" max="8711" width="15" customWidth="1"/>
    <col min="8712" max="8712" width="12.42578125" customWidth="1"/>
    <col min="8713" max="8717" width="5.7109375" customWidth="1"/>
    <col min="8961" max="8961" width="17.85546875" customWidth="1"/>
    <col min="8962" max="8962" width="18.7109375" customWidth="1"/>
    <col min="8963" max="8963" width="9.42578125" customWidth="1"/>
    <col min="8964" max="8964" width="10.140625" customWidth="1"/>
    <col min="8965" max="8965" width="13.85546875" customWidth="1"/>
    <col min="8966" max="8966" width="12.42578125" customWidth="1"/>
    <col min="8967" max="8967" width="15" customWidth="1"/>
    <col min="8968" max="8968" width="12.42578125" customWidth="1"/>
    <col min="8969" max="8973" width="5.7109375" customWidth="1"/>
    <col min="9217" max="9217" width="17.85546875" customWidth="1"/>
    <col min="9218" max="9218" width="18.7109375" customWidth="1"/>
    <col min="9219" max="9219" width="9.42578125" customWidth="1"/>
    <col min="9220" max="9220" width="10.140625" customWidth="1"/>
    <col min="9221" max="9221" width="13.85546875" customWidth="1"/>
    <col min="9222" max="9222" width="12.42578125" customWidth="1"/>
    <col min="9223" max="9223" width="15" customWidth="1"/>
    <col min="9224" max="9224" width="12.42578125" customWidth="1"/>
    <col min="9225" max="9229" width="5.7109375" customWidth="1"/>
    <col min="9473" max="9473" width="17.85546875" customWidth="1"/>
    <col min="9474" max="9474" width="18.7109375" customWidth="1"/>
    <col min="9475" max="9475" width="9.42578125" customWidth="1"/>
    <col min="9476" max="9476" width="10.140625" customWidth="1"/>
    <col min="9477" max="9477" width="13.85546875" customWidth="1"/>
    <col min="9478" max="9478" width="12.42578125" customWidth="1"/>
    <col min="9479" max="9479" width="15" customWidth="1"/>
    <col min="9480" max="9480" width="12.42578125" customWidth="1"/>
    <col min="9481" max="9485" width="5.7109375" customWidth="1"/>
    <col min="9729" max="9729" width="17.85546875" customWidth="1"/>
    <col min="9730" max="9730" width="18.7109375" customWidth="1"/>
    <col min="9731" max="9731" width="9.42578125" customWidth="1"/>
    <col min="9732" max="9732" width="10.140625" customWidth="1"/>
    <col min="9733" max="9733" width="13.85546875" customWidth="1"/>
    <col min="9734" max="9734" width="12.42578125" customWidth="1"/>
    <col min="9735" max="9735" width="15" customWidth="1"/>
    <col min="9736" max="9736" width="12.42578125" customWidth="1"/>
    <col min="9737" max="9741" width="5.7109375" customWidth="1"/>
    <col min="9985" max="9985" width="17.85546875" customWidth="1"/>
    <col min="9986" max="9986" width="18.7109375" customWidth="1"/>
    <col min="9987" max="9987" width="9.42578125" customWidth="1"/>
    <col min="9988" max="9988" width="10.140625" customWidth="1"/>
    <col min="9989" max="9989" width="13.85546875" customWidth="1"/>
    <col min="9990" max="9990" width="12.42578125" customWidth="1"/>
    <col min="9991" max="9991" width="15" customWidth="1"/>
    <col min="9992" max="9992" width="12.42578125" customWidth="1"/>
    <col min="9993" max="9997" width="5.7109375" customWidth="1"/>
    <col min="10241" max="10241" width="17.85546875" customWidth="1"/>
    <col min="10242" max="10242" width="18.7109375" customWidth="1"/>
    <col min="10243" max="10243" width="9.42578125" customWidth="1"/>
    <col min="10244" max="10244" width="10.140625" customWidth="1"/>
    <col min="10245" max="10245" width="13.85546875" customWidth="1"/>
    <col min="10246" max="10246" width="12.42578125" customWidth="1"/>
    <col min="10247" max="10247" width="15" customWidth="1"/>
    <col min="10248" max="10248" width="12.42578125" customWidth="1"/>
    <col min="10249" max="10253" width="5.7109375" customWidth="1"/>
    <col min="10497" max="10497" width="17.85546875" customWidth="1"/>
    <col min="10498" max="10498" width="18.7109375" customWidth="1"/>
    <col min="10499" max="10499" width="9.42578125" customWidth="1"/>
    <col min="10500" max="10500" width="10.140625" customWidth="1"/>
    <col min="10501" max="10501" width="13.85546875" customWidth="1"/>
    <col min="10502" max="10502" width="12.42578125" customWidth="1"/>
    <col min="10503" max="10503" width="15" customWidth="1"/>
    <col min="10504" max="10504" width="12.42578125" customWidth="1"/>
    <col min="10505" max="10509" width="5.7109375" customWidth="1"/>
    <col min="10753" max="10753" width="17.85546875" customWidth="1"/>
    <col min="10754" max="10754" width="18.7109375" customWidth="1"/>
    <col min="10755" max="10755" width="9.42578125" customWidth="1"/>
    <col min="10756" max="10756" width="10.140625" customWidth="1"/>
    <col min="10757" max="10757" width="13.85546875" customWidth="1"/>
    <col min="10758" max="10758" width="12.42578125" customWidth="1"/>
    <col min="10759" max="10759" width="15" customWidth="1"/>
    <col min="10760" max="10760" width="12.42578125" customWidth="1"/>
    <col min="10761" max="10765" width="5.7109375" customWidth="1"/>
    <col min="11009" max="11009" width="17.85546875" customWidth="1"/>
    <col min="11010" max="11010" width="18.7109375" customWidth="1"/>
    <col min="11011" max="11011" width="9.42578125" customWidth="1"/>
    <col min="11012" max="11012" width="10.140625" customWidth="1"/>
    <col min="11013" max="11013" width="13.85546875" customWidth="1"/>
    <col min="11014" max="11014" width="12.42578125" customWidth="1"/>
    <col min="11015" max="11015" width="15" customWidth="1"/>
    <col min="11016" max="11016" width="12.42578125" customWidth="1"/>
    <col min="11017" max="11021" width="5.7109375" customWidth="1"/>
    <col min="11265" max="11265" width="17.85546875" customWidth="1"/>
    <col min="11266" max="11266" width="18.7109375" customWidth="1"/>
    <col min="11267" max="11267" width="9.42578125" customWidth="1"/>
    <col min="11268" max="11268" width="10.140625" customWidth="1"/>
    <col min="11269" max="11269" width="13.85546875" customWidth="1"/>
    <col min="11270" max="11270" width="12.42578125" customWidth="1"/>
    <col min="11271" max="11271" width="15" customWidth="1"/>
    <col min="11272" max="11272" width="12.42578125" customWidth="1"/>
    <col min="11273" max="11277" width="5.7109375" customWidth="1"/>
    <col min="11521" max="11521" width="17.85546875" customWidth="1"/>
    <col min="11522" max="11522" width="18.7109375" customWidth="1"/>
    <col min="11523" max="11523" width="9.42578125" customWidth="1"/>
    <col min="11524" max="11524" width="10.140625" customWidth="1"/>
    <col min="11525" max="11525" width="13.85546875" customWidth="1"/>
    <col min="11526" max="11526" width="12.42578125" customWidth="1"/>
    <col min="11527" max="11527" width="15" customWidth="1"/>
    <col min="11528" max="11528" width="12.42578125" customWidth="1"/>
    <col min="11529" max="11533" width="5.7109375" customWidth="1"/>
    <col min="11777" max="11777" width="17.85546875" customWidth="1"/>
    <col min="11778" max="11778" width="18.7109375" customWidth="1"/>
    <col min="11779" max="11779" width="9.42578125" customWidth="1"/>
    <col min="11780" max="11780" width="10.140625" customWidth="1"/>
    <col min="11781" max="11781" width="13.85546875" customWidth="1"/>
    <col min="11782" max="11782" width="12.42578125" customWidth="1"/>
    <col min="11783" max="11783" width="15" customWidth="1"/>
    <col min="11784" max="11784" width="12.42578125" customWidth="1"/>
    <col min="11785" max="11789" width="5.7109375" customWidth="1"/>
    <col min="12033" max="12033" width="17.85546875" customWidth="1"/>
    <col min="12034" max="12034" width="18.7109375" customWidth="1"/>
    <col min="12035" max="12035" width="9.42578125" customWidth="1"/>
    <col min="12036" max="12036" width="10.140625" customWidth="1"/>
    <col min="12037" max="12037" width="13.85546875" customWidth="1"/>
    <col min="12038" max="12038" width="12.42578125" customWidth="1"/>
    <col min="12039" max="12039" width="15" customWidth="1"/>
    <col min="12040" max="12040" width="12.42578125" customWidth="1"/>
    <col min="12041" max="12045" width="5.7109375" customWidth="1"/>
    <col min="12289" max="12289" width="17.85546875" customWidth="1"/>
    <col min="12290" max="12290" width="18.7109375" customWidth="1"/>
    <col min="12291" max="12291" width="9.42578125" customWidth="1"/>
    <col min="12292" max="12292" width="10.140625" customWidth="1"/>
    <col min="12293" max="12293" width="13.85546875" customWidth="1"/>
    <col min="12294" max="12294" width="12.42578125" customWidth="1"/>
    <col min="12295" max="12295" width="15" customWidth="1"/>
    <col min="12296" max="12296" width="12.42578125" customWidth="1"/>
    <col min="12297" max="12301" width="5.7109375" customWidth="1"/>
    <col min="12545" max="12545" width="17.85546875" customWidth="1"/>
    <col min="12546" max="12546" width="18.7109375" customWidth="1"/>
    <col min="12547" max="12547" width="9.42578125" customWidth="1"/>
    <col min="12548" max="12548" width="10.140625" customWidth="1"/>
    <col min="12549" max="12549" width="13.85546875" customWidth="1"/>
    <col min="12550" max="12550" width="12.42578125" customWidth="1"/>
    <col min="12551" max="12551" width="15" customWidth="1"/>
    <col min="12552" max="12552" width="12.42578125" customWidth="1"/>
    <col min="12553" max="12557" width="5.7109375" customWidth="1"/>
    <col min="12801" max="12801" width="17.85546875" customWidth="1"/>
    <col min="12802" max="12802" width="18.7109375" customWidth="1"/>
    <col min="12803" max="12803" width="9.42578125" customWidth="1"/>
    <col min="12804" max="12804" width="10.140625" customWidth="1"/>
    <col min="12805" max="12805" width="13.85546875" customWidth="1"/>
    <col min="12806" max="12806" width="12.42578125" customWidth="1"/>
    <col min="12807" max="12807" width="15" customWidth="1"/>
    <col min="12808" max="12808" width="12.42578125" customWidth="1"/>
    <col min="12809" max="12813" width="5.7109375" customWidth="1"/>
    <col min="13057" max="13057" width="17.85546875" customWidth="1"/>
    <col min="13058" max="13058" width="18.7109375" customWidth="1"/>
    <col min="13059" max="13059" width="9.42578125" customWidth="1"/>
    <col min="13060" max="13060" width="10.140625" customWidth="1"/>
    <col min="13061" max="13061" width="13.85546875" customWidth="1"/>
    <col min="13062" max="13062" width="12.42578125" customWidth="1"/>
    <col min="13063" max="13063" width="15" customWidth="1"/>
    <col min="13064" max="13064" width="12.42578125" customWidth="1"/>
    <col min="13065" max="13069" width="5.7109375" customWidth="1"/>
    <col min="13313" max="13313" width="17.85546875" customWidth="1"/>
    <col min="13314" max="13314" width="18.7109375" customWidth="1"/>
    <col min="13315" max="13315" width="9.42578125" customWidth="1"/>
    <col min="13316" max="13316" width="10.140625" customWidth="1"/>
    <col min="13317" max="13317" width="13.85546875" customWidth="1"/>
    <col min="13318" max="13318" width="12.42578125" customWidth="1"/>
    <col min="13319" max="13319" width="15" customWidth="1"/>
    <col min="13320" max="13320" width="12.42578125" customWidth="1"/>
    <col min="13321" max="13325" width="5.7109375" customWidth="1"/>
    <col min="13569" max="13569" width="17.85546875" customWidth="1"/>
    <col min="13570" max="13570" width="18.7109375" customWidth="1"/>
    <col min="13571" max="13571" width="9.42578125" customWidth="1"/>
    <col min="13572" max="13572" width="10.140625" customWidth="1"/>
    <col min="13573" max="13573" width="13.85546875" customWidth="1"/>
    <col min="13574" max="13574" width="12.42578125" customWidth="1"/>
    <col min="13575" max="13575" width="15" customWidth="1"/>
    <col min="13576" max="13576" width="12.42578125" customWidth="1"/>
    <col min="13577" max="13581" width="5.7109375" customWidth="1"/>
    <col min="13825" max="13825" width="17.85546875" customWidth="1"/>
    <col min="13826" max="13826" width="18.7109375" customWidth="1"/>
    <col min="13827" max="13827" width="9.42578125" customWidth="1"/>
    <col min="13828" max="13828" width="10.140625" customWidth="1"/>
    <col min="13829" max="13829" width="13.85546875" customWidth="1"/>
    <col min="13830" max="13830" width="12.42578125" customWidth="1"/>
    <col min="13831" max="13831" width="15" customWidth="1"/>
    <col min="13832" max="13832" width="12.42578125" customWidth="1"/>
    <col min="13833" max="13837" width="5.7109375" customWidth="1"/>
    <col min="14081" max="14081" width="17.85546875" customWidth="1"/>
    <col min="14082" max="14082" width="18.7109375" customWidth="1"/>
    <col min="14083" max="14083" width="9.42578125" customWidth="1"/>
    <col min="14084" max="14084" width="10.140625" customWidth="1"/>
    <col min="14085" max="14085" width="13.85546875" customWidth="1"/>
    <col min="14086" max="14086" width="12.42578125" customWidth="1"/>
    <col min="14087" max="14087" width="15" customWidth="1"/>
    <col min="14088" max="14088" width="12.42578125" customWidth="1"/>
    <col min="14089" max="14093" width="5.7109375" customWidth="1"/>
    <col min="14337" max="14337" width="17.85546875" customWidth="1"/>
    <col min="14338" max="14338" width="18.7109375" customWidth="1"/>
    <col min="14339" max="14339" width="9.42578125" customWidth="1"/>
    <col min="14340" max="14340" width="10.140625" customWidth="1"/>
    <col min="14341" max="14341" width="13.85546875" customWidth="1"/>
    <col min="14342" max="14342" width="12.42578125" customWidth="1"/>
    <col min="14343" max="14343" width="15" customWidth="1"/>
    <col min="14344" max="14344" width="12.42578125" customWidth="1"/>
    <col min="14345" max="14349" width="5.7109375" customWidth="1"/>
    <col min="14593" max="14593" width="17.85546875" customWidth="1"/>
    <col min="14594" max="14594" width="18.7109375" customWidth="1"/>
    <col min="14595" max="14595" width="9.42578125" customWidth="1"/>
    <col min="14596" max="14596" width="10.140625" customWidth="1"/>
    <col min="14597" max="14597" width="13.85546875" customWidth="1"/>
    <col min="14598" max="14598" width="12.42578125" customWidth="1"/>
    <col min="14599" max="14599" width="15" customWidth="1"/>
    <col min="14600" max="14600" width="12.42578125" customWidth="1"/>
    <col min="14601" max="14605" width="5.7109375" customWidth="1"/>
    <col min="14849" max="14849" width="17.85546875" customWidth="1"/>
    <col min="14850" max="14850" width="18.7109375" customWidth="1"/>
    <col min="14851" max="14851" width="9.42578125" customWidth="1"/>
    <col min="14852" max="14852" width="10.140625" customWidth="1"/>
    <col min="14853" max="14853" width="13.85546875" customWidth="1"/>
    <col min="14854" max="14854" width="12.42578125" customWidth="1"/>
    <col min="14855" max="14855" width="15" customWidth="1"/>
    <col min="14856" max="14856" width="12.42578125" customWidth="1"/>
    <col min="14857" max="14861" width="5.7109375" customWidth="1"/>
    <col min="15105" max="15105" width="17.85546875" customWidth="1"/>
    <col min="15106" max="15106" width="18.7109375" customWidth="1"/>
    <col min="15107" max="15107" width="9.42578125" customWidth="1"/>
    <col min="15108" max="15108" width="10.140625" customWidth="1"/>
    <col min="15109" max="15109" width="13.85546875" customWidth="1"/>
    <col min="15110" max="15110" width="12.42578125" customWidth="1"/>
    <col min="15111" max="15111" width="15" customWidth="1"/>
    <col min="15112" max="15112" width="12.42578125" customWidth="1"/>
    <col min="15113" max="15117" width="5.7109375" customWidth="1"/>
    <col min="15361" max="15361" width="17.85546875" customWidth="1"/>
    <col min="15362" max="15362" width="18.7109375" customWidth="1"/>
    <col min="15363" max="15363" width="9.42578125" customWidth="1"/>
    <col min="15364" max="15364" width="10.140625" customWidth="1"/>
    <col min="15365" max="15365" width="13.85546875" customWidth="1"/>
    <col min="15366" max="15366" width="12.42578125" customWidth="1"/>
    <col min="15367" max="15367" width="15" customWidth="1"/>
    <col min="15368" max="15368" width="12.42578125" customWidth="1"/>
    <col min="15369" max="15373" width="5.7109375" customWidth="1"/>
    <col min="15617" max="15617" width="17.85546875" customWidth="1"/>
    <col min="15618" max="15618" width="18.7109375" customWidth="1"/>
    <col min="15619" max="15619" width="9.42578125" customWidth="1"/>
    <col min="15620" max="15620" width="10.140625" customWidth="1"/>
    <col min="15621" max="15621" width="13.85546875" customWidth="1"/>
    <col min="15622" max="15622" width="12.42578125" customWidth="1"/>
    <col min="15623" max="15623" width="15" customWidth="1"/>
    <col min="15624" max="15624" width="12.42578125" customWidth="1"/>
    <col min="15625" max="15629" width="5.7109375" customWidth="1"/>
    <col min="15873" max="15873" width="17.85546875" customWidth="1"/>
    <col min="15874" max="15874" width="18.7109375" customWidth="1"/>
    <col min="15875" max="15875" width="9.42578125" customWidth="1"/>
    <col min="15876" max="15876" width="10.140625" customWidth="1"/>
    <col min="15877" max="15877" width="13.85546875" customWidth="1"/>
    <col min="15878" max="15878" width="12.42578125" customWidth="1"/>
    <col min="15879" max="15879" width="15" customWidth="1"/>
    <col min="15880" max="15880" width="12.42578125" customWidth="1"/>
    <col min="15881" max="15885" width="5.7109375" customWidth="1"/>
    <col min="16129" max="16129" width="17.85546875" customWidth="1"/>
    <col min="16130" max="16130" width="18.7109375" customWidth="1"/>
    <col min="16131" max="16131" width="9.42578125" customWidth="1"/>
    <col min="16132" max="16132" width="10.140625" customWidth="1"/>
    <col min="16133" max="16133" width="13.85546875" customWidth="1"/>
    <col min="16134" max="16134" width="12.42578125" customWidth="1"/>
    <col min="16135" max="16135" width="15" customWidth="1"/>
    <col min="16136" max="16136" width="12.42578125" customWidth="1"/>
    <col min="16137" max="16141" width="5.7109375"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3" t="s">
        <v>10</v>
      </c>
      <c r="B3" s="11" t="s">
        <v>51</v>
      </c>
      <c r="C3" s="5">
        <f>VLOOKUP(B3,[21]Списки!$C$1:$E$40,2,FALSE)</f>
        <v>11510</v>
      </c>
      <c r="D3" s="5" t="str">
        <f>VLOOKUP(B3,[21]Списки!$C$1:$E$40,3,FALSE)</f>
        <v>СОШ с углуб.</v>
      </c>
      <c r="E3" s="34" t="s">
        <v>15</v>
      </c>
      <c r="F3" s="7">
        <v>54</v>
      </c>
      <c r="G3" s="7">
        <v>49</v>
      </c>
      <c r="H3" s="8">
        <f>C3*1000+1</f>
        <v>11510001</v>
      </c>
      <c r="I3" s="9">
        <v>1</v>
      </c>
      <c r="J3" s="9">
        <v>1</v>
      </c>
      <c r="K3" s="9">
        <v>0</v>
      </c>
      <c r="L3" s="9">
        <v>1</v>
      </c>
      <c r="M3" s="9">
        <v>1</v>
      </c>
      <c r="N3" s="10">
        <f>IF(COUNTBLANK(I3:M3)&lt;5,SUM(I3:M3),"Не писал")</f>
        <v>4</v>
      </c>
    </row>
    <row r="4" spans="1:14" x14ac:dyDescent="0.25">
      <c r="A4" s="33" t="str">
        <f>A3</f>
        <v>Московский</v>
      </c>
      <c r="B4" s="11" t="str">
        <f t="shared" ref="B4:G19" si="0">B3</f>
        <v>ГБОУ СОШ №510</v>
      </c>
      <c r="C4" s="5">
        <f t="shared" si="0"/>
        <v>11510</v>
      </c>
      <c r="D4" s="5" t="str">
        <f t="shared" si="0"/>
        <v>СОШ с углуб.</v>
      </c>
      <c r="E4" s="12" t="str">
        <f t="shared" si="0"/>
        <v>1а</v>
      </c>
      <c r="F4" s="7">
        <f t="shared" si="0"/>
        <v>54</v>
      </c>
      <c r="G4" s="7">
        <f t="shared" si="0"/>
        <v>49</v>
      </c>
      <c r="H4" s="8">
        <f>H3+1</f>
        <v>11510002</v>
      </c>
      <c r="I4" s="9">
        <v>0</v>
      </c>
      <c r="J4" s="9">
        <v>1</v>
      </c>
      <c r="K4" s="9">
        <v>1</v>
      </c>
      <c r="L4" s="9">
        <v>1</v>
      </c>
      <c r="M4" s="9">
        <v>1</v>
      </c>
      <c r="N4" s="10">
        <f t="shared" ref="N4:N29" si="1">IF(COUNTBLANK(I4:M4)&lt;5,SUM(I4:M4),"Не писал")</f>
        <v>4</v>
      </c>
    </row>
    <row r="5" spans="1:14" x14ac:dyDescent="0.25">
      <c r="A5" s="33" t="str">
        <f t="shared" ref="A5:G20" si="2">A4</f>
        <v>Московский</v>
      </c>
      <c r="B5" s="11" t="str">
        <f t="shared" si="0"/>
        <v>ГБОУ СОШ №510</v>
      </c>
      <c r="C5" s="5">
        <f t="shared" si="0"/>
        <v>11510</v>
      </c>
      <c r="D5" s="5" t="str">
        <f t="shared" si="0"/>
        <v>СОШ с углуб.</v>
      </c>
      <c r="E5" s="12" t="str">
        <f t="shared" si="0"/>
        <v>1а</v>
      </c>
      <c r="F5" s="7">
        <f t="shared" si="0"/>
        <v>54</v>
      </c>
      <c r="G5" s="7">
        <f t="shared" si="0"/>
        <v>49</v>
      </c>
      <c r="H5" s="8">
        <f t="shared" ref="H5:H51" si="3">H4+1</f>
        <v>11510003</v>
      </c>
      <c r="I5" s="9">
        <v>1</v>
      </c>
      <c r="J5" s="9">
        <v>1</v>
      </c>
      <c r="K5" s="9">
        <v>1</v>
      </c>
      <c r="L5" s="9">
        <v>1</v>
      </c>
      <c r="M5" s="9">
        <v>1</v>
      </c>
      <c r="N5" s="10">
        <f t="shared" si="1"/>
        <v>5</v>
      </c>
    </row>
    <row r="6" spans="1:14" x14ac:dyDescent="0.25">
      <c r="A6" s="33" t="str">
        <f t="shared" si="2"/>
        <v>Московский</v>
      </c>
      <c r="B6" s="11" t="str">
        <f t="shared" si="0"/>
        <v>ГБОУ СОШ №510</v>
      </c>
      <c r="C6" s="5">
        <f t="shared" si="0"/>
        <v>11510</v>
      </c>
      <c r="D6" s="5" t="str">
        <f t="shared" si="0"/>
        <v>СОШ с углуб.</v>
      </c>
      <c r="E6" s="12" t="str">
        <f t="shared" si="0"/>
        <v>1а</v>
      </c>
      <c r="F6" s="7">
        <f t="shared" si="0"/>
        <v>54</v>
      </c>
      <c r="G6" s="7">
        <f t="shared" si="0"/>
        <v>49</v>
      </c>
      <c r="H6" s="8">
        <f t="shared" si="3"/>
        <v>11510004</v>
      </c>
      <c r="I6" s="9">
        <v>1</v>
      </c>
      <c r="J6" s="9">
        <v>1</v>
      </c>
      <c r="K6" s="9">
        <v>1</v>
      </c>
      <c r="L6" s="9">
        <v>1</v>
      </c>
      <c r="M6" s="9">
        <v>1</v>
      </c>
      <c r="N6" s="10">
        <f t="shared" si="1"/>
        <v>5</v>
      </c>
    </row>
    <row r="7" spans="1:14" x14ac:dyDescent="0.25">
      <c r="A7" s="33" t="str">
        <f t="shared" si="2"/>
        <v>Московский</v>
      </c>
      <c r="B7" s="11" t="str">
        <f t="shared" si="0"/>
        <v>ГБОУ СОШ №510</v>
      </c>
      <c r="C7" s="5">
        <f t="shared" si="0"/>
        <v>11510</v>
      </c>
      <c r="D7" s="5" t="str">
        <f t="shared" si="0"/>
        <v>СОШ с углуб.</v>
      </c>
      <c r="E7" s="12" t="str">
        <f t="shared" si="0"/>
        <v>1а</v>
      </c>
      <c r="F7" s="7">
        <f t="shared" si="0"/>
        <v>54</v>
      </c>
      <c r="G7" s="7">
        <f t="shared" si="0"/>
        <v>49</v>
      </c>
      <c r="H7" s="8">
        <f t="shared" si="3"/>
        <v>11510005</v>
      </c>
      <c r="I7" s="9">
        <v>1</v>
      </c>
      <c r="J7" s="9">
        <v>1</v>
      </c>
      <c r="K7" s="9"/>
      <c r="L7" s="9">
        <v>1</v>
      </c>
      <c r="M7" s="9">
        <v>1</v>
      </c>
      <c r="N7" s="10">
        <f t="shared" si="1"/>
        <v>4</v>
      </c>
    </row>
    <row r="8" spans="1:14" x14ac:dyDescent="0.25">
      <c r="A8" s="33" t="str">
        <f t="shared" si="2"/>
        <v>Московский</v>
      </c>
      <c r="B8" s="11" t="str">
        <f t="shared" si="0"/>
        <v>ГБОУ СОШ №510</v>
      </c>
      <c r="C8" s="5">
        <f t="shared" si="0"/>
        <v>11510</v>
      </c>
      <c r="D8" s="5" t="str">
        <f t="shared" si="0"/>
        <v>СОШ с углуб.</v>
      </c>
      <c r="E8" s="12" t="str">
        <f t="shared" si="0"/>
        <v>1а</v>
      </c>
      <c r="F8" s="7">
        <f t="shared" si="0"/>
        <v>54</v>
      </c>
      <c r="G8" s="7">
        <f t="shared" si="0"/>
        <v>49</v>
      </c>
      <c r="H8" s="8">
        <f t="shared" si="3"/>
        <v>11510006</v>
      </c>
      <c r="I8" s="9">
        <v>1</v>
      </c>
      <c r="J8" s="9">
        <v>1</v>
      </c>
      <c r="K8" s="9">
        <v>1</v>
      </c>
      <c r="L8" s="9">
        <v>1</v>
      </c>
      <c r="M8" s="9">
        <v>1</v>
      </c>
      <c r="N8" s="10">
        <f t="shared" si="1"/>
        <v>5</v>
      </c>
    </row>
    <row r="9" spans="1:14" x14ac:dyDescent="0.25">
      <c r="A9" s="33" t="str">
        <f t="shared" si="2"/>
        <v>Московский</v>
      </c>
      <c r="B9" s="11" t="str">
        <f t="shared" si="0"/>
        <v>ГБОУ СОШ №510</v>
      </c>
      <c r="C9" s="5">
        <f t="shared" si="0"/>
        <v>11510</v>
      </c>
      <c r="D9" s="5" t="str">
        <f t="shared" si="0"/>
        <v>СОШ с углуб.</v>
      </c>
      <c r="E9" s="12" t="str">
        <f t="shared" si="0"/>
        <v>1а</v>
      </c>
      <c r="F9" s="7">
        <f t="shared" si="0"/>
        <v>54</v>
      </c>
      <c r="G9" s="7">
        <f t="shared" si="0"/>
        <v>49</v>
      </c>
      <c r="H9" s="8">
        <f t="shared" si="3"/>
        <v>11510007</v>
      </c>
      <c r="I9" s="9">
        <v>1</v>
      </c>
      <c r="J9" s="9">
        <v>1</v>
      </c>
      <c r="K9" s="9">
        <v>0</v>
      </c>
      <c r="L9" s="9">
        <v>1</v>
      </c>
      <c r="M9" s="9">
        <v>1</v>
      </c>
      <c r="N9" s="10">
        <f t="shared" si="1"/>
        <v>4</v>
      </c>
    </row>
    <row r="10" spans="1:14" x14ac:dyDescent="0.25">
      <c r="A10" s="33" t="str">
        <f t="shared" si="2"/>
        <v>Московский</v>
      </c>
      <c r="B10" s="11" t="str">
        <f t="shared" si="0"/>
        <v>ГБОУ СОШ №510</v>
      </c>
      <c r="C10" s="5">
        <f t="shared" si="0"/>
        <v>11510</v>
      </c>
      <c r="D10" s="5" t="str">
        <f t="shared" si="0"/>
        <v>СОШ с углуб.</v>
      </c>
      <c r="E10" s="12" t="str">
        <f t="shared" si="0"/>
        <v>1а</v>
      </c>
      <c r="F10" s="7">
        <f t="shared" si="0"/>
        <v>54</v>
      </c>
      <c r="G10" s="7">
        <f t="shared" si="0"/>
        <v>49</v>
      </c>
      <c r="H10" s="8">
        <f t="shared" si="3"/>
        <v>11510008</v>
      </c>
      <c r="I10" s="9">
        <v>1</v>
      </c>
      <c r="J10" s="9">
        <v>1</v>
      </c>
      <c r="K10" s="9">
        <v>1</v>
      </c>
      <c r="L10" s="9">
        <v>1</v>
      </c>
      <c r="M10" s="9">
        <v>1</v>
      </c>
      <c r="N10" s="10">
        <f t="shared" si="1"/>
        <v>5</v>
      </c>
    </row>
    <row r="11" spans="1:14" x14ac:dyDescent="0.25">
      <c r="A11" s="33" t="str">
        <f t="shared" si="2"/>
        <v>Московский</v>
      </c>
      <c r="B11" s="11" t="str">
        <f t="shared" si="0"/>
        <v>ГБОУ СОШ №510</v>
      </c>
      <c r="C11" s="5">
        <f t="shared" si="0"/>
        <v>11510</v>
      </c>
      <c r="D11" s="5" t="str">
        <f t="shared" si="0"/>
        <v>СОШ с углуб.</v>
      </c>
      <c r="E11" s="12" t="str">
        <f t="shared" si="0"/>
        <v>1а</v>
      </c>
      <c r="F11" s="7">
        <f t="shared" si="0"/>
        <v>54</v>
      </c>
      <c r="G11" s="7">
        <f t="shared" si="0"/>
        <v>49</v>
      </c>
      <c r="H11" s="8">
        <f t="shared" si="3"/>
        <v>11510009</v>
      </c>
      <c r="I11" s="9">
        <v>1</v>
      </c>
      <c r="J11" s="9">
        <v>1</v>
      </c>
      <c r="K11" s="9">
        <v>1</v>
      </c>
      <c r="L11" s="9">
        <v>1</v>
      </c>
      <c r="M11" s="9">
        <v>1</v>
      </c>
      <c r="N11" s="10">
        <f t="shared" si="1"/>
        <v>5</v>
      </c>
    </row>
    <row r="12" spans="1:14" x14ac:dyDescent="0.25">
      <c r="A12" s="33" t="str">
        <f t="shared" si="2"/>
        <v>Московский</v>
      </c>
      <c r="B12" s="11" t="str">
        <f t="shared" si="0"/>
        <v>ГБОУ СОШ №510</v>
      </c>
      <c r="C12" s="5">
        <f t="shared" si="0"/>
        <v>11510</v>
      </c>
      <c r="D12" s="5" t="str">
        <f t="shared" si="0"/>
        <v>СОШ с углуб.</v>
      </c>
      <c r="E12" s="12" t="str">
        <f t="shared" si="0"/>
        <v>1а</v>
      </c>
      <c r="F12" s="7">
        <f t="shared" si="0"/>
        <v>54</v>
      </c>
      <c r="G12" s="7">
        <f t="shared" si="0"/>
        <v>49</v>
      </c>
      <c r="H12" s="8">
        <f t="shared" si="3"/>
        <v>11510010</v>
      </c>
      <c r="I12" s="9">
        <v>1</v>
      </c>
      <c r="J12" s="9">
        <v>1</v>
      </c>
      <c r="K12" s="9">
        <v>0</v>
      </c>
      <c r="L12" s="9">
        <v>0</v>
      </c>
      <c r="M12" s="9">
        <v>1</v>
      </c>
      <c r="N12" s="10">
        <f t="shared" si="1"/>
        <v>3</v>
      </c>
    </row>
    <row r="13" spans="1:14" x14ac:dyDescent="0.25">
      <c r="A13" s="33" t="str">
        <f t="shared" si="2"/>
        <v>Московский</v>
      </c>
      <c r="B13" s="11" t="str">
        <f t="shared" si="0"/>
        <v>ГБОУ СОШ №510</v>
      </c>
      <c r="C13" s="5">
        <f t="shared" si="0"/>
        <v>11510</v>
      </c>
      <c r="D13" s="5" t="str">
        <f t="shared" si="0"/>
        <v>СОШ с углуб.</v>
      </c>
      <c r="E13" s="12" t="str">
        <f t="shared" si="0"/>
        <v>1а</v>
      </c>
      <c r="F13" s="7">
        <f t="shared" si="0"/>
        <v>54</v>
      </c>
      <c r="G13" s="7">
        <f t="shared" si="0"/>
        <v>49</v>
      </c>
      <c r="H13" s="8">
        <f t="shared" si="3"/>
        <v>11510011</v>
      </c>
      <c r="I13" s="9">
        <v>1</v>
      </c>
      <c r="J13" s="9">
        <v>1</v>
      </c>
      <c r="K13" s="9">
        <v>1</v>
      </c>
      <c r="L13" s="9">
        <v>1</v>
      </c>
      <c r="M13" s="9">
        <v>1</v>
      </c>
      <c r="N13" s="10">
        <f t="shared" si="1"/>
        <v>5</v>
      </c>
    </row>
    <row r="14" spans="1:14" x14ac:dyDescent="0.25">
      <c r="A14" s="33" t="str">
        <f t="shared" si="2"/>
        <v>Московский</v>
      </c>
      <c r="B14" s="11" t="str">
        <f t="shared" si="0"/>
        <v>ГБОУ СОШ №510</v>
      </c>
      <c r="C14" s="5">
        <f t="shared" si="0"/>
        <v>11510</v>
      </c>
      <c r="D14" s="5" t="str">
        <f t="shared" si="0"/>
        <v>СОШ с углуб.</v>
      </c>
      <c r="E14" s="12" t="str">
        <f t="shared" si="0"/>
        <v>1а</v>
      </c>
      <c r="F14" s="7">
        <f t="shared" si="0"/>
        <v>54</v>
      </c>
      <c r="G14" s="7">
        <f t="shared" si="0"/>
        <v>49</v>
      </c>
      <c r="H14" s="8">
        <f t="shared" si="3"/>
        <v>11510012</v>
      </c>
      <c r="I14" s="9">
        <v>1</v>
      </c>
      <c r="J14" s="9">
        <v>0</v>
      </c>
      <c r="K14" s="9">
        <v>0</v>
      </c>
      <c r="L14" s="9">
        <v>1</v>
      </c>
      <c r="M14" s="9">
        <v>1</v>
      </c>
      <c r="N14" s="10">
        <f t="shared" si="1"/>
        <v>3</v>
      </c>
    </row>
    <row r="15" spans="1:14" x14ac:dyDescent="0.25">
      <c r="A15" s="33" t="str">
        <f t="shared" si="2"/>
        <v>Московский</v>
      </c>
      <c r="B15" s="11" t="str">
        <f t="shared" si="0"/>
        <v>ГБОУ СОШ №510</v>
      </c>
      <c r="C15" s="5">
        <f t="shared" si="0"/>
        <v>11510</v>
      </c>
      <c r="D15" s="5" t="str">
        <f t="shared" si="0"/>
        <v>СОШ с углуб.</v>
      </c>
      <c r="E15" s="12" t="str">
        <f t="shared" si="0"/>
        <v>1а</v>
      </c>
      <c r="F15" s="7">
        <f t="shared" si="0"/>
        <v>54</v>
      </c>
      <c r="G15" s="7">
        <f t="shared" si="0"/>
        <v>49</v>
      </c>
      <c r="H15" s="8">
        <f t="shared" si="3"/>
        <v>11510013</v>
      </c>
      <c r="I15" s="9">
        <v>1</v>
      </c>
      <c r="J15" s="9">
        <v>1</v>
      </c>
      <c r="K15" s="9">
        <v>1</v>
      </c>
      <c r="L15" s="9">
        <v>1</v>
      </c>
      <c r="M15" s="9">
        <v>1</v>
      </c>
      <c r="N15" s="10">
        <f t="shared" si="1"/>
        <v>5</v>
      </c>
    </row>
    <row r="16" spans="1:14" x14ac:dyDescent="0.25">
      <c r="A16" s="33" t="str">
        <f t="shared" si="2"/>
        <v>Московский</v>
      </c>
      <c r="B16" s="11" t="str">
        <f t="shared" si="0"/>
        <v>ГБОУ СОШ №510</v>
      </c>
      <c r="C16" s="5">
        <f t="shared" si="0"/>
        <v>11510</v>
      </c>
      <c r="D16" s="5" t="str">
        <f t="shared" si="0"/>
        <v>СОШ с углуб.</v>
      </c>
      <c r="E16" s="12" t="str">
        <f t="shared" si="0"/>
        <v>1а</v>
      </c>
      <c r="F16" s="7">
        <f t="shared" si="0"/>
        <v>54</v>
      </c>
      <c r="G16" s="7">
        <f t="shared" si="0"/>
        <v>49</v>
      </c>
      <c r="H16" s="8">
        <f t="shared" si="3"/>
        <v>11510014</v>
      </c>
      <c r="I16" s="9">
        <v>0</v>
      </c>
      <c r="J16" s="9">
        <v>1</v>
      </c>
      <c r="K16" s="9">
        <v>1</v>
      </c>
      <c r="L16" s="9">
        <v>1</v>
      </c>
      <c r="M16" s="9">
        <v>1</v>
      </c>
      <c r="N16" s="10">
        <f t="shared" si="1"/>
        <v>4</v>
      </c>
    </row>
    <row r="17" spans="1:14" x14ac:dyDescent="0.25">
      <c r="A17" s="33" t="str">
        <f t="shared" si="2"/>
        <v>Московский</v>
      </c>
      <c r="B17" s="11" t="str">
        <f t="shared" si="0"/>
        <v>ГБОУ СОШ №510</v>
      </c>
      <c r="C17" s="5">
        <f t="shared" si="0"/>
        <v>11510</v>
      </c>
      <c r="D17" s="5" t="str">
        <f t="shared" si="0"/>
        <v>СОШ с углуб.</v>
      </c>
      <c r="E17" s="12" t="str">
        <f t="shared" si="0"/>
        <v>1а</v>
      </c>
      <c r="F17" s="7">
        <f t="shared" si="0"/>
        <v>54</v>
      </c>
      <c r="G17" s="7">
        <f t="shared" si="0"/>
        <v>49</v>
      </c>
      <c r="H17" s="8">
        <f t="shared" si="3"/>
        <v>11510015</v>
      </c>
      <c r="I17" s="9">
        <v>1</v>
      </c>
      <c r="J17" s="9">
        <v>1</v>
      </c>
      <c r="K17" s="9">
        <v>1</v>
      </c>
      <c r="L17" s="9">
        <v>1</v>
      </c>
      <c r="M17" s="9">
        <v>1</v>
      </c>
      <c r="N17" s="10">
        <f t="shared" si="1"/>
        <v>5</v>
      </c>
    </row>
    <row r="18" spans="1:14" x14ac:dyDescent="0.25">
      <c r="A18" s="33" t="str">
        <f t="shared" si="2"/>
        <v>Московский</v>
      </c>
      <c r="B18" s="11" t="str">
        <f t="shared" si="0"/>
        <v>ГБОУ СОШ №510</v>
      </c>
      <c r="C18" s="5">
        <f t="shared" si="0"/>
        <v>11510</v>
      </c>
      <c r="D18" s="5" t="str">
        <f t="shared" si="0"/>
        <v>СОШ с углуб.</v>
      </c>
      <c r="E18" s="12" t="str">
        <f t="shared" si="0"/>
        <v>1а</v>
      </c>
      <c r="F18" s="7">
        <f t="shared" si="0"/>
        <v>54</v>
      </c>
      <c r="G18" s="7">
        <f t="shared" si="0"/>
        <v>49</v>
      </c>
      <c r="H18" s="8">
        <f t="shared" si="3"/>
        <v>11510016</v>
      </c>
      <c r="I18" s="9">
        <v>0</v>
      </c>
      <c r="J18" s="9">
        <v>1</v>
      </c>
      <c r="K18" s="9">
        <v>1</v>
      </c>
      <c r="L18" s="9">
        <v>1</v>
      </c>
      <c r="M18" s="9">
        <v>1</v>
      </c>
      <c r="N18" s="10">
        <f t="shared" si="1"/>
        <v>4</v>
      </c>
    </row>
    <row r="19" spans="1:14" x14ac:dyDescent="0.25">
      <c r="A19" s="33" t="str">
        <f t="shared" si="2"/>
        <v>Московский</v>
      </c>
      <c r="B19" s="11" t="str">
        <f t="shared" si="0"/>
        <v>ГБОУ СОШ №510</v>
      </c>
      <c r="C19" s="5">
        <f t="shared" si="0"/>
        <v>11510</v>
      </c>
      <c r="D19" s="5" t="str">
        <f t="shared" si="0"/>
        <v>СОШ с углуб.</v>
      </c>
      <c r="E19" s="12" t="str">
        <f t="shared" si="0"/>
        <v>1а</v>
      </c>
      <c r="F19" s="7">
        <f t="shared" si="0"/>
        <v>54</v>
      </c>
      <c r="G19" s="7">
        <f t="shared" si="0"/>
        <v>49</v>
      </c>
      <c r="H19" s="8">
        <f t="shared" si="3"/>
        <v>11510017</v>
      </c>
      <c r="I19" s="9">
        <v>1</v>
      </c>
      <c r="J19" s="9">
        <v>1</v>
      </c>
      <c r="K19" s="9">
        <v>1</v>
      </c>
      <c r="L19" s="9">
        <v>1</v>
      </c>
      <c r="M19" s="9">
        <v>1</v>
      </c>
      <c r="N19" s="10">
        <f t="shared" si="1"/>
        <v>5</v>
      </c>
    </row>
    <row r="20" spans="1:14" x14ac:dyDescent="0.25">
      <c r="A20" s="33" t="str">
        <f t="shared" si="2"/>
        <v>Московский</v>
      </c>
      <c r="B20" s="11" t="str">
        <f t="shared" si="2"/>
        <v>ГБОУ СОШ №510</v>
      </c>
      <c r="C20" s="5">
        <f t="shared" si="2"/>
        <v>11510</v>
      </c>
      <c r="D20" s="5" t="str">
        <f t="shared" si="2"/>
        <v>СОШ с углуб.</v>
      </c>
      <c r="E20" s="12" t="str">
        <f t="shared" si="2"/>
        <v>1а</v>
      </c>
      <c r="F20" s="7">
        <f t="shared" si="2"/>
        <v>54</v>
      </c>
      <c r="G20" s="7">
        <f t="shared" si="2"/>
        <v>49</v>
      </c>
      <c r="H20" s="8">
        <f t="shared" si="3"/>
        <v>11510018</v>
      </c>
      <c r="I20" s="9">
        <v>1</v>
      </c>
      <c r="J20" s="9">
        <v>0</v>
      </c>
      <c r="K20" s="9">
        <v>1</v>
      </c>
      <c r="L20" s="9">
        <v>1</v>
      </c>
      <c r="M20" s="9">
        <v>1</v>
      </c>
      <c r="N20" s="10">
        <f t="shared" si="1"/>
        <v>4</v>
      </c>
    </row>
    <row r="21" spans="1:14" x14ac:dyDescent="0.25">
      <c r="A21" s="33" t="str">
        <f t="shared" ref="A21:G36" si="4">A20</f>
        <v>Московский</v>
      </c>
      <c r="B21" s="11" t="str">
        <f t="shared" si="4"/>
        <v>ГБОУ СОШ №510</v>
      </c>
      <c r="C21" s="5">
        <f t="shared" si="4"/>
        <v>11510</v>
      </c>
      <c r="D21" s="5" t="str">
        <f t="shared" si="4"/>
        <v>СОШ с углуб.</v>
      </c>
      <c r="E21" s="12" t="str">
        <f t="shared" si="4"/>
        <v>1а</v>
      </c>
      <c r="F21" s="7">
        <f t="shared" si="4"/>
        <v>54</v>
      </c>
      <c r="G21" s="7">
        <f t="shared" si="4"/>
        <v>49</v>
      </c>
      <c r="H21" s="8">
        <f t="shared" si="3"/>
        <v>11510019</v>
      </c>
      <c r="I21" s="9">
        <v>1</v>
      </c>
      <c r="J21" s="9">
        <v>1</v>
      </c>
      <c r="K21" s="9">
        <v>1</v>
      </c>
      <c r="L21" s="9">
        <v>1</v>
      </c>
      <c r="M21" s="9">
        <v>1</v>
      </c>
      <c r="N21" s="10">
        <f t="shared" si="1"/>
        <v>5</v>
      </c>
    </row>
    <row r="22" spans="1:14" x14ac:dyDescent="0.25">
      <c r="A22" s="33" t="str">
        <f t="shared" si="4"/>
        <v>Московский</v>
      </c>
      <c r="B22" s="11" t="str">
        <f t="shared" si="4"/>
        <v>ГБОУ СОШ №510</v>
      </c>
      <c r="C22" s="5">
        <f t="shared" si="4"/>
        <v>11510</v>
      </c>
      <c r="D22" s="5" t="str">
        <f t="shared" si="4"/>
        <v>СОШ с углуб.</v>
      </c>
      <c r="E22" s="12" t="str">
        <f t="shared" si="4"/>
        <v>1а</v>
      </c>
      <c r="F22" s="7">
        <f t="shared" si="4"/>
        <v>54</v>
      </c>
      <c r="G22" s="7">
        <f t="shared" si="4"/>
        <v>49</v>
      </c>
      <c r="H22" s="8">
        <f t="shared" si="3"/>
        <v>11510020</v>
      </c>
      <c r="I22" s="9">
        <v>1</v>
      </c>
      <c r="J22" s="9">
        <v>1</v>
      </c>
      <c r="K22" s="9">
        <v>1</v>
      </c>
      <c r="L22" s="9">
        <v>1</v>
      </c>
      <c r="M22" s="9">
        <v>1</v>
      </c>
      <c r="N22" s="10">
        <f t="shared" si="1"/>
        <v>5</v>
      </c>
    </row>
    <row r="23" spans="1:14" x14ac:dyDescent="0.25">
      <c r="A23" s="33" t="str">
        <f t="shared" si="4"/>
        <v>Московский</v>
      </c>
      <c r="B23" s="11" t="str">
        <f t="shared" si="4"/>
        <v>ГБОУ СОШ №510</v>
      </c>
      <c r="C23" s="5">
        <f t="shared" si="4"/>
        <v>11510</v>
      </c>
      <c r="D23" s="5" t="str">
        <f t="shared" si="4"/>
        <v>СОШ с углуб.</v>
      </c>
      <c r="E23" s="12" t="str">
        <f t="shared" si="4"/>
        <v>1а</v>
      </c>
      <c r="F23" s="7">
        <f t="shared" si="4"/>
        <v>54</v>
      </c>
      <c r="G23" s="7">
        <f t="shared" si="4"/>
        <v>49</v>
      </c>
      <c r="H23" s="8">
        <f t="shared" si="3"/>
        <v>11510021</v>
      </c>
      <c r="I23" s="9">
        <v>0</v>
      </c>
      <c r="J23" s="9">
        <v>1</v>
      </c>
      <c r="K23" s="9">
        <v>0</v>
      </c>
      <c r="L23" s="9">
        <v>1</v>
      </c>
      <c r="M23" s="9">
        <v>1</v>
      </c>
      <c r="N23" s="10">
        <f t="shared" si="1"/>
        <v>3</v>
      </c>
    </row>
    <row r="24" spans="1:14" x14ac:dyDescent="0.25">
      <c r="A24" s="33" t="str">
        <f t="shared" si="4"/>
        <v>Московский</v>
      </c>
      <c r="B24" s="11" t="str">
        <f t="shared" si="4"/>
        <v>ГБОУ СОШ №510</v>
      </c>
      <c r="C24" s="5">
        <f t="shared" si="4"/>
        <v>11510</v>
      </c>
      <c r="D24" s="5" t="str">
        <f t="shared" si="4"/>
        <v>СОШ с углуб.</v>
      </c>
      <c r="E24" s="12" t="str">
        <f t="shared" si="4"/>
        <v>1а</v>
      </c>
      <c r="F24" s="7">
        <f t="shared" si="4"/>
        <v>54</v>
      </c>
      <c r="G24" s="7">
        <f t="shared" si="4"/>
        <v>49</v>
      </c>
      <c r="H24" s="8">
        <f t="shared" si="3"/>
        <v>11510022</v>
      </c>
      <c r="I24" s="9">
        <v>1</v>
      </c>
      <c r="J24" s="9">
        <v>1</v>
      </c>
      <c r="K24" s="9">
        <v>0</v>
      </c>
      <c r="L24" s="9">
        <v>1</v>
      </c>
      <c r="M24" s="9">
        <v>0</v>
      </c>
      <c r="N24" s="10">
        <f t="shared" si="1"/>
        <v>3</v>
      </c>
    </row>
    <row r="25" spans="1:14" x14ac:dyDescent="0.25">
      <c r="A25" s="33" t="str">
        <f t="shared" si="4"/>
        <v>Московский</v>
      </c>
      <c r="B25" s="11" t="str">
        <f t="shared" si="4"/>
        <v>ГБОУ СОШ №510</v>
      </c>
      <c r="C25" s="5">
        <f t="shared" si="4"/>
        <v>11510</v>
      </c>
      <c r="D25" s="5" t="str">
        <f t="shared" si="4"/>
        <v>СОШ с углуб.</v>
      </c>
      <c r="E25" s="12" t="str">
        <f t="shared" si="4"/>
        <v>1а</v>
      </c>
      <c r="F25" s="7">
        <f t="shared" si="4"/>
        <v>54</v>
      </c>
      <c r="G25" s="7">
        <f t="shared" si="4"/>
        <v>49</v>
      </c>
      <c r="H25" s="8">
        <f t="shared" si="3"/>
        <v>11510023</v>
      </c>
      <c r="I25" s="9">
        <v>1</v>
      </c>
      <c r="J25" s="9">
        <v>1</v>
      </c>
      <c r="K25" s="9">
        <v>1</v>
      </c>
      <c r="L25" s="9">
        <v>1</v>
      </c>
      <c r="M25" s="9">
        <v>1</v>
      </c>
      <c r="N25" s="10">
        <f t="shared" si="1"/>
        <v>5</v>
      </c>
    </row>
    <row r="26" spans="1:14" x14ac:dyDescent="0.25">
      <c r="A26" s="33" t="str">
        <f t="shared" si="4"/>
        <v>Московский</v>
      </c>
      <c r="B26" s="11" t="str">
        <f t="shared" si="4"/>
        <v>ГБОУ СОШ №510</v>
      </c>
      <c r="C26" s="5">
        <f t="shared" si="4"/>
        <v>11510</v>
      </c>
      <c r="D26" s="5" t="str">
        <f t="shared" si="4"/>
        <v>СОШ с углуб.</v>
      </c>
      <c r="E26" s="12" t="str">
        <f t="shared" si="4"/>
        <v>1а</v>
      </c>
      <c r="F26" s="7">
        <f t="shared" si="4"/>
        <v>54</v>
      </c>
      <c r="G26" s="7">
        <f t="shared" si="4"/>
        <v>49</v>
      </c>
      <c r="H26" s="8">
        <f>H25+1</f>
        <v>11510024</v>
      </c>
      <c r="I26" s="9">
        <v>1</v>
      </c>
      <c r="J26" s="9">
        <v>0</v>
      </c>
      <c r="K26" s="9">
        <v>1</v>
      </c>
      <c r="L26" s="9">
        <v>1</v>
      </c>
      <c r="M26" s="9">
        <v>1</v>
      </c>
      <c r="N26" s="10">
        <f t="shared" si="1"/>
        <v>4</v>
      </c>
    </row>
    <row r="27" spans="1:14" x14ac:dyDescent="0.25">
      <c r="A27" s="33" t="str">
        <f t="shared" si="4"/>
        <v>Московский</v>
      </c>
      <c r="B27" s="11" t="str">
        <f t="shared" si="4"/>
        <v>ГБОУ СОШ №510</v>
      </c>
      <c r="C27" s="5">
        <f t="shared" si="4"/>
        <v>11510</v>
      </c>
      <c r="D27" s="5" t="str">
        <f t="shared" si="4"/>
        <v>СОШ с углуб.</v>
      </c>
      <c r="E27" s="12" t="str">
        <f t="shared" si="4"/>
        <v>1а</v>
      </c>
      <c r="F27" s="7">
        <f t="shared" si="4"/>
        <v>54</v>
      </c>
      <c r="G27" s="7">
        <f t="shared" si="4"/>
        <v>49</v>
      </c>
      <c r="H27" s="8">
        <f t="shared" ref="H27:H46" si="5">H26+1</f>
        <v>11510025</v>
      </c>
      <c r="I27" s="9">
        <v>1</v>
      </c>
      <c r="J27" s="9">
        <v>1</v>
      </c>
      <c r="K27" s="9">
        <v>1</v>
      </c>
      <c r="L27" s="9">
        <v>1</v>
      </c>
      <c r="M27" s="9">
        <v>1</v>
      </c>
      <c r="N27" s="10">
        <f t="shared" si="1"/>
        <v>5</v>
      </c>
    </row>
    <row r="28" spans="1:14" x14ac:dyDescent="0.25">
      <c r="A28" s="33" t="str">
        <f t="shared" si="4"/>
        <v>Московский</v>
      </c>
      <c r="B28" s="11" t="str">
        <f t="shared" si="4"/>
        <v>ГБОУ СОШ №510</v>
      </c>
      <c r="C28" s="5">
        <f t="shared" si="4"/>
        <v>11510</v>
      </c>
      <c r="D28" s="5" t="str">
        <f t="shared" si="4"/>
        <v>СОШ с углуб.</v>
      </c>
      <c r="E28" s="12" t="str">
        <f t="shared" si="4"/>
        <v>1а</v>
      </c>
      <c r="F28" s="7">
        <f t="shared" si="4"/>
        <v>54</v>
      </c>
      <c r="G28" s="7">
        <f t="shared" si="4"/>
        <v>49</v>
      </c>
      <c r="H28" s="8">
        <f t="shared" si="5"/>
        <v>11510026</v>
      </c>
      <c r="I28" s="9">
        <v>1</v>
      </c>
      <c r="J28" s="9">
        <v>1</v>
      </c>
      <c r="K28" s="9">
        <v>1</v>
      </c>
      <c r="L28" s="9">
        <v>1</v>
      </c>
      <c r="M28" s="9">
        <v>1</v>
      </c>
      <c r="N28" s="10">
        <f t="shared" si="1"/>
        <v>5</v>
      </c>
    </row>
    <row r="29" spans="1:14" x14ac:dyDescent="0.25">
      <c r="A29" s="33" t="str">
        <f t="shared" si="4"/>
        <v>Московский</v>
      </c>
      <c r="B29" s="11" t="str">
        <f t="shared" si="4"/>
        <v>ГБОУ СОШ №510</v>
      </c>
      <c r="C29" s="5">
        <f t="shared" si="4"/>
        <v>11510</v>
      </c>
      <c r="D29" s="5" t="str">
        <f t="shared" si="4"/>
        <v>СОШ с углуб.</v>
      </c>
      <c r="E29" s="12" t="str">
        <f t="shared" si="4"/>
        <v>1а</v>
      </c>
      <c r="F29" s="7">
        <f t="shared" si="4"/>
        <v>54</v>
      </c>
      <c r="G29" s="7">
        <f t="shared" si="4"/>
        <v>49</v>
      </c>
      <c r="H29" s="8">
        <f t="shared" si="5"/>
        <v>11510027</v>
      </c>
      <c r="I29" s="9">
        <v>1</v>
      </c>
      <c r="J29" s="9">
        <v>1</v>
      </c>
      <c r="K29" s="9">
        <v>1</v>
      </c>
      <c r="L29" s="9">
        <v>1</v>
      </c>
      <c r="M29" s="9">
        <v>1</v>
      </c>
      <c r="N29" s="10">
        <f t="shared" si="1"/>
        <v>5</v>
      </c>
    </row>
    <row r="30" spans="1:14" x14ac:dyDescent="0.25">
      <c r="A30" s="33" t="str">
        <f t="shared" si="4"/>
        <v>Московский</v>
      </c>
      <c r="B30" s="11" t="str">
        <f t="shared" si="4"/>
        <v>ГБОУ СОШ №510</v>
      </c>
      <c r="C30" s="5">
        <f t="shared" si="4"/>
        <v>11510</v>
      </c>
      <c r="D30" s="5" t="str">
        <f t="shared" si="4"/>
        <v>СОШ с углуб.</v>
      </c>
      <c r="E30" s="35" t="s">
        <v>16</v>
      </c>
      <c r="F30" s="7">
        <v>54</v>
      </c>
      <c r="G30" s="7">
        <v>49</v>
      </c>
      <c r="H30" s="8">
        <f t="shared" si="5"/>
        <v>11510028</v>
      </c>
      <c r="I30" s="9">
        <v>1</v>
      </c>
      <c r="J30" s="9">
        <v>0</v>
      </c>
      <c r="K30" s="9">
        <v>0</v>
      </c>
      <c r="L30" s="9">
        <v>1</v>
      </c>
      <c r="M30" s="9">
        <v>1</v>
      </c>
      <c r="N30" s="10">
        <f>IF(COUNTBLANK(I30:M30)&lt;5,SUM(I30:M30),"Не писал")</f>
        <v>3</v>
      </c>
    </row>
    <row r="31" spans="1:14" x14ac:dyDescent="0.25">
      <c r="A31" s="33" t="str">
        <f t="shared" si="4"/>
        <v>Московский</v>
      </c>
      <c r="B31" s="11" t="str">
        <f t="shared" si="4"/>
        <v>ГБОУ СОШ №510</v>
      </c>
      <c r="C31" s="5">
        <f t="shared" si="4"/>
        <v>11510</v>
      </c>
      <c r="D31" s="5" t="str">
        <f t="shared" si="4"/>
        <v>СОШ с углуб.</v>
      </c>
      <c r="E31" s="12" t="str">
        <f t="shared" si="4"/>
        <v>1б</v>
      </c>
      <c r="F31" s="7">
        <f t="shared" si="4"/>
        <v>54</v>
      </c>
      <c r="G31" s="7">
        <f t="shared" si="4"/>
        <v>49</v>
      </c>
      <c r="H31" s="8">
        <f t="shared" si="5"/>
        <v>11510029</v>
      </c>
      <c r="I31" s="9">
        <v>1</v>
      </c>
      <c r="J31" s="9">
        <v>1</v>
      </c>
      <c r="K31" s="9">
        <v>0</v>
      </c>
      <c r="L31" s="9">
        <v>1</v>
      </c>
      <c r="M31" s="9">
        <v>1</v>
      </c>
      <c r="N31" s="10">
        <f t="shared" ref="N31:N51" si="6">IF(COUNTBLANK(I31:M31)&lt;5,SUM(I31:M31),"Не писал")</f>
        <v>4</v>
      </c>
    </row>
    <row r="32" spans="1:14" x14ac:dyDescent="0.25">
      <c r="A32" s="33" t="str">
        <f t="shared" si="4"/>
        <v>Московский</v>
      </c>
      <c r="B32" s="11" t="str">
        <f t="shared" si="4"/>
        <v>ГБОУ СОШ №510</v>
      </c>
      <c r="C32" s="5">
        <f t="shared" si="4"/>
        <v>11510</v>
      </c>
      <c r="D32" s="5" t="str">
        <f t="shared" si="4"/>
        <v>СОШ с углуб.</v>
      </c>
      <c r="E32" s="12" t="str">
        <f t="shared" si="4"/>
        <v>1б</v>
      </c>
      <c r="F32" s="7">
        <f t="shared" si="4"/>
        <v>54</v>
      </c>
      <c r="G32" s="7">
        <f t="shared" si="4"/>
        <v>49</v>
      </c>
      <c r="H32" s="8">
        <f t="shared" si="5"/>
        <v>11510030</v>
      </c>
      <c r="I32" s="9">
        <v>1</v>
      </c>
      <c r="J32" s="9">
        <v>1</v>
      </c>
      <c r="K32" s="9">
        <v>0</v>
      </c>
      <c r="L32" s="9">
        <v>1</v>
      </c>
      <c r="M32" s="9">
        <v>1</v>
      </c>
      <c r="N32" s="10">
        <f t="shared" si="6"/>
        <v>4</v>
      </c>
    </row>
    <row r="33" spans="1:14" x14ac:dyDescent="0.25">
      <c r="A33" s="33" t="str">
        <f t="shared" si="4"/>
        <v>Московский</v>
      </c>
      <c r="B33" s="11" t="str">
        <f t="shared" si="4"/>
        <v>ГБОУ СОШ №510</v>
      </c>
      <c r="C33" s="5">
        <f t="shared" si="4"/>
        <v>11510</v>
      </c>
      <c r="D33" s="5" t="str">
        <f t="shared" si="4"/>
        <v>СОШ с углуб.</v>
      </c>
      <c r="E33" s="12" t="str">
        <f t="shared" si="4"/>
        <v>1б</v>
      </c>
      <c r="F33" s="7">
        <f t="shared" si="4"/>
        <v>54</v>
      </c>
      <c r="G33" s="7">
        <f t="shared" si="4"/>
        <v>49</v>
      </c>
      <c r="H33" s="8">
        <f t="shared" si="5"/>
        <v>11510031</v>
      </c>
      <c r="I33" s="9">
        <v>1</v>
      </c>
      <c r="J33" s="9">
        <v>1</v>
      </c>
      <c r="K33" s="9">
        <v>1</v>
      </c>
      <c r="L33" s="9">
        <v>1</v>
      </c>
      <c r="M33" s="9">
        <v>1</v>
      </c>
      <c r="N33" s="10">
        <f t="shared" si="6"/>
        <v>5</v>
      </c>
    </row>
    <row r="34" spans="1:14" x14ac:dyDescent="0.25">
      <c r="A34" s="33" t="str">
        <f t="shared" si="4"/>
        <v>Московский</v>
      </c>
      <c r="B34" s="11" t="str">
        <f t="shared" si="4"/>
        <v>ГБОУ СОШ №510</v>
      </c>
      <c r="C34" s="5">
        <f t="shared" si="4"/>
        <v>11510</v>
      </c>
      <c r="D34" s="5" t="str">
        <f t="shared" si="4"/>
        <v>СОШ с углуб.</v>
      </c>
      <c r="E34" s="12" t="str">
        <f t="shared" si="4"/>
        <v>1б</v>
      </c>
      <c r="F34" s="7">
        <f t="shared" si="4"/>
        <v>54</v>
      </c>
      <c r="G34" s="7">
        <f t="shared" si="4"/>
        <v>49</v>
      </c>
      <c r="H34" s="8">
        <f t="shared" si="5"/>
        <v>11510032</v>
      </c>
      <c r="I34" s="9">
        <v>1</v>
      </c>
      <c r="J34" s="9">
        <v>1</v>
      </c>
      <c r="K34" s="9">
        <v>1</v>
      </c>
      <c r="L34" s="9">
        <v>1</v>
      </c>
      <c r="M34" s="9">
        <v>1</v>
      </c>
      <c r="N34" s="10">
        <f t="shared" si="6"/>
        <v>5</v>
      </c>
    </row>
    <row r="35" spans="1:14" x14ac:dyDescent="0.25">
      <c r="A35" s="33" t="str">
        <f t="shared" si="4"/>
        <v>Московский</v>
      </c>
      <c r="B35" s="11" t="str">
        <f t="shared" si="4"/>
        <v>ГБОУ СОШ №510</v>
      </c>
      <c r="C35" s="5">
        <f t="shared" si="4"/>
        <v>11510</v>
      </c>
      <c r="D35" s="5" t="str">
        <f t="shared" si="4"/>
        <v>СОШ с углуб.</v>
      </c>
      <c r="E35" s="12" t="str">
        <f t="shared" si="4"/>
        <v>1б</v>
      </c>
      <c r="F35" s="7">
        <f t="shared" si="4"/>
        <v>54</v>
      </c>
      <c r="G35" s="7">
        <f t="shared" si="4"/>
        <v>49</v>
      </c>
      <c r="H35" s="8">
        <f t="shared" si="5"/>
        <v>11510033</v>
      </c>
      <c r="I35" s="9">
        <v>1</v>
      </c>
      <c r="J35" s="9">
        <v>1</v>
      </c>
      <c r="K35" s="9">
        <v>1</v>
      </c>
      <c r="L35" s="9">
        <v>1</v>
      </c>
      <c r="M35" s="9">
        <v>1</v>
      </c>
      <c r="N35" s="10">
        <f t="shared" si="6"/>
        <v>5</v>
      </c>
    </row>
    <row r="36" spans="1:14" x14ac:dyDescent="0.25">
      <c r="A36" s="33" t="str">
        <f t="shared" si="4"/>
        <v>Московский</v>
      </c>
      <c r="B36" s="11" t="str">
        <f t="shared" si="4"/>
        <v>ГБОУ СОШ №510</v>
      </c>
      <c r="C36" s="5">
        <f t="shared" si="4"/>
        <v>11510</v>
      </c>
      <c r="D36" s="5" t="str">
        <f t="shared" si="4"/>
        <v>СОШ с углуб.</v>
      </c>
      <c r="E36" s="12" t="str">
        <f t="shared" si="4"/>
        <v>1б</v>
      </c>
      <c r="F36" s="7">
        <f t="shared" si="4"/>
        <v>54</v>
      </c>
      <c r="G36" s="7">
        <f t="shared" si="4"/>
        <v>49</v>
      </c>
      <c r="H36" s="8">
        <f t="shared" si="5"/>
        <v>11510034</v>
      </c>
      <c r="I36" s="9">
        <v>1</v>
      </c>
      <c r="J36" s="9">
        <v>1</v>
      </c>
      <c r="K36" s="9">
        <v>0</v>
      </c>
      <c r="L36" s="9">
        <v>1</v>
      </c>
      <c r="M36" s="9">
        <v>1</v>
      </c>
      <c r="N36" s="10">
        <f t="shared" si="6"/>
        <v>4</v>
      </c>
    </row>
    <row r="37" spans="1:14" x14ac:dyDescent="0.25">
      <c r="A37" s="33" t="str">
        <f t="shared" ref="A37:G52" si="7">A36</f>
        <v>Московский</v>
      </c>
      <c r="B37" s="11" t="str">
        <f t="shared" si="7"/>
        <v>ГБОУ СОШ №510</v>
      </c>
      <c r="C37" s="5">
        <f t="shared" si="7"/>
        <v>11510</v>
      </c>
      <c r="D37" s="5" t="str">
        <f t="shared" si="7"/>
        <v>СОШ с углуб.</v>
      </c>
      <c r="E37" s="12" t="str">
        <f t="shared" si="7"/>
        <v>1б</v>
      </c>
      <c r="F37" s="7">
        <f t="shared" si="7"/>
        <v>54</v>
      </c>
      <c r="G37" s="7">
        <f t="shared" si="7"/>
        <v>49</v>
      </c>
      <c r="H37" s="8">
        <f t="shared" si="5"/>
        <v>11510035</v>
      </c>
      <c r="I37" s="9">
        <v>1</v>
      </c>
      <c r="J37" s="9">
        <v>1</v>
      </c>
      <c r="K37" s="9">
        <v>1</v>
      </c>
      <c r="L37" s="9">
        <v>1</v>
      </c>
      <c r="M37" s="9">
        <v>1</v>
      </c>
      <c r="N37" s="10">
        <f t="shared" si="6"/>
        <v>5</v>
      </c>
    </row>
    <row r="38" spans="1:14" x14ac:dyDescent="0.25">
      <c r="A38" s="33" t="str">
        <f t="shared" si="7"/>
        <v>Московский</v>
      </c>
      <c r="B38" s="11" t="str">
        <f t="shared" si="7"/>
        <v>ГБОУ СОШ №510</v>
      </c>
      <c r="C38" s="5">
        <f t="shared" si="7"/>
        <v>11510</v>
      </c>
      <c r="D38" s="5" t="str">
        <f t="shared" si="7"/>
        <v>СОШ с углуб.</v>
      </c>
      <c r="E38" s="12" t="str">
        <f t="shared" si="7"/>
        <v>1б</v>
      </c>
      <c r="F38" s="7">
        <f t="shared" si="7"/>
        <v>54</v>
      </c>
      <c r="G38" s="7">
        <f t="shared" si="7"/>
        <v>49</v>
      </c>
      <c r="H38" s="8">
        <f t="shared" si="5"/>
        <v>11510036</v>
      </c>
      <c r="I38" s="9">
        <v>1</v>
      </c>
      <c r="J38" s="9">
        <v>1</v>
      </c>
      <c r="K38" s="9">
        <v>0</v>
      </c>
      <c r="L38" s="9">
        <v>0</v>
      </c>
      <c r="M38" s="9">
        <v>1</v>
      </c>
      <c r="N38" s="10">
        <f t="shared" si="6"/>
        <v>3</v>
      </c>
    </row>
    <row r="39" spans="1:14" x14ac:dyDescent="0.25">
      <c r="A39" s="33" t="str">
        <f t="shared" si="7"/>
        <v>Московский</v>
      </c>
      <c r="B39" s="11" t="str">
        <f t="shared" si="7"/>
        <v>ГБОУ СОШ №510</v>
      </c>
      <c r="C39" s="5">
        <f t="shared" si="7"/>
        <v>11510</v>
      </c>
      <c r="D39" s="5" t="str">
        <f t="shared" si="7"/>
        <v>СОШ с углуб.</v>
      </c>
      <c r="E39" s="12" t="str">
        <f t="shared" si="7"/>
        <v>1б</v>
      </c>
      <c r="F39" s="7">
        <f t="shared" si="7"/>
        <v>54</v>
      </c>
      <c r="G39" s="7">
        <f t="shared" si="7"/>
        <v>49</v>
      </c>
      <c r="H39" s="8">
        <f t="shared" si="5"/>
        <v>11510037</v>
      </c>
      <c r="I39" s="9">
        <v>1</v>
      </c>
      <c r="J39" s="9">
        <v>1</v>
      </c>
      <c r="K39" s="9">
        <v>1</v>
      </c>
      <c r="L39" s="9">
        <v>1</v>
      </c>
      <c r="M39" s="9">
        <v>1</v>
      </c>
      <c r="N39" s="10">
        <f t="shared" si="6"/>
        <v>5</v>
      </c>
    </row>
    <row r="40" spans="1:14" x14ac:dyDescent="0.25">
      <c r="A40" s="33" t="str">
        <f t="shared" si="7"/>
        <v>Московский</v>
      </c>
      <c r="B40" s="11" t="str">
        <f t="shared" si="7"/>
        <v>ГБОУ СОШ №510</v>
      </c>
      <c r="C40" s="5">
        <f t="shared" si="7"/>
        <v>11510</v>
      </c>
      <c r="D40" s="5" t="str">
        <f t="shared" si="7"/>
        <v>СОШ с углуб.</v>
      </c>
      <c r="E40" s="12" t="str">
        <f t="shared" si="7"/>
        <v>1б</v>
      </c>
      <c r="F40" s="7">
        <f t="shared" si="7"/>
        <v>54</v>
      </c>
      <c r="G40" s="7">
        <f t="shared" si="7"/>
        <v>49</v>
      </c>
      <c r="H40" s="8">
        <f t="shared" si="5"/>
        <v>11510038</v>
      </c>
      <c r="I40" s="9">
        <v>1</v>
      </c>
      <c r="J40" s="9">
        <v>1</v>
      </c>
      <c r="K40" s="9">
        <v>0</v>
      </c>
      <c r="L40" s="9">
        <v>1</v>
      </c>
      <c r="M40" s="9">
        <v>1</v>
      </c>
      <c r="N40" s="10">
        <f t="shared" si="6"/>
        <v>4</v>
      </c>
    </row>
    <row r="41" spans="1:14" x14ac:dyDescent="0.25">
      <c r="A41" s="33" t="str">
        <f t="shared" si="7"/>
        <v>Московский</v>
      </c>
      <c r="B41" s="11" t="str">
        <f t="shared" si="7"/>
        <v>ГБОУ СОШ №510</v>
      </c>
      <c r="C41" s="5">
        <f t="shared" si="7"/>
        <v>11510</v>
      </c>
      <c r="D41" s="5" t="str">
        <f t="shared" si="7"/>
        <v>СОШ с углуб.</v>
      </c>
      <c r="E41" s="12" t="str">
        <f t="shared" si="7"/>
        <v>1б</v>
      </c>
      <c r="F41" s="7">
        <f t="shared" si="7"/>
        <v>54</v>
      </c>
      <c r="G41" s="7">
        <f t="shared" si="7"/>
        <v>49</v>
      </c>
      <c r="H41" s="8">
        <f t="shared" si="5"/>
        <v>11510039</v>
      </c>
      <c r="I41" s="9">
        <v>1</v>
      </c>
      <c r="J41" s="9">
        <v>1</v>
      </c>
      <c r="K41" s="9">
        <v>0</v>
      </c>
      <c r="L41" s="9">
        <v>1</v>
      </c>
      <c r="M41" s="9">
        <v>1</v>
      </c>
      <c r="N41" s="10">
        <f t="shared" si="6"/>
        <v>4</v>
      </c>
    </row>
    <row r="42" spans="1:14" x14ac:dyDescent="0.25">
      <c r="A42" s="33" t="str">
        <f t="shared" si="7"/>
        <v>Московский</v>
      </c>
      <c r="B42" s="11" t="str">
        <f t="shared" si="7"/>
        <v>ГБОУ СОШ №510</v>
      </c>
      <c r="C42" s="5">
        <f t="shared" si="7"/>
        <v>11510</v>
      </c>
      <c r="D42" s="5" t="str">
        <f t="shared" si="7"/>
        <v>СОШ с углуб.</v>
      </c>
      <c r="E42" s="12" t="str">
        <f t="shared" si="7"/>
        <v>1б</v>
      </c>
      <c r="F42" s="7">
        <f t="shared" si="7"/>
        <v>54</v>
      </c>
      <c r="G42" s="7">
        <f t="shared" si="7"/>
        <v>49</v>
      </c>
      <c r="H42" s="8">
        <f t="shared" si="5"/>
        <v>11510040</v>
      </c>
      <c r="I42" s="9">
        <v>1</v>
      </c>
      <c r="J42" s="9">
        <v>1</v>
      </c>
      <c r="K42" s="9">
        <v>0</v>
      </c>
      <c r="L42" s="9">
        <v>1</v>
      </c>
      <c r="M42" s="9">
        <v>1</v>
      </c>
      <c r="N42" s="10">
        <f t="shared" si="6"/>
        <v>4</v>
      </c>
    </row>
    <row r="43" spans="1:14" x14ac:dyDescent="0.25">
      <c r="A43" s="33" t="str">
        <f t="shared" si="7"/>
        <v>Московский</v>
      </c>
      <c r="B43" s="11" t="str">
        <f t="shared" si="7"/>
        <v>ГБОУ СОШ №510</v>
      </c>
      <c r="C43" s="5">
        <f t="shared" si="7"/>
        <v>11510</v>
      </c>
      <c r="D43" s="5" t="str">
        <f t="shared" si="7"/>
        <v>СОШ с углуб.</v>
      </c>
      <c r="E43" s="12" t="str">
        <f t="shared" si="7"/>
        <v>1б</v>
      </c>
      <c r="F43" s="7">
        <f t="shared" si="7"/>
        <v>54</v>
      </c>
      <c r="G43" s="7">
        <f t="shared" si="7"/>
        <v>49</v>
      </c>
      <c r="H43" s="8">
        <f t="shared" si="5"/>
        <v>11510041</v>
      </c>
      <c r="I43" s="9">
        <v>1</v>
      </c>
      <c r="J43" s="9">
        <v>0</v>
      </c>
      <c r="K43" s="9">
        <v>0</v>
      </c>
      <c r="L43" s="9">
        <v>1</v>
      </c>
      <c r="M43" s="9">
        <v>1</v>
      </c>
      <c r="N43" s="10">
        <f t="shared" si="6"/>
        <v>3</v>
      </c>
    </row>
    <row r="44" spans="1:14" x14ac:dyDescent="0.25">
      <c r="A44" s="33" t="str">
        <f t="shared" si="7"/>
        <v>Московский</v>
      </c>
      <c r="B44" s="11" t="str">
        <f t="shared" si="7"/>
        <v>ГБОУ СОШ №510</v>
      </c>
      <c r="C44" s="5">
        <f t="shared" si="7"/>
        <v>11510</v>
      </c>
      <c r="D44" s="5" t="str">
        <f t="shared" si="7"/>
        <v>СОШ с углуб.</v>
      </c>
      <c r="E44" s="12" t="str">
        <f t="shared" si="7"/>
        <v>1б</v>
      </c>
      <c r="F44" s="7">
        <f t="shared" si="7"/>
        <v>54</v>
      </c>
      <c r="G44" s="7">
        <f t="shared" si="7"/>
        <v>49</v>
      </c>
      <c r="H44" s="8">
        <f t="shared" si="5"/>
        <v>11510042</v>
      </c>
      <c r="I44" s="9">
        <v>1</v>
      </c>
      <c r="J44" s="9">
        <v>1</v>
      </c>
      <c r="K44" s="9">
        <v>1</v>
      </c>
      <c r="L44" s="9">
        <v>1</v>
      </c>
      <c r="M44" s="9">
        <v>0</v>
      </c>
      <c r="N44" s="10">
        <f t="shared" si="6"/>
        <v>4</v>
      </c>
    </row>
    <row r="45" spans="1:14" x14ac:dyDescent="0.25">
      <c r="A45" s="33" t="str">
        <f t="shared" si="7"/>
        <v>Московский</v>
      </c>
      <c r="B45" s="11" t="str">
        <f t="shared" si="7"/>
        <v>ГБОУ СОШ №510</v>
      </c>
      <c r="C45" s="5">
        <f t="shared" si="7"/>
        <v>11510</v>
      </c>
      <c r="D45" s="5" t="str">
        <f t="shared" si="7"/>
        <v>СОШ с углуб.</v>
      </c>
      <c r="E45" s="12" t="str">
        <f t="shared" si="7"/>
        <v>1б</v>
      </c>
      <c r="F45" s="7">
        <f t="shared" si="7"/>
        <v>54</v>
      </c>
      <c r="G45" s="7">
        <f t="shared" si="7"/>
        <v>49</v>
      </c>
      <c r="H45" s="8">
        <f t="shared" si="5"/>
        <v>11510043</v>
      </c>
      <c r="I45" s="9">
        <v>1</v>
      </c>
      <c r="J45" s="9">
        <v>0</v>
      </c>
      <c r="K45" s="9">
        <v>0</v>
      </c>
      <c r="L45" s="9">
        <v>1</v>
      </c>
      <c r="M45" s="9">
        <v>1</v>
      </c>
      <c r="N45" s="10">
        <f t="shared" si="6"/>
        <v>3</v>
      </c>
    </row>
    <row r="46" spans="1:14" x14ac:dyDescent="0.25">
      <c r="A46" s="33" t="str">
        <f t="shared" si="7"/>
        <v>Московский</v>
      </c>
      <c r="B46" s="11" t="str">
        <f t="shared" si="7"/>
        <v>ГБОУ СОШ №510</v>
      </c>
      <c r="C46" s="5">
        <f t="shared" si="7"/>
        <v>11510</v>
      </c>
      <c r="D46" s="5" t="str">
        <f t="shared" si="7"/>
        <v>СОШ с углуб.</v>
      </c>
      <c r="E46" s="12" t="str">
        <f t="shared" si="7"/>
        <v>1б</v>
      </c>
      <c r="F46" s="7">
        <f t="shared" si="7"/>
        <v>54</v>
      </c>
      <c r="G46" s="7">
        <f t="shared" si="7"/>
        <v>49</v>
      </c>
      <c r="H46" s="8">
        <f t="shared" si="5"/>
        <v>11510044</v>
      </c>
      <c r="I46" s="9">
        <v>1</v>
      </c>
      <c r="J46" s="9">
        <v>1</v>
      </c>
      <c r="K46" s="9">
        <v>0</v>
      </c>
      <c r="L46" s="9">
        <v>0</v>
      </c>
      <c r="M46" s="9">
        <v>1</v>
      </c>
      <c r="N46" s="10">
        <f t="shared" si="6"/>
        <v>3</v>
      </c>
    </row>
    <row r="47" spans="1:14" x14ac:dyDescent="0.25">
      <c r="A47" s="33" t="str">
        <f t="shared" si="7"/>
        <v>Московский</v>
      </c>
      <c r="B47" s="11" t="str">
        <f t="shared" si="7"/>
        <v>ГБОУ СОШ №510</v>
      </c>
      <c r="C47" s="5">
        <f t="shared" si="7"/>
        <v>11510</v>
      </c>
      <c r="D47" s="5" t="str">
        <f t="shared" si="7"/>
        <v>СОШ с углуб.</v>
      </c>
      <c r="E47" s="12" t="str">
        <f t="shared" si="7"/>
        <v>1б</v>
      </c>
      <c r="F47" s="7">
        <f t="shared" si="7"/>
        <v>54</v>
      </c>
      <c r="G47" s="7">
        <f t="shared" si="7"/>
        <v>49</v>
      </c>
      <c r="H47" s="8">
        <f t="shared" si="3"/>
        <v>11510045</v>
      </c>
      <c r="I47" s="9">
        <v>1</v>
      </c>
      <c r="J47" s="9">
        <v>0</v>
      </c>
      <c r="K47" s="9">
        <v>1</v>
      </c>
      <c r="L47" s="9">
        <v>1</v>
      </c>
      <c r="M47" s="9">
        <v>0</v>
      </c>
      <c r="N47" s="10">
        <f t="shared" si="6"/>
        <v>3</v>
      </c>
    </row>
    <row r="48" spans="1:14" x14ac:dyDescent="0.25">
      <c r="A48" s="33" t="str">
        <f t="shared" si="7"/>
        <v>Московский</v>
      </c>
      <c r="B48" s="11" t="str">
        <f t="shared" si="7"/>
        <v>ГБОУ СОШ №510</v>
      </c>
      <c r="C48" s="5">
        <f t="shared" si="7"/>
        <v>11510</v>
      </c>
      <c r="D48" s="5" t="str">
        <f t="shared" si="7"/>
        <v>СОШ с углуб.</v>
      </c>
      <c r="E48" s="12" t="str">
        <f t="shared" si="7"/>
        <v>1б</v>
      </c>
      <c r="F48" s="7">
        <f t="shared" si="7"/>
        <v>54</v>
      </c>
      <c r="G48" s="7">
        <f t="shared" si="7"/>
        <v>49</v>
      </c>
      <c r="H48" s="8">
        <f t="shared" si="3"/>
        <v>11510046</v>
      </c>
      <c r="I48" s="9">
        <v>1</v>
      </c>
      <c r="J48" s="9">
        <v>1</v>
      </c>
      <c r="K48" s="9">
        <v>0</v>
      </c>
      <c r="L48" s="9">
        <v>1</v>
      </c>
      <c r="M48" s="9">
        <v>0</v>
      </c>
      <c r="N48" s="10">
        <f t="shared" si="6"/>
        <v>3</v>
      </c>
    </row>
    <row r="49" spans="1:14" x14ac:dyDescent="0.25">
      <c r="A49" s="33" t="str">
        <f t="shared" si="7"/>
        <v>Московский</v>
      </c>
      <c r="B49" s="11" t="str">
        <f t="shared" si="7"/>
        <v>ГБОУ СОШ №510</v>
      </c>
      <c r="C49" s="5">
        <f t="shared" si="7"/>
        <v>11510</v>
      </c>
      <c r="D49" s="5" t="str">
        <f t="shared" si="7"/>
        <v>СОШ с углуб.</v>
      </c>
      <c r="E49" s="12" t="str">
        <f t="shared" si="7"/>
        <v>1б</v>
      </c>
      <c r="F49" s="7">
        <f t="shared" si="7"/>
        <v>54</v>
      </c>
      <c r="G49" s="7">
        <f t="shared" si="7"/>
        <v>49</v>
      </c>
      <c r="H49" s="8">
        <f t="shared" si="3"/>
        <v>11510047</v>
      </c>
      <c r="I49" s="9">
        <v>1</v>
      </c>
      <c r="J49" s="9">
        <v>1</v>
      </c>
      <c r="K49" s="9">
        <v>1</v>
      </c>
      <c r="L49" s="9">
        <v>1</v>
      </c>
      <c r="M49" s="9">
        <v>1</v>
      </c>
      <c r="N49" s="10">
        <f t="shared" si="6"/>
        <v>5</v>
      </c>
    </row>
    <row r="50" spans="1:14" x14ac:dyDescent="0.25">
      <c r="A50" s="33" t="str">
        <f t="shared" si="7"/>
        <v>Московский</v>
      </c>
      <c r="B50" s="11" t="str">
        <f t="shared" si="7"/>
        <v>ГБОУ СОШ №510</v>
      </c>
      <c r="C50" s="5">
        <f t="shared" si="7"/>
        <v>11510</v>
      </c>
      <c r="D50" s="5" t="str">
        <f t="shared" si="7"/>
        <v>СОШ с углуб.</v>
      </c>
      <c r="E50" s="12" t="str">
        <f t="shared" si="7"/>
        <v>1б</v>
      </c>
      <c r="F50" s="7">
        <f t="shared" si="7"/>
        <v>54</v>
      </c>
      <c r="G50" s="7">
        <f t="shared" si="7"/>
        <v>49</v>
      </c>
      <c r="H50" s="8">
        <f t="shared" si="3"/>
        <v>11510048</v>
      </c>
      <c r="I50" s="9">
        <v>1</v>
      </c>
      <c r="J50" s="9">
        <v>1</v>
      </c>
      <c r="K50" s="9">
        <v>1</v>
      </c>
      <c r="L50" s="9">
        <v>1</v>
      </c>
      <c r="M50" s="9">
        <v>1</v>
      </c>
      <c r="N50" s="10">
        <f t="shared" si="6"/>
        <v>5</v>
      </c>
    </row>
    <row r="51" spans="1:14" x14ac:dyDescent="0.25">
      <c r="A51" s="33" t="str">
        <f t="shared" si="7"/>
        <v>Московский</v>
      </c>
      <c r="B51" s="11" t="str">
        <f t="shared" si="7"/>
        <v>ГБОУ СОШ №510</v>
      </c>
      <c r="C51" s="5">
        <f t="shared" si="7"/>
        <v>11510</v>
      </c>
      <c r="D51" s="5" t="str">
        <f t="shared" si="7"/>
        <v>СОШ с углуб.</v>
      </c>
      <c r="E51" s="12" t="str">
        <f t="shared" si="7"/>
        <v>1б</v>
      </c>
      <c r="F51" s="7">
        <f t="shared" si="7"/>
        <v>54</v>
      </c>
      <c r="G51" s="7">
        <f t="shared" si="7"/>
        <v>49</v>
      </c>
      <c r="H51" s="8">
        <f t="shared" si="3"/>
        <v>11510049</v>
      </c>
      <c r="I51" s="9">
        <v>1</v>
      </c>
      <c r="J51" s="9">
        <v>1</v>
      </c>
      <c r="K51" s="9">
        <v>0</v>
      </c>
      <c r="L51" s="9">
        <v>1</v>
      </c>
      <c r="M51" s="9">
        <v>1</v>
      </c>
      <c r="N51" s="10">
        <f t="shared" si="6"/>
        <v>4</v>
      </c>
    </row>
    <row r="52" spans="1:14" x14ac:dyDescent="0.25">
      <c r="A52" s="33" t="str">
        <f t="shared" si="7"/>
        <v>Московский</v>
      </c>
      <c r="B52" s="11" t="str">
        <f t="shared" si="7"/>
        <v>ГБОУ СОШ №510</v>
      </c>
      <c r="C52" s="5">
        <f t="shared" si="7"/>
        <v>11510</v>
      </c>
      <c r="D52" s="5" t="str">
        <f t="shared" si="7"/>
        <v>СОШ с углуб.</v>
      </c>
      <c r="E52" s="12" t="str">
        <f t="shared" si="7"/>
        <v>1б</v>
      </c>
      <c r="F52" s="7">
        <f t="shared" si="7"/>
        <v>54</v>
      </c>
      <c r="G52" s="7">
        <f t="shared" si="7"/>
        <v>49</v>
      </c>
      <c r="I52" s="48">
        <f>SUM(I3:I51)/(49*1)</f>
        <v>0.91836734693877553</v>
      </c>
      <c r="J52" s="48">
        <f t="shared" ref="J52:M52" si="8">SUM(J3:J51)/(49*1)</f>
        <v>0.8571428571428571</v>
      </c>
      <c r="K52" s="48">
        <f t="shared" si="8"/>
        <v>0.59183673469387754</v>
      </c>
      <c r="L52" s="48">
        <f t="shared" si="8"/>
        <v>0.93877551020408168</v>
      </c>
      <c r="M52" s="48">
        <f t="shared" si="8"/>
        <v>0.91836734693877553</v>
      </c>
      <c r="N52" s="48">
        <f>SUM(N3:N51)/(49*5)</f>
        <v>0.8448979591836735</v>
      </c>
    </row>
    <row r="54" spans="1:14" x14ac:dyDescent="0.25">
      <c r="A54" s="54" t="s">
        <v>74</v>
      </c>
      <c r="B54" s="54" t="s">
        <v>75</v>
      </c>
      <c r="C54" s="54" t="s">
        <v>76</v>
      </c>
    </row>
    <row r="55" spans="1:14" x14ac:dyDescent="0.25">
      <c r="A55" s="54" t="s">
        <v>82</v>
      </c>
      <c r="B55" s="54">
        <v>0</v>
      </c>
      <c r="C55" s="55">
        <f>B55/49</f>
        <v>0</v>
      </c>
    </row>
    <row r="56" spans="1:14" x14ac:dyDescent="0.25">
      <c r="A56" s="54" t="s">
        <v>77</v>
      </c>
      <c r="B56" s="54">
        <v>0</v>
      </c>
      <c r="C56" s="55">
        <f t="shared" ref="C56:C60" si="9">B56/49</f>
        <v>0</v>
      </c>
    </row>
    <row r="57" spans="1:14" x14ac:dyDescent="0.25">
      <c r="A57" s="54" t="s">
        <v>78</v>
      </c>
      <c r="B57" s="54">
        <v>0</v>
      </c>
      <c r="C57" s="55">
        <f t="shared" si="9"/>
        <v>0</v>
      </c>
    </row>
    <row r="58" spans="1:14" x14ac:dyDescent="0.25">
      <c r="A58" s="54" t="s">
        <v>79</v>
      </c>
      <c r="B58" s="54">
        <v>11</v>
      </c>
      <c r="C58" s="55">
        <f t="shared" si="9"/>
        <v>0.22448979591836735</v>
      </c>
    </row>
    <row r="59" spans="1:14" x14ac:dyDescent="0.25">
      <c r="A59" s="54" t="s">
        <v>80</v>
      </c>
      <c r="B59" s="54">
        <v>16</v>
      </c>
      <c r="C59" s="55">
        <f t="shared" si="9"/>
        <v>0.32653061224489793</v>
      </c>
    </row>
    <row r="60" spans="1:14" x14ac:dyDescent="0.25">
      <c r="A60" s="54" t="s">
        <v>81</v>
      </c>
      <c r="B60" s="54">
        <v>22</v>
      </c>
      <c r="C60" s="55">
        <f t="shared" si="9"/>
        <v>0.44897959183673469</v>
      </c>
    </row>
    <row r="61" spans="1:14" x14ac:dyDescent="0.25">
      <c r="B61">
        <f>SUM(B55:B60)</f>
        <v>49</v>
      </c>
    </row>
  </sheetData>
  <autoFilter ref="A1:N52"/>
  <mergeCells count="9">
    <mergeCell ref="G1:G2"/>
    <mergeCell ref="H1:H2"/>
    <mergeCell ref="N1:N2"/>
    <mergeCell ref="A1:A2"/>
    <mergeCell ref="B1:B2"/>
    <mergeCell ref="C1:C2"/>
    <mergeCell ref="D1:D2"/>
    <mergeCell ref="E1:E2"/>
    <mergeCell ref="F1:F2"/>
  </mergeCells>
  <dataValidations count="3">
    <dataValidation allowBlank="1" showErrorMessage="1" sqref="E3:G52 JA3:JC51 SW3:SY51 ACS3:ACU51 AMO3:AMQ51 AWK3:AWM51 BGG3:BGI51 BQC3:BQE51 BZY3:CAA51 CJU3:CJW51 CTQ3:CTS51 DDM3:DDO51 DNI3:DNK51 DXE3:DXG51 EHA3:EHC51 EQW3:EQY51 FAS3:FAU51 FKO3:FKQ51 FUK3:FUM51 GEG3:GEI51 GOC3:GOE51 GXY3:GYA51 HHU3:HHW51 HRQ3:HRS51 IBM3:IBO51 ILI3:ILK51 IVE3:IVG51 JFA3:JFC51 JOW3:JOY51 JYS3:JYU51 KIO3:KIQ51 KSK3:KSM51 LCG3:LCI51 LMC3:LME51 LVY3:LWA51 MFU3:MFW51 MPQ3:MPS51 MZM3:MZO51 NJI3:NJK51 NTE3:NTG51 ODA3:ODC51 OMW3:OMY51 OWS3:OWU51 PGO3:PGQ51 PQK3:PQM51 QAG3:QAI51 QKC3:QKE51 QTY3:QUA51 RDU3:RDW51 RNQ3:RNS51 RXM3:RXO51 SHI3:SHK51 SRE3:SRG51 TBA3:TBC51 TKW3:TKY51 TUS3:TUU51 UEO3:UEQ51 UOK3:UOM51 UYG3:UYI51 VIC3:VIE51 VRY3:VSA51 WBU3:WBW51 WLQ3:WLS51 WVM3:WVO51 E65232:G65578 JA65232:JC65578 SW65232:SY65578 ACS65232:ACU65578 AMO65232:AMQ65578 AWK65232:AWM65578 BGG65232:BGI65578 BQC65232:BQE65578 BZY65232:CAA65578 CJU65232:CJW65578 CTQ65232:CTS65578 DDM65232:DDO65578 DNI65232:DNK65578 DXE65232:DXG65578 EHA65232:EHC65578 EQW65232:EQY65578 FAS65232:FAU65578 FKO65232:FKQ65578 FUK65232:FUM65578 GEG65232:GEI65578 GOC65232:GOE65578 GXY65232:GYA65578 HHU65232:HHW65578 HRQ65232:HRS65578 IBM65232:IBO65578 ILI65232:ILK65578 IVE65232:IVG65578 JFA65232:JFC65578 JOW65232:JOY65578 JYS65232:JYU65578 KIO65232:KIQ65578 KSK65232:KSM65578 LCG65232:LCI65578 LMC65232:LME65578 LVY65232:LWA65578 MFU65232:MFW65578 MPQ65232:MPS65578 MZM65232:MZO65578 NJI65232:NJK65578 NTE65232:NTG65578 ODA65232:ODC65578 OMW65232:OMY65578 OWS65232:OWU65578 PGO65232:PGQ65578 PQK65232:PQM65578 QAG65232:QAI65578 QKC65232:QKE65578 QTY65232:QUA65578 RDU65232:RDW65578 RNQ65232:RNS65578 RXM65232:RXO65578 SHI65232:SHK65578 SRE65232:SRG65578 TBA65232:TBC65578 TKW65232:TKY65578 TUS65232:TUU65578 UEO65232:UEQ65578 UOK65232:UOM65578 UYG65232:UYI65578 VIC65232:VIE65578 VRY65232:VSA65578 WBU65232:WBW65578 WLQ65232:WLS65578 WVM65232:WVO65578 E130768:G131114 JA130768:JC131114 SW130768:SY131114 ACS130768:ACU131114 AMO130768:AMQ131114 AWK130768:AWM131114 BGG130768:BGI131114 BQC130768:BQE131114 BZY130768:CAA131114 CJU130768:CJW131114 CTQ130768:CTS131114 DDM130768:DDO131114 DNI130768:DNK131114 DXE130768:DXG131114 EHA130768:EHC131114 EQW130768:EQY131114 FAS130768:FAU131114 FKO130768:FKQ131114 FUK130768:FUM131114 GEG130768:GEI131114 GOC130768:GOE131114 GXY130768:GYA131114 HHU130768:HHW131114 HRQ130768:HRS131114 IBM130768:IBO131114 ILI130768:ILK131114 IVE130768:IVG131114 JFA130768:JFC131114 JOW130768:JOY131114 JYS130768:JYU131114 KIO130768:KIQ131114 KSK130768:KSM131114 LCG130768:LCI131114 LMC130768:LME131114 LVY130768:LWA131114 MFU130768:MFW131114 MPQ130768:MPS131114 MZM130768:MZO131114 NJI130768:NJK131114 NTE130768:NTG131114 ODA130768:ODC131114 OMW130768:OMY131114 OWS130768:OWU131114 PGO130768:PGQ131114 PQK130768:PQM131114 QAG130768:QAI131114 QKC130768:QKE131114 QTY130768:QUA131114 RDU130768:RDW131114 RNQ130768:RNS131114 RXM130768:RXO131114 SHI130768:SHK131114 SRE130768:SRG131114 TBA130768:TBC131114 TKW130768:TKY131114 TUS130768:TUU131114 UEO130768:UEQ131114 UOK130768:UOM131114 UYG130768:UYI131114 VIC130768:VIE131114 VRY130768:VSA131114 WBU130768:WBW131114 WLQ130768:WLS131114 WVM130768:WVO131114 E196304:G196650 JA196304:JC196650 SW196304:SY196650 ACS196304:ACU196650 AMO196304:AMQ196650 AWK196304:AWM196650 BGG196304:BGI196650 BQC196304:BQE196650 BZY196304:CAA196650 CJU196304:CJW196650 CTQ196304:CTS196650 DDM196304:DDO196650 DNI196304:DNK196650 DXE196304:DXG196650 EHA196304:EHC196650 EQW196304:EQY196650 FAS196304:FAU196650 FKO196304:FKQ196650 FUK196304:FUM196650 GEG196304:GEI196650 GOC196304:GOE196650 GXY196304:GYA196650 HHU196304:HHW196650 HRQ196304:HRS196650 IBM196304:IBO196650 ILI196304:ILK196650 IVE196304:IVG196650 JFA196304:JFC196650 JOW196304:JOY196650 JYS196304:JYU196650 KIO196304:KIQ196650 KSK196304:KSM196650 LCG196304:LCI196650 LMC196304:LME196650 LVY196304:LWA196650 MFU196304:MFW196650 MPQ196304:MPS196650 MZM196304:MZO196650 NJI196304:NJK196650 NTE196304:NTG196650 ODA196304:ODC196650 OMW196304:OMY196650 OWS196304:OWU196650 PGO196304:PGQ196650 PQK196304:PQM196650 QAG196304:QAI196650 QKC196304:QKE196650 QTY196304:QUA196650 RDU196304:RDW196650 RNQ196304:RNS196650 RXM196304:RXO196650 SHI196304:SHK196650 SRE196304:SRG196650 TBA196304:TBC196650 TKW196304:TKY196650 TUS196304:TUU196650 UEO196304:UEQ196650 UOK196304:UOM196650 UYG196304:UYI196650 VIC196304:VIE196650 VRY196304:VSA196650 WBU196304:WBW196650 WLQ196304:WLS196650 WVM196304:WVO196650 E261840:G262186 JA261840:JC262186 SW261840:SY262186 ACS261840:ACU262186 AMO261840:AMQ262186 AWK261840:AWM262186 BGG261840:BGI262186 BQC261840:BQE262186 BZY261840:CAA262186 CJU261840:CJW262186 CTQ261840:CTS262186 DDM261840:DDO262186 DNI261840:DNK262186 DXE261840:DXG262186 EHA261840:EHC262186 EQW261840:EQY262186 FAS261840:FAU262186 FKO261840:FKQ262186 FUK261840:FUM262186 GEG261840:GEI262186 GOC261840:GOE262186 GXY261840:GYA262186 HHU261840:HHW262186 HRQ261840:HRS262186 IBM261840:IBO262186 ILI261840:ILK262186 IVE261840:IVG262186 JFA261840:JFC262186 JOW261840:JOY262186 JYS261840:JYU262186 KIO261840:KIQ262186 KSK261840:KSM262186 LCG261840:LCI262186 LMC261840:LME262186 LVY261840:LWA262186 MFU261840:MFW262186 MPQ261840:MPS262186 MZM261840:MZO262186 NJI261840:NJK262186 NTE261840:NTG262186 ODA261840:ODC262186 OMW261840:OMY262186 OWS261840:OWU262186 PGO261840:PGQ262186 PQK261840:PQM262186 QAG261840:QAI262186 QKC261840:QKE262186 QTY261840:QUA262186 RDU261840:RDW262186 RNQ261840:RNS262186 RXM261840:RXO262186 SHI261840:SHK262186 SRE261840:SRG262186 TBA261840:TBC262186 TKW261840:TKY262186 TUS261840:TUU262186 UEO261840:UEQ262186 UOK261840:UOM262186 UYG261840:UYI262186 VIC261840:VIE262186 VRY261840:VSA262186 WBU261840:WBW262186 WLQ261840:WLS262186 WVM261840:WVO262186 E327376:G327722 JA327376:JC327722 SW327376:SY327722 ACS327376:ACU327722 AMO327376:AMQ327722 AWK327376:AWM327722 BGG327376:BGI327722 BQC327376:BQE327722 BZY327376:CAA327722 CJU327376:CJW327722 CTQ327376:CTS327722 DDM327376:DDO327722 DNI327376:DNK327722 DXE327376:DXG327722 EHA327376:EHC327722 EQW327376:EQY327722 FAS327376:FAU327722 FKO327376:FKQ327722 FUK327376:FUM327722 GEG327376:GEI327722 GOC327376:GOE327722 GXY327376:GYA327722 HHU327376:HHW327722 HRQ327376:HRS327722 IBM327376:IBO327722 ILI327376:ILK327722 IVE327376:IVG327722 JFA327376:JFC327722 JOW327376:JOY327722 JYS327376:JYU327722 KIO327376:KIQ327722 KSK327376:KSM327722 LCG327376:LCI327722 LMC327376:LME327722 LVY327376:LWA327722 MFU327376:MFW327722 MPQ327376:MPS327722 MZM327376:MZO327722 NJI327376:NJK327722 NTE327376:NTG327722 ODA327376:ODC327722 OMW327376:OMY327722 OWS327376:OWU327722 PGO327376:PGQ327722 PQK327376:PQM327722 QAG327376:QAI327722 QKC327376:QKE327722 QTY327376:QUA327722 RDU327376:RDW327722 RNQ327376:RNS327722 RXM327376:RXO327722 SHI327376:SHK327722 SRE327376:SRG327722 TBA327376:TBC327722 TKW327376:TKY327722 TUS327376:TUU327722 UEO327376:UEQ327722 UOK327376:UOM327722 UYG327376:UYI327722 VIC327376:VIE327722 VRY327376:VSA327722 WBU327376:WBW327722 WLQ327376:WLS327722 WVM327376:WVO327722 E392912:G393258 JA392912:JC393258 SW392912:SY393258 ACS392912:ACU393258 AMO392912:AMQ393258 AWK392912:AWM393258 BGG392912:BGI393258 BQC392912:BQE393258 BZY392912:CAA393258 CJU392912:CJW393258 CTQ392912:CTS393258 DDM392912:DDO393258 DNI392912:DNK393258 DXE392912:DXG393258 EHA392912:EHC393258 EQW392912:EQY393258 FAS392912:FAU393258 FKO392912:FKQ393258 FUK392912:FUM393258 GEG392912:GEI393258 GOC392912:GOE393258 GXY392912:GYA393258 HHU392912:HHW393258 HRQ392912:HRS393258 IBM392912:IBO393258 ILI392912:ILK393258 IVE392912:IVG393258 JFA392912:JFC393258 JOW392912:JOY393258 JYS392912:JYU393258 KIO392912:KIQ393258 KSK392912:KSM393258 LCG392912:LCI393258 LMC392912:LME393258 LVY392912:LWA393258 MFU392912:MFW393258 MPQ392912:MPS393258 MZM392912:MZO393258 NJI392912:NJK393258 NTE392912:NTG393258 ODA392912:ODC393258 OMW392912:OMY393258 OWS392912:OWU393258 PGO392912:PGQ393258 PQK392912:PQM393258 QAG392912:QAI393258 QKC392912:QKE393258 QTY392912:QUA393258 RDU392912:RDW393258 RNQ392912:RNS393258 RXM392912:RXO393258 SHI392912:SHK393258 SRE392912:SRG393258 TBA392912:TBC393258 TKW392912:TKY393258 TUS392912:TUU393258 UEO392912:UEQ393258 UOK392912:UOM393258 UYG392912:UYI393258 VIC392912:VIE393258 VRY392912:VSA393258 WBU392912:WBW393258 WLQ392912:WLS393258 WVM392912:WVO393258 E458448:G458794 JA458448:JC458794 SW458448:SY458794 ACS458448:ACU458794 AMO458448:AMQ458794 AWK458448:AWM458794 BGG458448:BGI458794 BQC458448:BQE458794 BZY458448:CAA458794 CJU458448:CJW458794 CTQ458448:CTS458794 DDM458448:DDO458794 DNI458448:DNK458794 DXE458448:DXG458794 EHA458448:EHC458794 EQW458448:EQY458794 FAS458448:FAU458794 FKO458448:FKQ458794 FUK458448:FUM458794 GEG458448:GEI458794 GOC458448:GOE458794 GXY458448:GYA458794 HHU458448:HHW458794 HRQ458448:HRS458794 IBM458448:IBO458794 ILI458448:ILK458794 IVE458448:IVG458794 JFA458448:JFC458794 JOW458448:JOY458794 JYS458448:JYU458794 KIO458448:KIQ458794 KSK458448:KSM458794 LCG458448:LCI458794 LMC458448:LME458794 LVY458448:LWA458794 MFU458448:MFW458794 MPQ458448:MPS458794 MZM458448:MZO458794 NJI458448:NJK458794 NTE458448:NTG458794 ODA458448:ODC458794 OMW458448:OMY458794 OWS458448:OWU458794 PGO458448:PGQ458794 PQK458448:PQM458794 QAG458448:QAI458794 QKC458448:QKE458794 QTY458448:QUA458794 RDU458448:RDW458794 RNQ458448:RNS458794 RXM458448:RXO458794 SHI458448:SHK458794 SRE458448:SRG458794 TBA458448:TBC458794 TKW458448:TKY458794 TUS458448:TUU458794 UEO458448:UEQ458794 UOK458448:UOM458794 UYG458448:UYI458794 VIC458448:VIE458794 VRY458448:VSA458794 WBU458448:WBW458794 WLQ458448:WLS458794 WVM458448:WVO458794 E523984:G524330 JA523984:JC524330 SW523984:SY524330 ACS523984:ACU524330 AMO523984:AMQ524330 AWK523984:AWM524330 BGG523984:BGI524330 BQC523984:BQE524330 BZY523984:CAA524330 CJU523984:CJW524330 CTQ523984:CTS524330 DDM523984:DDO524330 DNI523984:DNK524330 DXE523984:DXG524330 EHA523984:EHC524330 EQW523984:EQY524330 FAS523984:FAU524330 FKO523984:FKQ524330 FUK523984:FUM524330 GEG523984:GEI524330 GOC523984:GOE524330 GXY523984:GYA524330 HHU523984:HHW524330 HRQ523984:HRS524330 IBM523984:IBO524330 ILI523984:ILK524330 IVE523984:IVG524330 JFA523984:JFC524330 JOW523984:JOY524330 JYS523984:JYU524330 KIO523984:KIQ524330 KSK523984:KSM524330 LCG523984:LCI524330 LMC523984:LME524330 LVY523984:LWA524330 MFU523984:MFW524330 MPQ523984:MPS524330 MZM523984:MZO524330 NJI523984:NJK524330 NTE523984:NTG524330 ODA523984:ODC524330 OMW523984:OMY524330 OWS523984:OWU524330 PGO523984:PGQ524330 PQK523984:PQM524330 QAG523984:QAI524330 QKC523984:QKE524330 QTY523984:QUA524330 RDU523984:RDW524330 RNQ523984:RNS524330 RXM523984:RXO524330 SHI523984:SHK524330 SRE523984:SRG524330 TBA523984:TBC524330 TKW523984:TKY524330 TUS523984:TUU524330 UEO523984:UEQ524330 UOK523984:UOM524330 UYG523984:UYI524330 VIC523984:VIE524330 VRY523984:VSA524330 WBU523984:WBW524330 WLQ523984:WLS524330 WVM523984:WVO524330 E589520:G589866 JA589520:JC589866 SW589520:SY589866 ACS589520:ACU589866 AMO589520:AMQ589866 AWK589520:AWM589866 BGG589520:BGI589866 BQC589520:BQE589866 BZY589520:CAA589866 CJU589520:CJW589866 CTQ589520:CTS589866 DDM589520:DDO589866 DNI589520:DNK589866 DXE589520:DXG589866 EHA589520:EHC589866 EQW589520:EQY589866 FAS589520:FAU589866 FKO589520:FKQ589866 FUK589520:FUM589866 GEG589520:GEI589866 GOC589520:GOE589866 GXY589520:GYA589866 HHU589520:HHW589866 HRQ589520:HRS589866 IBM589520:IBO589866 ILI589520:ILK589866 IVE589520:IVG589866 JFA589520:JFC589866 JOW589520:JOY589866 JYS589520:JYU589866 KIO589520:KIQ589866 KSK589520:KSM589866 LCG589520:LCI589866 LMC589520:LME589866 LVY589520:LWA589866 MFU589520:MFW589866 MPQ589520:MPS589866 MZM589520:MZO589866 NJI589520:NJK589866 NTE589520:NTG589866 ODA589520:ODC589866 OMW589520:OMY589866 OWS589520:OWU589866 PGO589520:PGQ589866 PQK589520:PQM589866 QAG589520:QAI589866 QKC589520:QKE589866 QTY589520:QUA589866 RDU589520:RDW589866 RNQ589520:RNS589866 RXM589520:RXO589866 SHI589520:SHK589866 SRE589520:SRG589866 TBA589520:TBC589866 TKW589520:TKY589866 TUS589520:TUU589866 UEO589520:UEQ589866 UOK589520:UOM589866 UYG589520:UYI589866 VIC589520:VIE589866 VRY589520:VSA589866 WBU589520:WBW589866 WLQ589520:WLS589866 WVM589520:WVO589866 E655056:G655402 JA655056:JC655402 SW655056:SY655402 ACS655056:ACU655402 AMO655056:AMQ655402 AWK655056:AWM655402 BGG655056:BGI655402 BQC655056:BQE655402 BZY655056:CAA655402 CJU655056:CJW655402 CTQ655056:CTS655402 DDM655056:DDO655402 DNI655056:DNK655402 DXE655056:DXG655402 EHA655056:EHC655402 EQW655056:EQY655402 FAS655056:FAU655402 FKO655056:FKQ655402 FUK655056:FUM655402 GEG655056:GEI655402 GOC655056:GOE655402 GXY655056:GYA655402 HHU655056:HHW655402 HRQ655056:HRS655402 IBM655056:IBO655402 ILI655056:ILK655402 IVE655056:IVG655402 JFA655056:JFC655402 JOW655056:JOY655402 JYS655056:JYU655402 KIO655056:KIQ655402 KSK655056:KSM655402 LCG655056:LCI655402 LMC655056:LME655402 LVY655056:LWA655402 MFU655056:MFW655402 MPQ655056:MPS655402 MZM655056:MZO655402 NJI655056:NJK655402 NTE655056:NTG655402 ODA655056:ODC655402 OMW655056:OMY655402 OWS655056:OWU655402 PGO655056:PGQ655402 PQK655056:PQM655402 QAG655056:QAI655402 QKC655056:QKE655402 QTY655056:QUA655402 RDU655056:RDW655402 RNQ655056:RNS655402 RXM655056:RXO655402 SHI655056:SHK655402 SRE655056:SRG655402 TBA655056:TBC655402 TKW655056:TKY655402 TUS655056:TUU655402 UEO655056:UEQ655402 UOK655056:UOM655402 UYG655056:UYI655402 VIC655056:VIE655402 VRY655056:VSA655402 WBU655056:WBW655402 WLQ655056:WLS655402 WVM655056:WVO655402 E720592:G720938 JA720592:JC720938 SW720592:SY720938 ACS720592:ACU720938 AMO720592:AMQ720938 AWK720592:AWM720938 BGG720592:BGI720938 BQC720592:BQE720938 BZY720592:CAA720938 CJU720592:CJW720938 CTQ720592:CTS720938 DDM720592:DDO720938 DNI720592:DNK720938 DXE720592:DXG720938 EHA720592:EHC720938 EQW720592:EQY720938 FAS720592:FAU720938 FKO720592:FKQ720938 FUK720592:FUM720938 GEG720592:GEI720938 GOC720592:GOE720938 GXY720592:GYA720938 HHU720592:HHW720938 HRQ720592:HRS720938 IBM720592:IBO720938 ILI720592:ILK720938 IVE720592:IVG720938 JFA720592:JFC720938 JOW720592:JOY720938 JYS720592:JYU720938 KIO720592:KIQ720938 KSK720592:KSM720938 LCG720592:LCI720938 LMC720592:LME720938 LVY720592:LWA720938 MFU720592:MFW720938 MPQ720592:MPS720938 MZM720592:MZO720938 NJI720592:NJK720938 NTE720592:NTG720938 ODA720592:ODC720938 OMW720592:OMY720938 OWS720592:OWU720938 PGO720592:PGQ720938 PQK720592:PQM720938 QAG720592:QAI720938 QKC720592:QKE720938 QTY720592:QUA720938 RDU720592:RDW720938 RNQ720592:RNS720938 RXM720592:RXO720938 SHI720592:SHK720938 SRE720592:SRG720938 TBA720592:TBC720938 TKW720592:TKY720938 TUS720592:TUU720938 UEO720592:UEQ720938 UOK720592:UOM720938 UYG720592:UYI720938 VIC720592:VIE720938 VRY720592:VSA720938 WBU720592:WBW720938 WLQ720592:WLS720938 WVM720592:WVO720938 E786128:G786474 JA786128:JC786474 SW786128:SY786474 ACS786128:ACU786474 AMO786128:AMQ786474 AWK786128:AWM786474 BGG786128:BGI786474 BQC786128:BQE786474 BZY786128:CAA786474 CJU786128:CJW786474 CTQ786128:CTS786474 DDM786128:DDO786474 DNI786128:DNK786474 DXE786128:DXG786474 EHA786128:EHC786474 EQW786128:EQY786474 FAS786128:FAU786474 FKO786128:FKQ786474 FUK786128:FUM786474 GEG786128:GEI786474 GOC786128:GOE786474 GXY786128:GYA786474 HHU786128:HHW786474 HRQ786128:HRS786474 IBM786128:IBO786474 ILI786128:ILK786474 IVE786128:IVG786474 JFA786128:JFC786474 JOW786128:JOY786474 JYS786128:JYU786474 KIO786128:KIQ786474 KSK786128:KSM786474 LCG786128:LCI786474 LMC786128:LME786474 LVY786128:LWA786474 MFU786128:MFW786474 MPQ786128:MPS786474 MZM786128:MZO786474 NJI786128:NJK786474 NTE786128:NTG786474 ODA786128:ODC786474 OMW786128:OMY786474 OWS786128:OWU786474 PGO786128:PGQ786474 PQK786128:PQM786474 QAG786128:QAI786474 QKC786128:QKE786474 QTY786128:QUA786474 RDU786128:RDW786474 RNQ786128:RNS786474 RXM786128:RXO786474 SHI786128:SHK786474 SRE786128:SRG786474 TBA786128:TBC786474 TKW786128:TKY786474 TUS786128:TUU786474 UEO786128:UEQ786474 UOK786128:UOM786474 UYG786128:UYI786474 VIC786128:VIE786474 VRY786128:VSA786474 WBU786128:WBW786474 WLQ786128:WLS786474 WVM786128:WVO786474 E851664:G852010 JA851664:JC852010 SW851664:SY852010 ACS851664:ACU852010 AMO851664:AMQ852010 AWK851664:AWM852010 BGG851664:BGI852010 BQC851664:BQE852010 BZY851664:CAA852010 CJU851664:CJW852010 CTQ851664:CTS852010 DDM851664:DDO852010 DNI851664:DNK852010 DXE851664:DXG852010 EHA851664:EHC852010 EQW851664:EQY852010 FAS851664:FAU852010 FKO851664:FKQ852010 FUK851664:FUM852010 GEG851664:GEI852010 GOC851664:GOE852010 GXY851664:GYA852010 HHU851664:HHW852010 HRQ851664:HRS852010 IBM851664:IBO852010 ILI851664:ILK852010 IVE851664:IVG852010 JFA851664:JFC852010 JOW851664:JOY852010 JYS851664:JYU852010 KIO851664:KIQ852010 KSK851664:KSM852010 LCG851664:LCI852010 LMC851664:LME852010 LVY851664:LWA852010 MFU851664:MFW852010 MPQ851664:MPS852010 MZM851664:MZO852010 NJI851664:NJK852010 NTE851664:NTG852010 ODA851664:ODC852010 OMW851664:OMY852010 OWS851664:OWU852010 PGO851664:PGQ852010 PQK851664:PQM852010 QAG851664:QAI852010 QKC851664:QKE852010 QTY851664:QUA852010 RDU851664:RDW852010 RNQ851664:RNS852010 RXM851664:RXO852010 SHI851664:SHK852010 SRE851664:SRG852010 TBA851664:TBC852010 TKW851664:TKY852010 TUS851664:TUU852010 UEO851664:UEQ852010 UOK851664:UOM852010 UYG851664:UYI852010 VIC851664:VIE852010 VRY851664:VSA852010 WBU851664:WBW852010 WLQ851664:WLS852010 WVM851664:WVO852010 E917200:G917546 JA917200:JC917546 SW917200:SY917546 ACS917200:ACU917546 AMO917200:AMQ917546 AWK917200:AWM917546 BGG917200:BGI917546 BQC917200:BQE917546 BZY917200:CAA917546 CJU917200:CJW917546 CTQ917200:CTS917546 DDM917200:DDO917546 DNI917200:DNK917546 DXE917200:DXG917546 EHA917200:EHC917546 EQW917200:EQY917546 FAS917200:FAU917546 FKO917200:FKQ917546 FUK917200:FUM917546 GEG917200:GEI917546 GOC917200:GOE917546 GXY917200:GYA917546 HHU917200:HHW917546 HRQ917200:HRS917546 IBM917200:IBO917546 ILI917200:ILK917546 IVE917200:IVG917546 JFA917200:JFC917546 JOW917200:JOY917546 JYS917200:JYU917546 KIO917200:KIQ917546 KSK917200:KSM917546 LCG917200:LCI917546 LMC917200:LME917546 LVY917200:LWA917546 MFU917200:MFW917546 MPQ917200:MPS917546 MZM917200:MZO917546 NJI917200:NJK917546 NTE917200:NTG917546 ODA917200:ODC917546 OMW917200:OMY917546 OWS917200:OWU917546 PGO917200:PGQ917546 PQK917200:PQM917546 QAG917200:QAI917546 QKC917200:QKE917546 QTY917200:QUA917546 RDU917200:RDW917546 RNQ917200:RNS917546 RXM917200:RXO917546 SHI917200:SHK917546 SRE917200:SRG917546 TBA917200:TBC917546 TKW917200:TKY917546 TUS917200:TUU917546 UEO917200:UEQ917546 UOK917200:UOM917546 UYG917200:UYI917546 VIC917200:VIE917546 VRY917200:VSA917546 WBU917200:WBW917546 WLQ917200:WLS917546 WVM917200:WVO917546 E982736:G983082 JA982736:JC983082 SW982736:SY983082 ACS982736:ACU983082 AMO982736:AMQ983082 AWK982736:AWM983082 BGG982736:BGI983082 BQC982736:BQE983082 BZY982736:CAA983082 CJU982736:CJW983082 CTQ982736:CTS983082 DDM982736:DDO983082 DNI982736:DNK983082 DXE982736:DXG983082 EHA982736:EHC983082 EQW982736:EQY983082 FAS982736:FAU983082 FKO982736:FKQ983082 FUK982736:FUM983082 GEG982736:GEI983082 GOC982736:GOE983082 GXY982736:GYA983082 HHU982736:HHW983082 HRQ982736:HRS983082 IBM982736:IBO983082 ILI982736:ILK983082 IVE982736:IVG983082 JFA982736:JFC983082 JOW982736:JOY983082 JYS982736:JYU983082 KIO982736:KIQ983082 KSK982736:KSM983082 LCG982736:LCI983082 LMC982736:LME983082 LVY982736:LWA983082 MFU982736:MFW983082 MPQ982736:MPS983082 MZM982736:MZO983082 NJI982736:NJK983082 NTE982736:NTG983082 ODA982736:ODC983082 OMW982736:OMY983082 OWS982736:OWU983082 PGO982736:PGQ983082 PQK982736:PQM983082 QAG982736:QAI983082 QKC982736:QKE983082 QTY982736:QUA983082 RDU982736:RDW983082 RNQ982736:RNS983082 RXM982736:RXO983082 SHI982736:SHK983082 SRE982736:SRG983082 TBA982736:TBC983082 TKW982736:TKY983082 TUS982736:TUU983082 UEO982736:UEQ983082 UOK982736:UOM983082 UYG982736:UYI983082 VIC982736:VIE983082 VRY982736:VSA983082 WBU982736:WBW983082 WLQ982736:WLS983082 WVM982736:WVO983082"/>
    <dataValidation type="list" allowBlank="1" showInputMessage="1" showErrorMessage="1" sqref="I3:M51 JE3:JI51 TA3:TE51 ACW3:ADA51 AMS3:AMW51 AWO3:AWS51 BGK3:BGO51 BQG3:BQK51 CAC3:CAG51 CJY3:CKC51 CTU3:CTY51 DDQ3:DDU51 DNM3:DNQ51 DXI3:DXM51 EHE3:EHI51 ERA3:ERE51 FAW3:FBA51 FKS3:FKW51 FUO3:FUS51 GEK3:GEO51 GOG3:GOK51 GYC3:GYG51 HHY3:HIC51 HRU3:HRY51 IBQ3:IBU51 ILM3:ILQ51 IVI3:IVM51 JFE3:JFI51 JPA3:JPE51 JYW3:JZA51 KIS3:KIW51 KSO3:KSS51 LCK3:LCO51 LMG3:LMK51 LWC3:LWG51 MFY3:MGC51 MPU3:MPY51 MZQ3:MZU51 NJM3:NJQ51 NTI3:NTM51 ODE3:ODI51 ONA3:ONE51 OWW3:OXA51 PGS3:PGW51 PQO3:PQS51 QAK3:QAO51 QKG3:QKK51 QUC3:QUG51 RDY3:REC51 RNU3:RNY51 RXQ3:RXU51 SHM3:SHQ51 SRI3:SRM51 TBE3:TBI51 TLA3:TLE51 TUW3:TVA51 UES3:UEW51 UOO3:UOS51 UYK3:UYO51 VIG3:VIK51 VSC3:VSG51 WBY3:WCC51 WLU3:WLY51 WVQ3:WVU51 I65232:M65578 JE65232:JI65578 TA65232:TE65578 ACW65232:ADA65578 AMS65232:AMW65578 AWO65232:AWS65578 BGK65232:BGO65578 BQG65232:BQK65578 CAC65232:CAG65578 CJY65232:CKC65578 CTU65232:CTY65578 DDQ65232:DDU65578 DNM65232:DNQ65578 DXI65232:DXM65578 EHE65232:EHI65578 ERA65232:ERE65578 FAW65232:FBA65578 FKS65232:FKW65578 FUO65232:FUS65578 GEK65232:GEO65578 GOG65232:GOK65578 GYC65232:GYG65578 HHY65232:HIC65578 HRU65232:HRY65578 IBQ65232:IBU65578 ILM65232:ILQ65578 IVI65232:IVM65578 JFE65232:JFI65578 JPA65232:JPE65578 JYW65232:JZA65578 KIS65232:KIW65578 KSO65232:KSS65578 LCK65232:LCO65578 LMG65232:LMK65578 LWC65232:LWG65578 MFY65232:MGC65578 MPU65232:MPY65578 MZQ65232:MZU65578 NJM65232:NJQ65578 NTI65232:NTM65578 ODE65232:ODI65578 ONA65232:ONE65578 OWW65232:OXA65578 PGS65232:PGW65578 PQO65232:PQS65578 QAK65232:QAO65578 QKG65232:QKK65578 QUC65232:QUG65578 RDY65232:REC65578 RNU65232:RNY65578 RXQ65232:RXU65578 SHM65232:SHQ65578 SRI65232:SRM65578 TBE65232:TBI65578 TLA65232:TLE65578 TUW65232:TVA65578 UES65232:UEW65578 UOO65232:UOS65578 UYK65232:UYO65578 VIG65232:VIK65578 VSC65232:VSG65578 WBY65232:WCC65578 WLU65232:WLY65578 WVQ65232:WVU65578 I130768:M131114 JE130768:JI131114 TA130768:TE131114 ACW130768:ADA131114 AMS130768:AMW131114 AWO130768:AWS131114 BGK130768:BGO131114 BQG130768:BQK131114 CAC130768:CAG131114 CJY130768:CKC131114 CTU130768:CTY131114 DDQ130768:DDU131114 DNM130768:DNQ131114 DXI130768:DXM131114 EHE130768:EHI131114 ERA130768:ERE131114 FAW130768:FBA131114 FKS130768:FKW131114 FUO130768:FUS131114 GEK130768:GEO131114 GOG130768:GOK131114 GYC130768:GYG131114 HHY130768:HIC131114 HRU130768:HRY131114 IBQ130768:IBU131114 ILM130768:ILQ131114 IVI130768:IVM131114 JFE130768:JFI131114 JPA130768:JPE131114 JYW130768:JZA131114 KIS130768:KIW131114 KSO130768:KSS131114 LCK130768:LCO131114 LMG130768:LMK131114 LWC130768:LWG131114 MFY130768:MGC131114 MPU130768:MPY131114 MZQ130768:MZU131114 NJM130768:NJQ131114 NTI130768:NTM131114 ODE130768:ODI131114 ONA130768:ONE131114 OWW130768:OXA131114 PGS130768:PGW131114 PQO130768:PQS131114 QAK130768:QAO131114 QKG130768:QKK131114 QUC130768:QUG131114 RDY130768:REC131114 RNU130768:RNY131114 RXQ130768:RXU131114 SHM130768:SHQ131114 SRI130768:SRM131114 TBE130768:TBI131114 TLA130768:TLE131114 TUW130768:TVA131114 UES130768:UEW131114 UOO130768:UOS131114 UYK130768:UYO131114 VIG130768:VIK131114 VSC130768:VSG131114 WBY130768:WCC131114 WLU130768:WLY131114 WVQ130768:WVU131114 I196304:M196650 JE196304:JI196650 TA196304:TE196650 ACW196304:ADA196650 AMS196304:AMW196650 AWO196304:AWS196650 BGK196304:BGO196650 BQG196304:BQK196650 CAC196304:CAG196650 CJY196304:CKC196650 CTU196304:CTY196650 DDQ196304:DDU196650 DNM196304:DNQ196650 DXI196304:DXM196650 EHE196304:EHI196650 ERA196304:ERE196650 FAW196304:FBA196650 FKS196304:FKW196650 FUO196304:FUS196650 GEK196304:GEO196650 GOG196304:GOK196650 GYC196304:GYG196650 HHY196304:HIC196650 HRU196304:HRY196650 IBQ196304:IBU196650 ILM196304:ILQ196650 IVI196304:IVM196650 JFE196304:JFI196650 JPA196304:JPE196650 JYW196304:JZA196650 KIS196304:KIW196650 KSO196304:KSS196650 LCK196304:LCO196650 LMG196304:LMK196650 LWC196304:LWG196650 MFY196304:MGC196650 MPU196304:MPY196650 MZQ196304:MZU196650 NJM196304:NJQ196650 NTI196304:NTM196650 ODE196304:ODI196650 ONA196304:ONE196650 OWW196304:OXA196650 PGS196304:PGW196650 PQO196304:PQS196650 QAK196304:QAO196650 QKG196304:QKK196650 QUC196304:QUG196650 RDY196304:REC196650 RNU196304:RNY196650 RXQ196304:RXU196650 SHM196304:SHQ196650 SRI196304:SRM196650 TBE196304:TBI196650 TLA196304:TLE196650 TUW196304:TVA196650 UES196304:UEW196650 UOO196304:UOS196650 UYK196304:UYO196650 VIG196304:VIK196650 VSC196304:VSG196650 WBY196304:WCC196650 WLU196304:WLY196650 WVQ196304:WVU196650 I261840:M262186 JE261840:JI262186 TA261840:TE262186 ACW261840:ADA262186 AMS261840:AMW262186 AWO261840:AWS262186 BGK261840:BGO262186 BQG261840:BQK262186 CAC261840:CAG262186 CJY261840:CKC262186 CTU261840:CTY262186 DDQ261840:DDU262186 DNM261840:DNQ262186 DXI261840:DXM262186 EHE261840:EHI262186 ERA261840:ERE262186 FAW261840:FBA262186 FKS261840:FKW262186 FUO261840:FUS262186 GEK261840:GEO262186 GOG261840:GOK262186 GYC261840:GYG262186 HHY261840:HIC262186 HRU261840:HRY262186 IBQ261840:IBU262186 ILM261840:ILQ262186 IVI261840:IVM262186 JFE261840:JFI262186 JPA261840:JPE262186 JYW261840:JZA262186 KIS261840:KIW262186 KSO261840:KSS262186 LCK261840:LCO262186 LMG261840:LMK262186 LWC261840:LWG262186 MFY261840:MGC262186 MPU261840:MPY262186 MZQ261840:MZU262186 NJM261840:NJQ262186 NTI261840:NTM262186 ODE261840:ODI262186 ONA261840:ONE262186 OWW261840:OXA262186 PGS261840:PGW262186 PQO261840:PQS262186 QAK261840:QAO262186 QKG261840:QKK262186 QUC261840:QUG262186 RDY261840:REC262186 RNU261840:RNY262186 RXQ261840:RXU262186 SHM261840:SHQ262186 SRI261840:SRM262186 TBE261840:TBI262186 TLA261840:TLE262186 TUW261840:TVA262186 UES261840:UEW262186 UOO261840:UOS262186 UYK261840:UYO262186 VIG261840:VIK262186 VSC261840:VSG262186 WBY261840:WCC262186 WLU261840:WLY262186 WVQ261840:WVU262186 I327376:M327722 JE327376:JI327722 TA327376:TE327722 ACW327376:ADA327722 AMS327376:AMW327722 AWO327376:AWS327722 BGK327376:BGO327722 BQG327376:BQK327722 CAC327376:CAG327722 CJY327376:CKC327722 CTU327376:CTY327722 DDQ327376:DDU327722 DNM327376:DNQ327722 DXI327376:DXM327722 EHE327376:EHI327722 ERA327376:ERE327722 FAW327376:FBA327722 FKS327376:FKW327722 FUO327376:FUS327722 GEK327376:GEO327722 GOG327376:GOK327722 GYC327376:GYG327722 HHY327376:HIC327722 HRU327376:HRY327722 IBQ327376:IBU327722 ILM327376:ILQ327722 IVI327376:IVM327722 JFE327376:JFI327722 JPA327376:JPE327722 JYW327376:JZA327722 KIS327376:KIW327722 KSO327376:KSS327722 LCK327376:LCO327722 LMG327376:LMK327722 LWC327376:LWG327722 MFY327376:MGC327722 MPU327376:MPY327722 MZQ327376:MZU327722 NJM327376:NJQ327722 NTI327376:NTM327722 ODE327376:ODI327722 ONA327376:ONE327722 OWW327376:OXA327722 PGS327376:PGW327722 PQO327376:PQS327722 QAK327376:QAO327722 QKG327376:QKK327722 QUC327376:QUG327722 RDY327376:REC327722 RNU327376:RNY327722 RXQ327376:RXU327722 SHM327376:SHQ327722 SRI327376:SRM327722 TBE327376:TBI327722 TLA327376:TLE327722 TUW327376:TVA327722 UES327376:UEW327722 UOO327376:UOS327722 UYK327376:UYO327722 VIG327376:VIK327722 VSC327376:VSG327722 WBY327376:WCC327722 WLU327376:WLY327722 WVQ327376:WVU327722 I392912:M393258 JE392912:JI393258 TA392912:TE393258 ACW392912:ADA393258 AMS392912:AMW393258 AWO392912:AWS393258 BGK392912:BGO393258 BQG392912:BQK393258 CAC392912:CAG393258 CJY392912:CKC393258 CTU392912:CTY393258 DDQ392912:DDU393258 DNM392912:DNQ393258 DXI392912:DXM393258 EHE392912:EHI393258 ERA392912:ERE393258 FAW392912:FBA393258 FKS392912:FKW393258 FUO392912:FUS393258 GEK392912:GEO393258 GOG392912:GOK393258 GYC392912:GYG393258 HHY392912:HIC393258 HRU392912:HRY393258 IBQ392912:IBU393258 ILM392912:ILQ393258 IVI392912:IVM393258 JFE392912:JFI393258 JPA392912:JPE393258 JYW392912:JZA393258 KIS392912:KIW393258 KSO392912:KSS393258 LCK392912:LCO393258 LMG392912:LMK393258 LWC392912:LWG393258 MFY392912:MGC393258 MPU392912:MPY393258 MZQ392912:MZU393258 NJM392912:NJQ393258 NTI392912:NTM393258 ODE392912:ODI393258 ONA392912:ONE393258 OWW392912:OXA393258 PGS392912:PGW393258 PQO392912:PQS393258 QAK392912:QAO393258 QKG392912:QKK393258 QUC392912:QUG393258 RDY392912:REC393258 RNU392912:RNY393258 RXQ392912:RXU393258 SHM392912:SHQ393258 SRI392912:SRM393258 TBE392912:TBI393258 TLA392912:TLE393258 TUW392912:TVA393258 UES392912:UEW393258 UOO392912:UOS393258 UYK392912:UYO393258 VIG392912:VIK393258 VSC392912:VSG393258 WBY392912:WCC393258 WLU392912:WLY393258 WVQ392912:WVU393258 I458448:M458794 JE458448:JI458794 TA458448:TE458794 ACW458448:ADA458794 AMS458448:AMW458794 AWO458448:AWS458794 BGK458448:BGO458794 BQG458448:BQK458794 CAC458448:CAG458794 CJY458448:CKC458794 CTU458448:CTY458794 DDQ458448:DDU458794 DNM458448:DNQ458794 DXI458448:DXM458794 EHE458448:EHI458794 ERA458448:ERE458794 FAW458448:FBA458794 FKS458448:FKW458794 FUO458448:FUS458794 GEK458448:GEO458794 GOG458448:GOK458794 GYC458448:GYG458794 HHY458448:HIC458794 HRU458448:HRY458794 IBQ458448:IBU458794 ILM458448:ILQ458794 IVI458448:IVM458794 JFE458448:JFI458794 JPA458448:JPE458794 JYW458448:JZA458794 KIS458448:KIW458794 KSO458448:KSS458794 LCK458448:LCO458794 LMG458448:LMK458794 LWC458448:LWG458794 MFY458448:MGC458794 MPU458448:MPY458794 MZQ458448:MZU458794 NJM458448:NJQ458794 NTI458448:NTM458794 ODE458448:ODI458794 ONA458448:ONE458794 OWW458448:OXA458794 PGS458448:PGW458794 PQO458448:PQS458794 QAK458448:QAO458794 QKG458448:QKK458794 QUC458448:QUG458794 RDY458448:REC458794 RNU458448:RNY458794 RXQ458448:RXU458794 SHM458448:SHQ458794 SRI458448:SRM458794 TBE458448:TBI458794 TLA458448:TLE458794 TUW458448:TVA458794 UES458448:UEW458794 UOO458448:UOS458794 UYK458448:UYO458794 VIG458448:VIK458794 VSC458448:VSG458794 WBY458448:WCC458794 WLU458448:WLY458794 WVQ458448:WVU458794 I523984:M524330 JE523984:JI524330 TA523984:TE524330 ACW523984:ADA524330 AMS523984:AMW524330 AWO523984:AWS524330 BGK523984:BGO524330 BQG523984:BQK524330 CAC523984:CAG524330 CJY523984:CKC524330 CTU523984:CTY524330 DDQ523984:DDU524330 DNM523984:DNQ524330 DXI523984:DXM524330 EHE523984:EHI524330 ERA523984:ERE524330 FAW523984:FBA524330 FKS523984:FKW524330 FUO523984:FUS524330 GEK523984:GEO524330 GOG523984:GOK524330 GYC523984:GYG524330 HHY523984:HIC524330 HRU523984:HRY524330 IBQ523984:IBU524330 ILM523984:ILQ524330 IVI523984:IVM524330 JFE523984:JFI524330 JPA523984:JPE524330 JYW523984:JZA524330 KIS523984:KIW524330 KSO523984:KSS524330 LCK523984:LCO524330 LMG523984:LMK524330 LWC523984:LWG524330 MFY523984:MGC524330 MPU523984:MPY524330 MZQ523984:MZU524330 NJM523984:NJQ524330 NTI523984:NTM524330 ODE523984:ODI524330 ONA523984:ONE524330 OWW523984:OXA524330 PGS523984:PGW524330 PQO523984:PQS524330 QAK523984:QAO524330 QKG523984:QKK524330 QUC523984:QUG524330 RDY523984:REC524330 RNU523984:RNY524330 RXQ523984:RXU524330 SHM523984:SHQ524330 SRI523984:SRM524330 TBE523984:TBI524330 TLA523984:TLE524330 TUW523984:TVA524330 UES523984:UEW524330 UOO523984:UOS524330 UYK523984:UYO524330 VIG523984:VIK524330 VSC523984:VSG524330 WBY523984:WCC524330 WLU523984:WLY524330 WVQ523984:WVU524330 I589520:M589866 JE589520:JI589866 TA589520:TE589866 ACW589520:ADA589866 AMS589520:AMW589866 AWO589520:AWS589866 BGK589520:BGO589866 BQG589520:BQK589866 CAC589520:CAG589866 CJY589520:CKC589866 CTU589520:CTY589866 DDQ589520:DDU589866 DNM589520:DNQ589866 DXI589520:DXM589866 EHE589520:EHI589866 ERA589520:ERE589866 FAW589520:FBA589866 FKS589520:FKW589866 FUO589520:FUS589866 GEK589520:GEO589866 GOG589520:GOK589866 GYC589520:GYG589866 HHY589520:HIC589866 HRU589520:HRY589866 IBQ589520:IBU589866 ILM589520:ILQ589866 IVI589520:IVM589866 JFE589520:JFI589866 JPA589520:JPE589866 JYW589520:JZA589866 KIS589520:KIW589866 KSO589520:KSS589866 LCK589520:LCO589866 LMG589520:LMK589866 LWC589520:LWG589866 MFY589520:MGC589866 MPU589520:MPY589866 MZQ589520:MZU589866 NJM589520:NJQ589866 NTI589520:NTM589866 ODE589520:ODI589866 ONA589520:ONE589866 OWW589520:OXA589866 PGS589520:PGW589866 PQO589520:PQS589866 QAK589520:QAO589866 QKG589520:QKK589866 QUC589520:QUG589866 RDY589520:REC589866 RNU589520:RNY589866 RXQ589520:RXU589866 SHM589520:SHQ589866 SRI589520:SRM589866 TBE589520:TBI589866 TLA589520:TLE589866 TUW589520:TVA589866 UES589520:UEW589866 UOO589520:UOS589866 UYK589520:UYO589866 VIG589520:VIK589866 VSC589520:VSG589866 WBY589520:WCC589866 WLU589520:WLY589866 WVQ589520:WVU589866 I655056:M655402 JE655056:JI655402 TA655056:TE655402 ACW655056:ADA655402 AMS655056:AMW655402 AWO655056:AWS655402 BGK655056:BGO655402 BQG655056:BQK655402 CAC655056:CAG655402 CJY655056:CKC655402 CTU655056:CTY655402 DDQ655056:DDU655402 DNM655056:DNQ655402 DXI655056:DXM655402 EHE655056:EHI655402 ERA655056:ERE655402 FAW655056:FBA655402 FKS655056:FKW655402 FUO655056:FUS655402 GEK655056:GEO655402 GOG655056:GOK655402 GYC655056:GYG655402 HHY655056:HIC655402 HRU655056:HRY655402 IBQ655056:IBU655402 ILM655056:ILQ655402 IVI655056:IVM655402 JFE655056:JFI655402 JPA655056:JPE655402 JYW655056:JZA655402 KIS655056:KIW655402 KSO655056:KSS655402 LCK655056:LCO655402 LMG655056:LMK655402 LWC655056:LWG655402 MFY655056:MGC655402 MPU655056:MPY655402 MZQ655056:MZU655402 NJM655056:NJQ655402 NTI655056:NTM655402 ODE655056:ODI655402 ONA655056:ONE655402 OWW655056:OXA655402 PGS655056:PGW655402 PQO655056:PQS655402 QAK655056:QAO655402 QKG655056:QKK655402 QUC655056:QUG655402 RDY655056:REC655402 RNU655056:RNY655402 RXQ655056:RXU655402 SHM655056:SHQ655402 SRI655056:SRM655402 TBE655056:TBI655402 TLA655056:TLE655402 TUW655056:TVA655402 UES655056:UEW655402 UOO655056:UOS655402 UYK655056:UYO655402 VIG655056:VIK655402 VSC655056:VSG655402 WBY655056:WCC655402 WLU655056:WLY655402 WVQ655056:WVU655402 I720592:M720938 JE720592:JI720938 TA720592:TE720938 ACW720592:ADA720938 AMS720592:AMW720938 AWO720592:AWS720938 BGK720592:BGO720938 BQG720592:BQK720938 CAC720592:CAG720938 CJY720592:CKC720938 CTU720592:CTY720938 DDQ720592:DDU720938 DNM720592:DNQ720938 DXI720592:DXM720938 EHE720592:EHI720938 ERA720592:ERE720938 FAW720592:FBA720938 FKS720592:FKW720938 FUO720592:FUS720938 GEK720592:GEO720938 GOG720592:GOK720938 GYC720592:GYG720938 HHY720592:HIC720938 HRU720592:HRY720938 IBQ720592:IBU720938 ILM720592:ILQ720938 IVI720592:IVM720938 JFE720592:JFI720938 JPA720592:JPE720938 JYW720592:JZA720938 KIS720592:KIW720938 KSO720592:KSS720938 LCK720592:LCO720938 LMG720592:LMK720938 LWC720592:LWG720938 MFY720592:MGC720938 MPU720592:MPY720938 MZQ720592:MZU720938 NJM720592:NJQ720938 NTI720592:NTM720938 ODE720592:ODI720938 ONA720592:ONE720938 OWW720592:OXA720938 PGS720592:PGW720938 PQO720592:PQS720938 QAK720592:QAO720938 QKG720592:QKK720938 QUC720592:QUG720938 RDY720592:REC720938 RNU720592:RNY720938 RXQ720592:RXU720938 SHM720592:SHQ720938 SRI720592:SRM720938 TBE720592:TBI720938 TLA720592:TLE720938 TUW720592:TVA720938 UES720592:UEW720938 UOO720592:UOS720938 UYK720592:UYO720938 VIG720592:VIK720938 VSC720592:VSG720938 WBY720592:WCC720938 WLU720592:WLY720938 WVQ720592:WVU720938 I786128:M786474 JE786128:JI786474 TA786128:TE786474 ACW786128:ADA786474 AMS786128:AMW786474 AWO786128:AWS786474 BGK786128:BGO786474 BQG786128:BQK786474 CAC786128:CAG786474 CJY786128:CKC786474 CTU786128:CTY786474 DDQ786128:DDU786474 DNM786128:DNQ786474 DXI786128:DXM786474 EHE786128:EHI786474 ERA786128:ERE786474 FAW786128:FBA786474 FKS786128:FKW786474 FUO786128:FUS786474 GEK786128:GEO786474 GOG786128:GOK786474 GYC786128:GYG786474 HHY786128:HIC786474 HRU786128:HRY786474 IBQ786128:IBU786474 ILM786128:ILQ786474 IVI786128:IVM786474 JFE786128:JFI786474 JPA786128:JPE786474 JYW786128:JZA786474 KIS786128:KIW786474 KSO786128:KSS786474 LCK786128:LCO786474 LMG786128:LMK786474 LWC786128:LWG786474 MFY786128:MGC786474 MPU786128:MPY786474 MZQ786128:MZU786474 NJM786128:NJQ786474 NTI786128:NTM786474 ODE786128:ODI786474 ONA786128:ONE786474 OWW786128:OXA786474 PGS786128:PGW786474 PQO786128:PQS786474 QAK786128:QAO786474 QKG786128:QKK786474 QUC786128:QUG786474 RDY786128:REC786474 RNU786128:RNY786474 RXQ786128:RXU786474 SHM786128:SHQ786474 SRI786128:SRM786474 TBE786128:TBI786474 TLA786128:TLE786474 TUW786128:TVA786474 UES786128:UEW786474 UOO786128:UOS786474 UYK786128:UYO786474 VIG786128:VIK786474 VSC786128:VSG786474 WBY786128:WCC786474 WLU786128:WLY786474 WVQ786128:WVU786474 I851664:M852010 JE851664:JI852010 TA851664:TE852010 ACW851664:ADA852010 AMS851664:AMW852010 AWO851664:AWS852010 BGK851664:BGO852010 BQG851664:BQK852010 CAC851664:CAG852010 CJY851664:CKC852010 CTU851664:CTY852010 DDQ851664:DDU852010 DNM851664:DNQ852010 DXI851664:DXM852010 EHE851664:EHI852010 ERA851664:ERE852010 FAW851664:FBA852010 FKS851664:FKW852010 FUO851664:FUS852010 GEK851664:GEO852010 GOG851664:GOK852010 GYC851664:GYG852010 HHY851664:HIC852010 HRU851664:HRY852010 IBQ851664:IBU852010 ILM851664:ILQ852010 IVI851664:IVM852010 JFE851664:JFI852010 JPA851664:JPE852010 JYW851664:JZA852010 KIS851664:KIW852010 KSO851664:KSS852010 LCK851664:LCO852010 LMG851664:LMK852010 LWC851664:LWG852010 MFY851664:MGC852010 MPU851664:MPY852010 MZQ851664:MZU852010 NJM851664:NJQ852010 NTI851664:NTM852010 ODE851664:ODI852010 ONA851664:ONE852010 OWW851664:OXA852010 PGS851664:PGW852010 PQO851664:PQS852010 QAK851664:QAO852010 QKG851664:QKK852010 QUC851664:QUG852010 RDY851664:REC852010 RNU851664:RNY852010 RXQ851664:RXU852010 SHM851664:SHQ852010 SRI851664:SRM852010 TBE851664:TBI852010 TLA851664:TLE852010 TUW851664:TVA852010 UES851664:UEW852010 UOO851664:UOS852010 UYK851664:UYO852010 VIG851664:VIK852010 VSC851664:VSG852010 WBY851664:WCC852010 WLU851664:WLY852010 WVQ851664:WVU852010 I917200:M917546 JE917200:JI917546 TA917200:TE917546 ACW917200:ADA917546 AMS917200:AMW917546 AWO917200:AWS917546 BGK917200:BGO917546 BQG917200:BQK917546 CAC917200:CAG917546 CJY917200:CKC917546 CTU917200:CTY917546 DDQ917200:DDU917546 DNM917200:DNQ917546 DXI917200:DXM917546 EHE917200:EHI917546 ERA917200:ERE917546 FAW917200:FBA917546 FKS917200:FKW917546 FUO917200:FUS917546 GEK917200:GEO917546 GOG917200:GOK917546 GYC917200:GYG917546 HHY917200:HIC917546 HRU917200:HRY917546 IBQ917200:IBU917546 ILM917200:ILQ917546 IVI917200:IVM917546 JFE917200:JFI917546 JPA917200:JPE917546 JYW917200:JZA917546 KIS917200:KIW917546 KSO917200:KSS917546 LCK917200:LCO917546 LMG917200:LMK917546 LWC917200:LWG917546 MFY917200:MGC917546 MPU917200:MPY917546 MZQ917200:MZU917546 NJM917200:NJQ917546 NTI917200:NTM917546 ODE917200:ODI917546 ONA917200:ONE917546 OWW917200:OXA917546 PGS917200:PGW917546 PQO917200:PQS917546 QAK917200:QAO917546 QKG917200:QKK917546 QUC917200:QUG917546 RDY917200:REC917546 RNU917200:RNY917546 RXQ917200:RXU917546 SHM917200:SHQ917546 SRI917200:SRM917546 TBE917200:TBI917546 TLA917200:TLE917546 TUW917200:TVA917546 UES917200:UEW917546 UOO917200:UOS917546 UYK917200:UYO917546 VIG917200:VIK917546 VSC917200:VSG917546 WBY917200:WCC917546 WLU917200:WLY917546 WVQ917200:WVU917546 I982736:M983082 JE982736:JI983082 TA982736:TE983082 ACW982736:ADA983082 AMS982736:AMW983082 AWO982736:AWS983082 BGK982736:BGO983082 BQG982736:BQK983082 CAC982736:CAG983082 CJY982736:CKC983082 CTU982736:CTY983082 DDQ982736:DDU983082 DNM982736:DNQ983082 DXI982736:DXM983082 EHE982736:EHI983082 ERA982736:ERE983082 FAW982736:FBA983082 FKS982736:FKW983082 FUO982736:FUS983082 GEK982736:GEO983082 GOG982736:GOK983082 GYC982736:GYG983082 HHY982736:HIC983082 HRU982736:HRY983082 IBQ982736:IBU983082 ILM982736:ILQ983082 IVI982736:IVM983082 JFE982736:JFI983082 JPA982736:JPE983082 JYW982736:JZA983082 KIS982736:KIW983082 KSO982736:KSS983082 LCK982736:LCO983082 LMG982736:LMK983082 LWC982736:LWG983082 MFY982736:MGC983082 MPU982736:MPY983082 MZQ982736:MZU983082 NJM982736:NJQ983082 NTI982736:NTM983082 ODE982736:ODI983082 ONA982736:ONE983082 OWW982736:OXA983082 PGS982736:PGW983082 PQO982736:PQS983082 QAK982736:QAO983082 QKG982736:QKK983082 QUC982736:QUG983082 RDY982736:REC983082 RNU982736:RNY983082 RXQ982736:RXU983082 SHM982736:SHQ983082 SRI982736:SRM983082 TBE982736:TBI983082 TLA982736:TLE983082 TUW982736:TVA983082 UES982736:UEW983082 UOO982736:UOS983082 UYK982736:UYO983082 VIG982736:VIK983082 VSC982736:VSG983082 WBY982736:WCC983082 WLU982736:WLY983082 WVQ982736:WVU983082">
      <formula1>балл1</formula1>
    </dataValidation>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232 IX65232 ST65232 ACP65232 AML65232 AWH65232 BGD65232 BPZ65232 BZV65232 CJR65232 CTN65232 DDJ65232 DNF65232 DXB65232 EGX65232 EQT65232 FAP65232 FKL65232 FUH65232 GED65232 GNZ65232 GXV65232 HHR65232 HRN65232 IBJ65232 ILF65232 IVB65232 JEX65232 JOT65232 JYP65232 KIL65232 KSH65232 LCD65232 LLZ65232 LVV65232 MFR65232 MPN65232 MZJ65232 NJF65232 NTB65232 OCX65232 OMT65232 OWP65232 PGL65232 PQH65232 QAD65232 QJZ65232 QTV65232 RDR65232 RNN65232 RXJ65232 SHF65232 SRB65232 TAX65232 TKT65232 TUP65232 UEL65232 UOH65232 UYD65232 VHZ65232 VRV65232 WBR65232 WLN65232 WVJ65232 B130768 IX130768 ST130768 ACP130768 AML130768 AWH130768 BGD130768 BPZ130768 BZV130768 CJR130768 CTN130768 DDJ130768 DNF130768 DXB130768 EGX130768 EQT130768 FAP130768 FKL130768 FUH130768 GED130768 GNZ130768 GXV130768 HHR130768 HRN130768 IBJ130768 ILF130768 IVB130768 JEX130768 JOT130768 JYP130768 KIL130768 KSH130768 LCD130768 LLZ130768 LVV130768 MFR130768 MPN130768 MZJ130768 NJF130768 NTB130768 OCX130768 OMT130768 OWP130768 PGL130768 PQH130768 QAD130768 QJZ130768 QTV130768 RDR130768 RNN130768 RXJ130768 SHF130768 SRB130768 TAX130768 TKT130768 TUP130768 UEL130768 UOH130768 UYD130768 VHZ130768 VRV130768 WBR130768 WLN130768 WVJ130768 B196304 IX196304 ST196304 ACP196304 AML196304 AWH196304 BGD196304 BPZ196304 BZV196304 CJR196304 CTN196304 DDJ196304 DNF196304 DXB196304 EGX196304 EQT196304 FAP196304 FKL196304 FUH196304 GED196304 GNZ196304 GXV196304 HHR196304 HRN196304 IBJ196304 ILF196304 IVB196304 JEX196304 JOT196304 JYP196304 KIL196304 KSH196304 LCD196304 LLZ196304 LVV196304 MFR196304 MPN196304 MZJ196304 NJF196304 NTB196304 OCX196304 OMT196304 OWP196304 PGL196304 PQH196304 QAD196304 QJZ196304 QTV196304 RDR196304 RNN196304 RXJ196304 SHF196304 SRB196304 TAX196304 TKT196304 TUP196304 UEL196304 UOH196304 UYD196304 VHZ196304 VRV196304 WBR196304 WLN196304 WVJ196304 B261840 IX261840 ST261840 ACP261840 AML261840 AWH261840 BGD261840 BPZ261840 BZV261840 CJR261840 CTN261840 DDJ261840 DNF261840 DXB261840 EGX261840 EQT261840 FAP261840 FKL261840 FUH261840 GED261840 GNZ261840 GXV261840 HHR261840 HRN261840 IBJ261840 ILF261840 IVB261840 JEX261840 JOT261840 JYP261840 KIL261840 KSH261840 LCD261840 LLZ261840 LVV261840 MFR261840 MPN261840 MZJ261840 NJF261840 NTB261840 OCX261840 OMT261840 OWP261840 PGL261840 PQH261840 QAD261840 QJZ261840 QTV261840 RDR261840 RNN261840 RXJ261840 SHF261840 SRB261840 TAX261840 TKT261840 TUP261840 UEL261840 UOH261840 UYD261840 VHZ261840 VRV261840 WBR261840 WLN261840 WVJ261840 B327376 IX327376 ST327376 ACP327376 AML327376 AWH327376 BGD327376 BPZ327376 BZV327376 CJR327376 CTN327376 DDJ327376 DNF327376 DXB327376 EGX327376 EQT327376 FAP327376 FKL327376 FUH327376 GED327376 GNZ327376 GXV327376 HHR327376 HRN327376 IBJ327376 ILF327376 IVB327376 JEX327376 JOT327376 JYP327376 KIL327376 KSH327376 LCD327376 LLZ327376 LVV327376 MFR327376 MPN327376 MZJ327376 NJF327376 NTB327376 OCX327376 OMT327376 OWP327376 PGL327376 PQH327376 QAD327376 QJZ327376 QTV327376 RDR327376 RNN327376 RXJ327376 SHF327376 SRB327376 TAX327376 TKT327376 TUP327376 UEL327376 UOH327376 UYD327376 VHZ327376 VRV327376 WBR327376 WLN327376 WVJ327376 B392912 IX392912 ST392912 ACP392912 AML392912 AWH392912 BGD392912 BPZ392912 BZV392912 CJR392912 CTN392912 DDJ392912 DNF392912 DXB392912 EGX392912 EQT392912 FAP392912 FKL392912 FUH392912 GED392912 GNZ392912 GXV392912 HHR392912 HRN392912 IBJ392912 ILF392912 IVB392912 JEX392912 JOT392912 JYP392912 KIL392912 KSH392912 LCD392912 LLZ392912 LVV392912 MFR392912 MPN392912 MZJ392912 NJF392912 NTB392912 OCX392912 OMT392912 OWP392912 PGL392912 PQH392912 QAD392912 QJZ392912 QTV392912 RDR392912 RNN392912 RXJ392912 SHF392912 SRB392912 TAX392912 TKT392912 TUP392912 UEL392912 UOH392912 UYD392912 VHZ392912 VRV392912 WBR392912 WLN392912 WVJ392912 B458448 IX458448 ST458448 ACP458448 AML458448 AWH458448 BGD458448 BPZ458448 BZV458448 CJR458448 CTN458448 DDJ458448 DNF458448 DXB458448 EGX458448 EQT458448 FAP458448 FKL458448 FUH458448 GED458448 GNZ458448 GXV458448 HHR458448 HRN458448 IBJ458448 ILF458448 IVB458448 JEX458448 JOT458448 JYP458448 KIL458448 KSH458448 LCD458448 LLZ458448 LVV458448 MFR458448 MPN458448 MZJ458448 NJF458448 NTB458448 OCX458448 OMT458448 OWP458448 PGL458448 PQH458448 QAD458448 QJZ458448 QTV458448 RDR458448 RNN458448 RXJ458448 SHF458448 SRB458448 TAX458448 TKT458448 TUP458448 UEL458448 UOH458448 UYD458448 VHZ458448 VRV458448 WBR458448 WLN458448 WVJ458448 B523984 IX523984 ST523984 ACP523984 AML523984 AWH523984 BGD523984 BPZ523984 BZV523984 CJR523984 CTN523984 DDJ523984 DNF523984 DXB523984 EGX523984 EQT523984 FAP523984 FKL523984 FUH523984 GED523984 GNZ523984 GXV523984 HHR523984 HRN523984 IBJ523984 ILF523984 IVB523984 JEX523984 JOT523984 JYP523984 KIL523984 KSH523984 LCD523984 LLZ523984 LVV523984 MFR523984 MPN523984 MZJ523984 NJF523984 NTB523984 OCX523984 OMT523984 OWP523984 PGL523984 PQH523984 QAD523984 QJZ523984 QTV523984 RDR523984 RNN523984 RXJ523984 SHF523984 SRB523984 TAX523984 TKT523984 TUP523984 UEL523984 UOH523984 UYD523984 VHZ523984 VRV523984 WBR523984 WLN523984 WVJ523984 B589520 IX589520 ST589520 ACP589520 AML589520 AWH589520 BGD589520 BPZ589520 BZV589520 CJR589520 CTN589520 DDJ589520 DNF589520 DXB589520 EGX589520 EQT589520 FAP589520 FKL589520 FUH589520 GED589520 GNZ589520 GXV589520 HHR589520 HRN589520 IBJ589520 ILF589520 IVB589520 JEX589520 JOT589520 JYP589520 KIL589520 KSH589520 LCD589520 LLZ589520 LVV589520 MFR589520 MPN589520 MZJ589520 NJF589520 NTB589520 OCX589520 OMT589520 OWP589520 PGL589520 PQH589520 QAD589520 QJZ589520 QTV589520 RDR589520 RNN589520 RXJ589520 SHF589520 SRB589520 TAX589520 TKT589520 TUP589520 UEL589520 UOH589520 UYD589520 VHZ589520 VRV589520 WBR589520 WLN589520 WVJ589520 B655056 IX655056 ST655056 ACP655056 AML655056 AWH655056 BGD655056 BPZ655056 BZV655056 CJR655056 CTN655056 DDJ655056 DNF655056 DXB655056 EGX655056 EQT655056 FAP655056 FKL655056 FUH655056 GED655056 GNZ655056 GXV655056 HHR655056 HRN655056 IBJ655056 ILF655056 IVB655056 JEX655056 JOT655056 JYP655056 KIL655056 KSH655056 LCD655056 LLZ655056 LVV655056 MFR655056 MPN655056 MZJ655056 NJF655056 NTB655056 OCX655056 OMT655056 OWP655056 PGL655056 PQH655056 QAD655056 QJZ655056 QTV655056 RDR655056 RNN655056 RXJ655056 SHF655056 SRB655056 TAX655056 TKT655056 TUP655056 UEL655056 UOH655056 UYD655056 VHZ655056 VRV655056 WBR655056 WLN655056 WVJ655056 B720592 IX720592 ST720592 ACP720592 AML720592 AWH720592 BGD720592 BPZ720592 BZV720592 CJR720592 CTN720592 DDJ720592 DNF720592 DXB720592 EGX720592 EQT720592 FAP720592 FKL720592 FUH720592 GED720592 GNZ720592 GXV720592 HHR720592 HRN720592 IBJ720592 ILF720592 IVB720592 JEX720592 JOT720592 JYP720592 KIL720592 KSH720592 LCD720592 LLZ720592 LVV720592 MFR720592 MPN720592 MZJ720592 NJF720592 NTB720592 OCX720592 OMT720592 OWP720592 PGL720592 PQH720592 QAD720592 QJZ720592 QTV720592 RDR720592 RNN720592 RXJ720592 SHF720592 SRB720592 TAX720592 TKT720592 TUP720592 UEL720592 UOH720592 UYD720592 VHZ720592 VRV720592 WBR720592 WLN720592 WVJ720592 B786128 IX786128 ST786128 ACP786128 AML786128 AWH786128 BGD786128 BPZ786128 BZV786128 CJR786128 CTN786128 DDJ786128 DNF786128 DXB786128 EGX786128 EQT786128 FAP786128 FKL786128 FUH786128 GED786128 GNZ786128 GXV786128 HHR786128 HRN786128 IBJ786128 ILF786128 IVB786128 JEX786128 JOT786128 JYP786128 KIL786128 KSH786128 LCD786128 LLZ786128 LVV786128 MFR786128 MPN786128 MZJ786128 NJF786128 NTB786128 OCX786128 OMT786128 OWP786128 PGL786128 PQH786128 QAD786128 QJZ786128 QTV786128 RDR786128 RNN786128 RXJ786128 SHF786128 SRB786128 TAX786128 TKT786128 TUP786128 UEL786128 UOH786128 UYD786128 VHZ786128 VRV786128 WBR786128 WLN786128 WVJ786128 B851664 IX851664 ST851664 ACP851664 AML851664 AWH851664 BGD851664 BPZ851664 BZV851664 CJR851664 CTN851664 DDJ851664 DNF851664 DXB851664 EGX851664 EQT851664 FAP851664 FKL851664 FUH851664 GED851664 GNZ851664 GXV851664 HHR851664 HRN851664 IBJ851664 ILF851664 IVB851664 JEX851664 JOT851664 JYP851664 KIL851664 KSH851664 LCD851664 LLZ851664 LVV851664 MFR851664 MPN851664 MZJ851664 NJF851664 NTB851664 OCX851664 OMT851664 OWP851664 PGL851664 PQH851664 QAD851664 QJZ851664 QTV851664 RDR851664 RNN851664 RXJ851664 SHF851664 SRB851664 TAX851664 TKT851664 TUP851664 UEL851664 UOH851664 UYD851664 VHZ851664 VRV851664 WBR851664 WLN851664 WVJ851664 B917200 IX917200 ST917200 ACP917200 AML917200 AWH917200 BGD917200 BPZ917200 BZV917200 CJR917200 CTN917200 DDJ917200 DNF917200 DXB917200 EGX917200 EQT917200 FAP917200 FKL917200 FUH917200 GED917200 GNZ917200 GXV917200 HHR917200 HRN917200 IBJ917200 ILF917200 IVB917200 JEX917200 JOT917200 JYP917200 KIL917200 KSH917200 LCD917200 LLZ917200 LVV917200 MFR917200 MPN917200 MZJ917200 NJF917200 NTB917200 OCX917200 OMT917200 OWP917200 PGL917200 PQH917200 QAD917200 QJZ917200 QTV917200 RDR917200 RNN917200 RXJ917200 SHF917200 SRB917200 TAX917200 TKT917200 TUP917200 UEL917200 UOH917200 UYD917200 VHZ917200 VRV917200 WBR917200 WLN917200 WVJ917200 B982736 IX982736 ST982736 ACP982736 AML982736 AWH982736 BGD982736 BPZ982736 BZV982736 CJR982736 CTN982736 DDJ982736 DNF982736 DXB982736 EGX982736 EQT982736 FAP982736 FKL982736 FUH982736 GED982736 GNZ982736 GXV982736 HHR982736 HRN982736 IBJ982736 ILF982736 IVB982736 JEX982736 JOT982736 JYP982736 KIL982736 KSH982736 LCD982736 LLZ982736 LVV982736 MFR982736 MPN982736 MZJ982736 NJF982736 NTB982736 OCX982736 OMT982736 OWP982736 PGL982736 PQH982736 QAD982736 QJZ982736 QTV982736 RDR982736 RNN982736 RXJ982736 SHF982736 SRB982736 TAX982736 TKT982736 TUP982736 UEL982736 UOH982736 UYD982736 VHZ982736 VRV982736 WBR982736 WLN982736 WVJ982736">
      <formula1>Название</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dimension ref="A1:N111"/>
  <sheetViews>
    <sheetView topLeftCell="A88" workbookViewId="0">
      <selection activeCell="B105" sqref="B105:B110"/>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9.5703125"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52</v>
      </c>
      <c r="C3" s="5">
        <f>VLOOKUP(B3,[22]Списки!$C$1:$E$40,2,FALSE)</f>
        <v>11519</v>
      </c>
      <c r="D3" s="5" t="str">
        <f>VLOOKUP(B3,[22]Списки!$C$1:$E$40,3,FALSE)</f>
        <v>СОШ</v>
      </c>
      <c r="E3" s="36" t="s">
        <v>15</v>
      </c>
      <c r="F3" s="37">
        <v>106</v>
      </c>
      <c r="G3" s="37">
        <v>99</v>
      </c>
      <c r="H3" s="38">
        <f>C3*1000+1</f>
        <v>11519001</v>
      </c>
      <c r="I3" s="39">
        <v>1</v>
      </c>
      <c r="J3" s="39">
        <v>0</v>
      </c>
      <c r="K3" s="39">
        <v>1</v>
      </c>
      <c r="L3" s="39">
        <v>1</v>
      </c>
      <c r="M3" s="39">
        <v>1</v>
      </c>
      <c r="N3" s="40">
        <f>IF(COUNTBLANK(I3:M3)&lt;5,SUM(I3:M3),"Не писал")</f>
        <v>4</v>
      </c>
    </row>
    <row r="4" spans="1:14" x14ac:dyDescent="0.25">
      <c r="A4" s="3" t="str">
        <f>A3</f>
        <v>Московский</v>
      </c>
      <c r="B4" s="11" t="str">
        <f t="shared" ref="B4:G19" si="0">B3</f>
        <v>ГБОУ СОШ №519</v>
      </c>
      <c r="C4" s="5">
        <f t="shared" si="0"/>
        <v>11519</v>
      </c>
      <c r="D4" s="5" t="str">
        <f t="shared" si="0"/>
        <v>СОШ</v>
      </c>
      <c r="E4" s="36" t="s">
        <v>15</v>
      </c>
      <c r="F4" s="37">
        <f t="shared" si="0"/>
        <v>106</v>
      </c>
      <c r="G4" s="37">
        <f t="shared" si="0"/>
        <v>99</v>
      </c>
      <c r="H4" s="38">
        <f>H3+1</f>
        <v>11519002</v>
      </c>
      <c r="I4" s="39">
        <v>1</v>
      </c>
      <c r="J4" s="39">
        <v>1</v>
      </c>
      <c r="K4" s="39">
        <v>1</v>
      </c>
      <c r="L4" s="39">
        <v>1</v>
      </c>
      <c r="M4" s="39">
        <v>1</v>
      </c>
      <c r="N4" s="40">
        <f t="shared" ref="N4:N35" si="1">IF(COUNTBLANK(I4:M4)&lt;5,SUM(I4:M4),"Не писал")</f>
        <v>5</v>
      </c>
    </row>
    <row r="5" spans="1:14" x14ac:dyDescent="0.25">
      <c r="A5" s="3" t="str">
        <f t="shared" ref="A5:D20" si="2">A4</f>
        <v>Московский</v>
      </c>
      <c r="B5" s="11" t="str">
        <f t="shared" si="0"/>
        <v>ГБОУ СОШ №519</v>
      </c>
      <c r="C5" s="5">
        <f t="shared" si="0"/>
        <v>11519</v>
      </c>
      <c r="D5" s="5" t="str">
        <f t="shared" si="0"/>
        <v>СОШ</v>
      </c>
      <c r="E5" s="36" t="s">
        <v>15</v>
      </c>
      <c r="F5" s="37">
        <f t="shared" si="0"/>
        <v>106</v>
      </c>
      <c r="G5" s="37">
        <f t="shared" si="0"/>
        <v>99</v>
      </c>
      <c r="H5" s="38">
        <f t="shared" ref="H5:H68" si="3">H4+1</f>
        <v>11519003</v>
      </c>
      <c r="I5" s="39">
        <v>1</v>
      </c>
      <c r="J5" s="39">
        <v>1</v>
      </c>
      <c r="K5" s="39">
        <v>0</v>
      </c>
      <c r="L5" s="39">
        <v>1</v>
      </c>
      <c r="M5" s="39">
        <v>1</v>
      </c>
      <c r="N5" s="40">
        <f t="shared" si="1"/>
        <v>4</v>
      </c>
    </row>
    <row r="6" spans="1:14" x14ac:dyDescent="0.25">
      <c r="A6" s="3" t="str">
        <f t="shared" si="2"/>
        <v>Московский</v>
      </c>
      <c r="B6" s="11" t="str">
        <f t="shared" si="0"/>
        <v>ГБОУ СОШ №519</v>
      </c>
      <c r="C6" s="5">
        <f t="shared" si="0"/>
        <v>11519</v>
      </c>
      <c r="D6" s="5" t="str">
        <f t="shared" si="0"/>
        <v>СОШ</v>
      </c>
      <c r="E6" s="36" t="s">
        <v>15</v>
      </c>
      <c r="F6" s="37">
        <f t="shared" si="0"/>
        <v>106</v>
      </c>
      <c r="G6" s="37">
        <f t="shared" si="0"/>
        <v>99</v>
      </c>
      <c r="H6" s="38">
        <f t="shared" si="3"/>
        <v>11519004</v>
      </c>
      <c r="I6" s="39">
        <v>1</v>
      </c>
      <c r="J6" s="39">
        <v>1</v>
      </c>
      <c r="K6" s="39">
        <v>1</v>
      </c>
      <c r="L6" s="39">
        <v>1</v>
      </c>
      <c r="M6" s="39">
        <v>1</v>
      </c>
      <c r="N6" s="40">
        <f t="shared" si="1"/>
        <v>5</v>
      </c>
    </row>
    <row r="7" spans="1:14" x14ac:dyDescent="0.25">
      <c r="A7" s="3" t="str">
        <f t="shared" si="2"/>
        <v>Московский</v>
      </c>
      <c r="B7" s="11" t="str">
        <f t="shared" si="0"/>
        <v>ГБОУ СОШ №519</v>
      </c>
      <c r="C7" s="5">
        <f t="shared" si="0"/>
        <v>11519</v>
      </c>
      <c r="D7" s="5" t="str">
        <f t="shared" si="0"/>
        <v>СОШ</v>
      </c>
      <c r="E7" s="36" t="s">
        <v>15</v>
      </c>
      <c r="F7" s="37">
        <f t="shared" si="0"/>
        <v>106</v>
      </c>
      <c r="G7" s="37">
        <f t="shared" si="0"/>
        <v>99</v>
      </c>
      <c r="H7" s="38">
        <f t="shared" si="3"/>
        <v>11519005</v>
      </c>
      <c r="I7" s="39">
        <v>1</v>
      </c>
      <c r="J7" s="39">
        <v>0</v>
      </c>
      <c r="K7" s="39">
        <v>1</v>
      </c>
      <c r="L7" s="39">
        <v>1</v>
      </c>
      <c r="M7" s="39">
        <v>1</v>
      </c>
      <c r="N7" s="40">
        <f t="shared" si="1"/>
        <v>4</v>
      </c>
    </row>
    <row r="8" spans="1:14" x14ac:dyDescent="0.25">
      <c r="A8" s="3" t="str">
        <f t="shared" si="2"/>
        <v>Московский</v>
      </c>
      <c r="B8" s="11" t="str">
        <f t="shared" si="0"/>
        <v>ГБОУ СОШ №519</v>
      </c>
      <c r="C8" s="5">
        <f t="shared" si="0"/>
        <v>11519</v>
      </c>
      <c r="D8" s="5" t="str">
        <f t="shared" si="0"/>
        <v>СОШ</v>
      </c>
      <c r="E8" s="36" t="s">
        <v>15</v>
      </c>
      <c r="F8" s="37">
        <f t="shared" si="0"/>
        <v>106</v>
      </c>
      <c r="G8" s="37">
        <f t="shared" si="0"/>
        <v>99</v>
      </c>
      <c r="H8" s="38">
        <f t="shared" si="3"/>
        <v>11519006</v>
      </c>
      <c r="I8" s="39">
        <v>1</v>
      </c>
      <c r="J8" s="39">
        <v>1</v>
      </c>
      <c r="K8" s="39">
        <v>1</v>
      </c>
      <c r="L8" s="39">
        <v>1</v>
      </c>
      <c r="M8" s="39">
        <v>1</v>
      </c>
      <c r="N8" s="40">
        <f t="shared" si="1"/>
        <v>5</v>
      </c>
    </row>
    <row r="9" spans="1:14" x14ac:dyDescent="0.25">
      <c r="A9" s="3" t="str">
        <f t="shared" si="2"/>
        <v>Московский</v>
      </c>
      <c r="B9" s="11" t="str">
        <f t="shared" si="0"/>
        <v>ГБОУ СОШ №519</v>
      </c>
      <c r="C9" s="5">
        <f t="shared" si="0"/>
        <v>11519</v>
      </c>
      <c r="D9" s="5" t="str">
        <f t="shared" si="0"/>
        <v>СОШ</v>
      </c>
      <c r="E9" s="36" t="s">
        <v>15</v>
      </c>
      <c r="F9" s="37">
        <f t="shared" si="0"/>
        <v>106</v>
      </c>
      <c r="G9" s="37">
        <f t="shared" si="0"/>
        <v>99</v>
      </c>
      <c r="H9" s="38">
        <f t="shared" si="3"/>
        <v>11519007</v>
      </c>
      <c r="I9" s="39">
        <v>1</v>
      </c>
      <c r="J9" s="39">
        <v>0</v>
      </c>
      <c r="K9" s="39">
        <v>1</v>
      </c>
      <c r="L9" s="39">
        <v>1</v>
      </c>
      <c r="M9" s="39">
        <v>1</v>
      </c>
      <c r="N9" s="40">
        <f t="shared" si="1"/>
        <v>4</v>
      </c>
    </row>
    <row r="10" spans="1:14" x14ac:dyDescent="0.25">
      <c r="A10" s="3" t="str">
        <f t="shared" si="2"/>
        <v>Московский</v>
      </c>
      <c r="B10" s="11" t="str">
        <f t="shared" si="0"/>
        <v>ГБОУ СОШ №519</v>
      </c>
      <c r="C10" s="5">
        <f t="shared" si="0"/>
        <v>11519</v>
      </c>
      <c r="D10" s="5" t="str">
        <f t="shared" si="0"/>
        <v>СОШ</v>
      </c>
      <c r="E10" s="36" t="s">
        <v>15</v>
      </c>
      <c r="F10" s="37">
        <f t="shared" si="0"/>
        <v>106</v>
      </c>
      <c r="G10" s="37">
        <f t="shared" si="0"/>
        <v>99</v>
      </c>
      <c r="H10" s="38">
        <f t="shared" si="3"/>
        <v>11519008</v>
      </c>
      <c r="I10" s="39">
        <v>1</v>
      </c>
      <c r="J10" s="39">
        <v>1</v>
      </c>
      <c r="K10" s="39">
        <v>1</v>
      </c>
      <c r="L10" s="39">
        <v>1</v>
      </c>
      <c r="M10" s="39">
        <v>1</v>
      </c>
      <c r="N10" s="40">
        <f t="shared" si="1"/>
        <v>5</v>
      </c>
    </row>
    <row r="11" spans="1:14" x14ac:dyDescent="0.25">
      <c r="A11" s="3" t="str">
        <f t="shared" si="2"/>
        <v>Московский</v>
      </c>
      <c r="B11" s="11" t="str">
        <f t="shared" si="0"/>
        <v>ГБОУ СОШ №519</v>
      </c>
      <c r="C11" s="5">
        <f t="shared" si="0"/>
        <v>11519</v>
      </c>
      <c r="D11" s="5" t="str">
        <f t="shared" si="0"/>
        <v>СОШ</v>
      </c>
      <c r="E11" s="36" t="s">
        <v>15</v>
      </c>
      <c r="F11" s="37">
        <f t="shared" si="0"/>
        <v>106</v>
      </c>
      <c r="G11" s="37">
        <f t="shared" si="0"/>
        <v>99</v>
      </c>
      <c r="H11" s="38">
        <f t="shared" si="3"/>
        <v>11519009</v>
      </c>
      <c r="I11" s="39">
        <v>1</v>
      </c>
      <c r="J11" s="39">
        <v>1</v>
      </c>
      <c r="K11" s="39">
        <v>1</v>
      </c>
      <c r="L11" s="39">
        <v>1</v>
      </c>
      <c r="M11" s="39">
        <v>1</v>
      </c>
      <c r="N11" s="40">
        <f t="shared" si="1"/>
        <v>5</v>
      </c>
    </row>
    <row r="12" spans="1:14" x14ac:dyDescent="0.25">
      <c r="A12" s="3" t="str">
        <f t="shared" si="2"/>
        <v>Московский</v>
      </c>
      <c r="B12" s="11" t="str">
        <f t="shared" si="0"/>
        <v>ГБОУ СОШ №519</v>
      </c>
      <c r="C12" s="5">
        <f t="shared" si="0"/>
        <v>11519</v>
      </c>
      <c r="D12" s="5" t="str">
        <f t="shared" si="0"/>
        <v>СОШ</v>
      </c>
      <c r="E12" s="36" t="s">
        <v>15</v>
      </c>
      <c r="F12" s="37">
        <f t="shared" si="0"/>
        <v>106</v>
      </c>
      <c r="G12" s="37">
        <f t="shared" si="0"/>
        <v>99</v>
      </c>
      <c r="H12" s="38">
        <f t="shared" si="3"/>
        <v>11519010</v>
      </c>
      <c r="I12" s="39">
        <v>1</v>
      </c>
      <c r="J12" s="39">
        <v>0</v>
      </c>
      <c r="K12" s="39">
        <v>0</v>
      </c>
      <c r="L12" s="39">
        <v>1</v>
      </c>
      <c r="M12" s="39">
        <v>1</v>
      </c>
      <c r="N12" s="40">
        <f t="shared" si="1"/>
        <v>3</v>
      </c>
    </row>
    <row r="13" spans="1:14" x14ac:dyDescent="0.25">
      <c r="A13" s="3" t="str">
        <f t="shared" si="2"/>
        <v>Московский</v>
      </c>
      <c r="B13" s="11" t="str">
        <f t="shared" si="0"/>
        <v>ГБОУ СОШ №519</v>
      </c>
      <c r="C13" s="5">
        <f t="shared" si="0"/>
        <v>11519</v>
      </c>
      <c r="D13" s="5" t="str">
        <f t="shared" si="0"/>
        <v>СОШ</v>
      </c>
      <c r="E13" s="36" t="s">
        <v>15</v>
      </c>
      <c r="F13" s="37">
        <f t="shared" si="0"/>
        <v>106</v>
      </c>
      <c r="G13" s="37">
        <f t="shared" si="0"/>
        <v>99</v>
      </c>
      <c r="H13" s="38">
        <f t="shared" si="3"/>
        <v>11519011</v>
      </c>
      <c r="I13" s="39">
        <v>1</v>
      </c>
      <c r="J13" s="39">
        <v>1</v>
      </c>
      <c r="K13" s="39">
        <v>0</v>
      </c>
      <c r="L13" s="39">
        <v>1</v>
      </c>
      <c r="M13" s="39">
        <v>1</v>
      </c>
      <c r="N13" s="40">
        <f t="shared" si="1"/>
        <v>4</v>
      </c>
    </row>
    <row r="14" spans="1:14" x14ac:dyDescent="0.25">
      <c r="A14" s="3" t="str">
        <f t="shared" si="2"/>
        <v>Московский</v>
      </c>
      <c r="B14" s="11" t="str">
        <f t="shared" si="0"/>
        <v>ГБОУ СОШ №519</v>
      </c>
      <c r="C14" s="5">
        <f t="shared" si="0"/>
        <v>11519</v>
      </c>
      <c r="D14" s="5" t="str">
        <f t="shared" si="0"/>
        <v>СОШ</v>
      </c>
      <c r="E14" s="36" t="s">
        <v>15</v>
      </c>
      <c r="F14" s="37">
        <f t="shared" si="0"/>
        <v>106</v>
      </c>
      <c r="G14" s="37">
        <f t="shared" si="0"/>
        <v>99</v>
      </c>
      <c r="H14" s="38">
        <f t="shared" si="3"/>
        <v>11519012</v>
      </c>
      <c r="I14" s="39">
        <v>1</v>
      </c>
      <c r="J14" s="39">
        <v>1</v>
      </c>
      <c r="K14" s="39">
        <v>0</v>
      </c>
      <c r="L14" s="39">
        <v>1</v>
      </c>
      <c r="M14" s="39">
        <v>1</v>
      </c>
      <c r="N14" s="40">
        <f t="shared" si="1"/>
        <v>4</v>
      </c>
    </row>
    <row r="15" spans="1:14" x14ac:dyDescent="0.25">
      <c r="A15" s="3" t="str">
        <f t="shared" si="2"/>
        <v>Московский</v>
      </c>
      <c r="B15" s="11" t="str">
        <f t="shared" si="0"/>
        <v>ГБОУ СОШ №519</v>
      </c>
      <c r="C15" s="5">
        <f t="shared" si="0"/>
        <v>11519</v>
      </c>
      <c r="D15" s="5" t="str">
        <f t="shared" si="0"/>
        <v>СОШ</v>
      </c>
      <c r="E15" s="36" t="s">
        <v>15</v>
      </c>
      <c r="F15" s="37">
        <f t="shared" si="0"/>
        <v>106</v>
      </c>
      <c r="G15" s="37">
        <f t="shared" si="0"/>
        <v>99</v>
      </c>
      <c r="H15" s="38">
        <f t="shared" si="3"/>
        <v>11519013</v>
      </c>
      <c r="I15" s="39">
        <v>1</v>
      </c>
      <c r="J15" s="39">
        <v>1</v>
      </c>
      <c r="K15" s="39">
        <v>1</v>
      </c>
      <c r="L15" s="39">
        <v>1</v>
      </c>
      <c r="M15" s="39">
        <v>0</v>
      </c>
      <c r="N15" s="40">
        <f t="shared" si="1"/>
        <v>4</v>
      </c>
    </row>
    <row r="16" spans="1:14" x14ac:dyDescent="0.25">
      <c r="A16" s="3" t="str">
        <f t="shared" si="2"/>
        <v>Московский</v>
      </c>
      <c r="B16" s="11" t="str">
        <f t="shared" si="0"/>
        <v>ГБОУ СОШ №519</v>
      </c>
      <c r="C16" s="5">
        <f t="shared" si="0"/>
        <v>11519</v>
      </c>
      <c r="D16" s="5" t="str">
        <f t="shared" si="0"/>
        <v>СОШ</v>
      </c>
      <c r="E16" s="36" t="s">
        <v>15</v>
      </c>
      <c r="F16" s="37">
        <f t="shared" si="0"/>
        <v>106</v>
      </c>
      <c r="G16" s="37">
        <f t="shared" si="0"/>
        <v>99</v>
      </c>
      <c r="H16" s="38">
        <f t="shared" si="3"/>
        <v>11519014</v>
      </c>
      <c r="I16" s="39">
        <v>1</v>
      </c>
      <c r="J16" s="39">
        <v>1</v>
      </c>
      <c r="K16" s="39">
        <v>0</v>
      </c>
      <c r="L16" s="39">
        <v>1</v>
      </c>
      <c r="M16" s="39">
        <v>1</v>
      </c>
      <c r="N16" s="40">
        <f t="shared" si="1"/>
        <v>4</v>
      </c>
    </row>
    <row r="17" spans="1:14" x14ac:dyDescent="0.25">
      <c r="A17" s="3" t="str">
        <f t="shared" si="2"/>
        <v>Московский</v>
      </c>
      <c r="B17" s="11" t="str">
        <f t="shared" si="0"/>
        <v>ГБОУ СОШ №519</v>
      </c>
      <c r="C17" s="5">
        <f t="shared" si="0"/>
        <v>11519</v>
      </c>
      <c r="D17" s="5" t="str">
        <f t="shared" si="0"/>
        <v>СОШ</v>
      </c>
      <c r="E17" s="36" t="s">
        <v>15</v>
      </c>
      <c r="F17" s="37">
        <f t="shared" si="0"/>
        <v>106</v>
      </c>
      <c r="G17" s="37">
        <f t="shared" si="0"/>
        <v>99</v>
      </c>
      <c r="H17" s="38">
        <f t="shared" si="3"/>
        <v>11519015</v>
      </c>
      <c r="I17" s="39">
        <v>1</v>
      </c>
      <c r="J17" s="39">
        <v>1</v>
      </c>
      <c r="K17" s="39">
        <v>1</v>
      </c>
      <c r="L17" s="39">
        <v>1</v>
      </c>
      <c r="M17" s="39">
        <v>1</v>
      </c>
      <c r="N17" s="40">
        <f t="shared" si="1"/>
        <v>5</v>
      </c>
    </row>
    <row r="18" spans="1:14" x14ac:dyDescent="0.25">
      <c r="A18" s="3" t="str">
        <f t="shared" si="2"/>
        <v>Московский</v>
      </c>
      <c r="B18" s="11" t="str">
        <f t="shared" si="0"/>
        <v>ГБОУ СОШ №519</v>
      </c>
      <c r="C18" s="5">
        <f t="shared" si="0"/>
        <v>11519</v>
      </c>
      <c r="D18" s="5" t="str">
        <f t="shared" si="0"/>
        <v>СОШ</v>
      </c>
      <c r="E18" s="36" t="s">
        <v>15</v>
      </c>
      <c r="F18" s="37">
        <f t="shared" si="0"/>
        <v>106</v>
      </c>
      <c r="G18" s="37">
        <f t="shared" si="0"/>
        <v>99</v>
      </c>
      <c r="H18" s="38">
        <f t="shared" si="3"/>
        <v>11519016</v>
      </c>
      <c r="I18" s="39">
        <v>1</v>
      </c>
      <c r="J18" s="39">
        <v>1</v>
      </c>
      <c r="K18" s="39">
        <v>1</v>
      </c>
      <c r="L18" s="39">
        <v>1</v>
      </c>
      <c r="M18" s="39">
        <v>1</v>
      </c>
      <c r="N18" s="40">
        <f t="shared" si="1"/>
        <v>5</v>
      </c>
    </row>
    <row r="19" spans="1:14" x14ac:dyDescent="0.25">
      <c r="A19" s="3" t="str">
        <f t="shared" si="2"/>
        <v>Московский</v>
      </c>
      <c r="B19" s="11" t="str">
        <f t="shared" si="0"/>
        <v>ГБОУ СОШ №519</v>
      </c>
      <c r="C19" s="5">
        <f t="shared" si="0"/>
        <v>11519</v>
      </c>
      <c r="D19" s="5" t="str">
        <f t="shared" si="0"/>
        <v>СОШ</v>
      </c>
      <c r="E19" s="36" t="s">
        <v>15</v>
      </c>
      <c r="F19" s="37">
        <f t="shared" si="0"/>
        <v>106</v>
      </c>
      <c r="G19" s="37">
        <f t="shared" si="0"/>
        <v>99</v>
      </c>
      <c r="H19" s="38">
        <f t="shared" si="3"/>
        <v>11519017</v>
      </c>
      <c r="I19" s="39">
        <v>0</v>
      </c>
      <c r="J19" s="39">
        <v>1</v>
      </c>
      <c r="K19" s="39">
        <v>1</v>
      </c>
      <c r="L19" s="39">
        <v>0</v>
      </c>
      <c r="M19" s="39">
        <v>1</v>
      </c>
      <c r="N19" s="40">
        <f t="shared" si="1"/>
        <v>3</v>
      </c>
    </row>
    <row r="20" spans="1:14" x14ac:dyDescent="0.25">
      <c r="A20" s="3" t="str">
        <f t="shared" si="2"/>
        <v>Московский</v>
      </c>
      <c r="B20" s="11" t="str">
        <f t="shared" si="2"/>
        <v>ГБОУ СОШ №519</v>
      </c>
      <c r="C20" s="5">
        <f t="shared" si="2"/>
        <v>11519</v>
      </c>
      <c r="D20" s="5" t="str">
        <f t="shared" si="2"/>
        <v>СОШ</v>
      </c>
      <c r="E20" s="36" t="s">
        <v>15</v>
      </c>
      <c r="F20" s="37">
        <f t="shared" ref="F20:G35" si="4">F19</f>
        <v>106</v>
      </c>
      <c r="G20" s="37">
        <f t="shared" si="4"/>
        <v>99</v>
      </c>
      <c r="H20" s="38">
        <f t="shared" si="3"/>
        <v>11519018</v>
      </c>
      <c r="I20" s="39">
        <v>1</v>
      </c>
      <c r="J20" s="39">
        <v>0</v>
      </c>
      <c r="K20" s="39">
        <v>0</v>
      </c>
      <c r="L20" s="39">
        <v>1</v>
      </c>
      <c r="M20" s="39">
        <v>1</v>
      </c>
      <c r="N20" s="40">
        <f t="shared" si="1"/>
        <v>3</v>
      </c>
    </row>
    <row r="21" spans="1:14" x14ac:dyDescent="0.25">
      <c r="A21" s="3" t="str">
        <f t="shared" ref="A21:E36" si="5">A20</f>
        <v>Московский</v>
      </c>
      <c r="B21" s="11" t="str">
        <f t="shared" si="5"/>
        <v>ГБОУ СОШ №519</v>
      </c>
      <c r="C21" s="5">
        <f t="shared" si="5"/>
        <v>11519</v>
      </c>
      <c r="D21" s="5" t="str">
        <f t="shared" si="5"/>
        <v>СОШ</v>
      </c>
      <c r="E21" s="36" t="s">
        <v>15</v>
      </c>
      <c r="F21" s="37">
        <f t="shared" si="4"/>
        <v>106</v>
      </c>
      <c r="G21" s="37">
        <f t="shared" si="4"/>
        <v>99</v>
      </c>
      <c r="H21" s="38">
        <f t="shared" si="3"/>
        <v>11519019</v>
      </c>
      <c r="I21" s="39">
        <v>1</v>
      </c>
      <c r="J21" s="39">
        <v>1</v>
      </c>
      <c r="K21" s="39">
        <v>1</v>
      </c>
      <c r="L21" s="39">
        <v>1</v>
      </c>
      <c r="M21" s="39">
        <v>1</v>
      </c>
      <c r="N21" s="40">
        <f t="shared" si="1"/>
        <v>5</v>
      </c>
    </row>
    <row r="22" spans="1:14" x14ac:dyDescent="0.25">
      <c r="A22" s="3" t="str">
        <f t="shared" si="5"/>
        <v>Московский</v>
      </c>
      <c r="B22" s="11" t="str">
        <f t="shared" si="5"/>
        <v>ГБОУ СОШ №519</v>
      </c>
      <c r="C22" s="5">
        <f t="shared" si="5"/>
        <v>11519</v>
      </c>
      <c r="D22" s="5" t="str">
        <f t="shared" si="5"/>
        <v>СОШ</v>
      </c>
      <c r="E22" s="36" t="s">
        <v>15</v>
      </c>
      <c r="F22" s="37">
        <f t="shared" si="4"/>
        <v>106</v>
      </c>
      <c r="G22" s="37">
        <f t="shared" si="4"/>
        <v>99</v>
      </c>
      <c r="H22" s="38">
        <f t="shared" si="3"/>
        <v>11519020</v>
      </c>
      <c r="I22" s="39">
        <v>1</v>
      </c>
      <c r="J22" s="39">
        <v>0</v>
      </c>
      <c r="K22" s="39">
        <v>1</v>
      </c>
      <c r="L22" s="39">
        <v>1</v>
      </c>
      <c r="M22" s="39">
        <v>1</v>
      </c>
      <c r="N22" s="40">
        <f t="shared" si="1"/>
        <v>4</v>
      </c>
    </row>
    <row r="23" spans="1:14" x14ac:dyDescent="0.25">
      <c r="A23" s="3" t="str">
        <f t="shared" si="5"/>
        <v>Московский</v>
      </c>
      <c r="B23" s="11" t="str">
        <f t="shared" si="5"/>
        <v>ГБОУ СОШ №519</v>
      </c>
      <c r="C23" s="5">
        <f t="shared" si="5"/>
        <v>11519</v>
      </c>
      <c r="D23" s="5" t="str">
        <f t="shared" si="5"/>
        <v>СОШ</v>
      </c>
      <c r="E23" s="36" t="s">
        <v>15</v>
      </c>
      <c r="F23" s="37">
        <f t="shared" si="4"/>
        <v>106</v>
      </c>
      <c r="G23" s="37">
        <f t="shared" si="4"/>
        <v>99</v>
      </c>
      <c r="H23" s="38">
        <f t="shared" si="3"/>
        <v>11519021</v>
      </c>
      <c r="I23" s="39">
        <v>1</v>
      </c>
      <c r="J23" s="39">
        <v>1</v>
      </c>
      <c r="K23" s="39">
        <v>1</v>
      </c>
      <c r="L23" s="39">
        <v>1</v>
      </c>
      <c r="M23" s="39">
        <v>1</v>
      </c>
      <c r="N23" s="40">
        <f t="shared" si="1"/>
        <v>5</v>
      </c>
    </row>
    <row r="24" spans="1:14" x14ac:dyDescent="0.25">
      <c r="A24" s="3" t="str">
        <f t="shared" si="5"/>
        <v>Московский</v>
      </c>
      <c r="B24" s="11" t="str">
        <f t="shared" si="5"/>
        <v>ГБОУ СОШ №519</v>
      </c>
      <c r="C24" s="5">
        <f t="shared" si="5"/>
        <v>11519</v>
      </c>
      <c r="D24" s="5" t="str">
        <f t="shared" si="5"/>
        <v>СОШ</v>
      </c>
      <c r="E24" s="36" t="s">
        <v>15</v>
      </c>
      <c r="F24" s="37">
        <f t="shared" si="4"/>
        <v>106</v>
      </c>
      <c r="G24" s="37">
        <f t="shared" si="4"/>
        <v>99</v>
      </c>
      <c r="H24" s="38">
        <f t="shared" si="3"/>
        <v>11519022</v>
      </c>
      <c r="I24" s="39">
        <v>1</v>
      </c>
      <c r="J24" s="39">
        <v>1</v>
      </c>
      <c r="K24" s="39">
        <v>0</v>
      </c>
      <c r="L24" s="39">
        <v>1</v>
      </c>
      <c r="M24" s="39">
        <v>1</v>
      </c>
      <c r="N24" s="40">
        <f t="shared" si="1"/>
        <v>4</v>
      </c>
    </row>
    <row r="25" spans="1:14" x14ac:dyDescent="0.25">
      <c r="A25" s="3" t="str">
        <f t="shared" si="5"/>
        <v>Московский</v>
      </c>
      <c r="B25" s="11" t="str">
        <f t="shared" si="5"/>
        <v>ГБОУ СОШ №519</v>
      </c>
      <c r="C25" s="5">
        <f t="shared" si="5"/>
        <v>11519</v>
      </c>
      <c r="D25" s="5" t="str">
        <f t="shared" si="5"/>
        <v>СОШ</v>
      </c>
      <c r="E25" s="36" t="s">
        <v>15</v>
      </c>
      <c r="F25" s="37">
        <f t="shared" si="4"/>
        <v>106</v>
      </c>
      <c r="G25" s="37">
        <f t="shared" si="4"/>
        <v>99</v>
      </c>
      <c r="H25" s="38">
        <f t="shared" si="3"/>
        <v>11519023</v>
      </c>
      <c r="I25" s="39">
        <v>1</v>
      </c>
      <c r="J25" s="39">
        <v>1</v>
      </c>
      <c r="K25" s="39">
        <v>1</v>
      </c>
      <c r="L25" s="39">
        <v>1</v>
      </c>
      <c r="M25" s="39">
        <v>1</v>
      </c>
      <c r="N25" s="40">
        <f t="shared" si="1"/>
        <v>5</v>
      </c>
    </row>
    <row r="26" spans="1:14" x14ac:dyDescent="0.25">
      <c r="A26" s="3" t="str">
        <f t="shared" si="5"/>
        <v>Московский</v>
      </c>
      <c r="B26" s="11" t="str">
        <f t="shared" si="5"/>
        <v>ГБОУ СОШ №519</v>
      </c>
      <c r="C26" s="5">
        <f t="shared" si="5"/>
        <v>11519</v>
      </c>
      <c r="D26" s="5" t="str">
        <f t="shared" si="5"/>
        <v>СОШ</v>
      </c>
      <c r="E26" s="36" t="s">
        <v>15</v>
      </c>
      <c r="F26" s="37">
        <f t="shared" si="4"/>
        <v>106</v>
      </c>
      <c r="G26" s="37">
        <f t="shared" si="4"/>
        <v>99</v>
      </c>
      <c r="H26" s="38">
        <f>H25+1</f>
        <v>11519024</v>
      </c>
      <c r="I26" s="39">
        <v>1</v>
      </c>
      <c r="J26" s="39">
        <v>1</v>
      </c>
      <c r="K26" s="39">
        <v>1</v>
      </c>
      <c r="L26" s="39">
        <v>1</v>
      </c>
      <c r="M26" s="39">
        <v>1</v>
      </c>
      <c r="N26" s="40">
        <f t="shared" si="1"/>
        <v>5</v>
      </c>
    </row>
    <row r="27" spans="1:14" x14ac:dyDescent="0.25">
      <c r="A27" s="3" t="str">
        <f t="shared" si="5"/>
        <v>Московский</v>
      </c>
      <c r="B27" s="11" t="str">
        <f t="shared" si="5"/>
        <v>ГБОУ СОШ №519</v>
      </c>
      <c r="C27" s="5">
        <f t="shared" si="5"/>
        <v>11519</v>
      </c>
      <c r="D27" s="5" t="str">
        <f t="shared" si="5"/>
        <v>СОШ</v>
      </c>
      <c r="E27" s="36" t="s">
        <v>15</v>
      </c>
      <c r="F27" s="37">
        <f t="shared" si="4"/>
        <v>106</v>
      </c>
      <c r="G27" s="37">
        <f t="shared" si="4"/>
        <v>99</v>
      </c>
      <c r="H27" s="38">
        <f t="shared" ref="H27:H46" si="6">H26+1</f>
        <v>11519025</v>
      </c>
      <c r="I27" s="39">
        <v>1</v>
      </c>
      <c r="J27" s="39">
        <v>0</v>
      </c>
      <c r="K27" s="39">
        <v>1</v>
      </c>
      <c r="L27" s="39">
        <v>1</v>
      </c>
      <c r="M27" s="39">
        <v>1</v>
      </c>
      <c r="N27" s="40">
        <f t="shared" si="1"/>
        <v>4</v>
      </c>
    </row>
    <row r="28" spans="1:14" x14ac:dyDescent="0.25">
      <c r="A28" s="3" t="str">
        <f t="shared" si="5"/>
        <v>Московский</v>
      </c>
      <c r="B28" s="11" t="str">
        <f t="shared" si="5"/>
        <v>ГБОУ СОШ №519</v>
      </c>
      <c r="C28" s="5">
        <f t="shared" si="5"/>
        <v>11519</v>
      </c>
      <c r="D28" s="5" t="str">
        <f t="shared" si="5"/>
        <v>СОШ</v>
      </c>
      <c r="E28" s="36" t="s">
        <v>15</v>
      </c>
      <c r="F28" s="37">
        <f t="shared" si="4"/>
        <v>106</v>
      </c>
      <c r="G28" s="37">
        <f t="shared" si="4"/>
        <v>99</v>
      </c>
      <c r="H28" s="38">
        <f t="shared" si="6"/>
        <v>11519026</v>
      </c>
      <c r="I28" s="39">
        <v>1</v>
      </c>
      <c r="J28" s="39">
        <v>1</v>
      </c>
      <c r="K28" s="39">
        <v>1</v>
      </c>
      <c r="L28" s="39">
        <v>1</v>
      </c>
      <c r="M28" s="39">
        <v>1</v>
      </c>
      <c r="N28" s="40">
        <f t="shared" si="1"/>
        <v>5</v>
      </c>
    </row>
    <row r="29" spans="1:14" x14ac:dyDescent="0.25">
      <c r="A29" s="3" t="str">
        <f t="shared" si="5"/>
        <v>Московский</v>
      </c>
      <c r="B29" s="11" t="str">
        <f t="shared" si="5"/>
        <v>ГБОУ СОШ №519</v>
      </c>
      <c r="C29" s="5">
        <f t="shared" si="5"/>
        <v>11519</v>
      </c>
      <c r="D29" s="5" t="str">
        <f t="shared" si="5"/>
        <v>СОШ</v>
      </c>
      <c r="E29" s="36" t="s">
        <v>15</v>
      </c>
      <c r="F29" s="37">
        <f t="shared" si="4"/>
        <v>106</v>
      </c>
      <c r="G29" s="37">
        <f t="shared" si="4"/>
        <v>99</v>
      </c>
      <c r="H29" s="38">
        <f t="shared" si="6"/>
        <v>11519027</v>
      </c>
      <c r="I29" s="39">
        <v>1</v>
      </c>
      <c r="J29" s="39">
        <v>1</v>
      </c>
      <c r="K29" s="39">
        <v>1</v>
      </c>
      <c r="L29" s="39">
        <v>1</v>
      </c>
      <c r="M29" s="39">
        <v>1</v>
      </c>
      <c r="N29" s="40">
        <f t="shared" si="1"/>
        <v>5</v>
      </c>
    </row>
    <row r="30" spans="1:14" x14ac:dyDescent="0.25">
      <c r="A30" s="3" t="str">
        <f t="shared" si="5"/>
        <v>Московский</v>
      </c>
      <c r="B30" s="11" t="str">
        <f t="shared" si="5"/>
        <v>ГБОУ СОШ №519</v>
      </c>
      <c r="C30" s="5">
        <f t="shared" si="5"/>
        <v>11519</v>
      </c>
      <c r="D30" s="5" t="str">
        <f t="shared" si="5"/>
        <v>СОШ</v>
      </c>
      <c r="E30" s="36" t="s">
        <v>15</v>
      </c>
      <c r="F30" s="37">
        <f t="shared" si="4"/>
        <v>106</v>
      </c>
      <c r="G30" s="37">
        <f t="shared" si="4"/>
        <v>99</v>
      </c>
      <c r="H30" s="38">
        <f t="shared" si="6"/>
        <v>11519028</v>
      </c>
      <c r="I30" s="39">
        <v>1</v>
      </c>
      <c r="J30" s="39">
        <v>1</v>
      </c>
      <c r="K30" s="39">
        <v>1</v>
      </c>
      <c r="L30" s="39">
        <v>1</v>
      </c>
      <c r="M30" s="39">
        <v>1</v>
      </c>
      <c r="N30" s="40">
        <f t="shared" si="1"/>
        <v>5</v>
      </c>
    </row>
    <row r="31" spans="1:14" x14ac:dyDescent="0.25">
      <c r="A31" s="3" t="str">
        <f t="shared" si="5"/>
        <v>Московский</v>
      </c>
      <c r="B31" s="11" t="str">
        <f t="shared" si="5"/>
        <v>ГБОУ СОШ №519</v>
      </c>
      <c r="C31" s="5">
        <f t="shared" si="5"/>
        <v>11519</v>
      </c>
      <c r="D31" s="5" t="str">
        <f t="shared" si="5"/>
        <v>СОШ</v>
      </c>
      <c r="E31" s="36" t="s">
        <v>15</v>
      </c>
      <c r="F31" s="37">
        <f t="shared" si="4"/>
        <v>106</v>
      </c>
      <c r="G31" s="37">
        <f t="shared" si="4"/>
        <v>99</v>
      </c>
      <c r="H31" s="38">
        <f t="shared" si="6"/>
        <v>11519029</v>
      </c>
      <c r="I31" s="39">
        <v>1</v>
      </c>
      <c r="J31" s="39">
        <v>0</v>
      </c>
      <c r="K31" s="39">
        <v>1</v>
      </c>
      <c r="L31" s="39">
        <v>1</v>
      </c>
      <c r="M31" s="39">
        <v>1</v>
      </c>
      <c r="N31" s="40">
        <f t="shared" si="1"/>
        <v>4</v>
      </c>
    </row>
    <row r="32" spans="1:14" x14ac:dyDescent="0.25">
      <c r="A32" s="3" t="str">
        <f t="shared" si="5"/>
        <v>Московский</v>
      </c>
      <c r="B32" s="11" t="str">
        <f t="shared" si="5"/>
        <v>ГБОУ СОШ №519</v>
      </c>
      <c r="C32" s="5">
        <f t="shared" si="5"/>
        <v>11519</v>
      </c>
      <c r="D32" s="5" t="str">
        <f t="shared" si="5"/>
        <v>СОШ</v>
      </c>
      <c r="E32" s="36" t="s">
        <v>15</v>
      </c>
      <c r="F32" s="37">
        <f t="shared" si="4"/>
        <v>106</v>
      </c>
      <c r="G32" s="37">
        <f t="shared" si="4"/>
        <v>99</v>
      </c>
      <c r="H32" s="38">
        <f t="shared" si="6"/>
        <v>11519030</v>
      </c>
      <c r="I32" s="39">
        <v>1</v>
      </c>
      <c r="J32" s="39">
        <v>1</v>
      </c>
      <c r="K32" s="39">
        <v>1</v>
      </c>
      <c r="L32" s="39">
        <v>1</v>
      </c>
      <c r="M32" s="39">
        <v>1</v>
      </c>
      <c r="N32" s="40">
        <f t="shared" si="1"/>
        <v>5</v>
      </c>
    </row>
    <row r="33" spans="1:14" x14ac:dyDescent="0.25">
      <c r="A33" s="3" t="str">
        <f t="shared" si="5"/>
        <v>Московский</v>
      </c>
      <c r="B33" s="11" t="str">
        <f t="shared" si="5"/>
        <v>ГБОУ СОШ №519</v>
      </c>
      <c r="C33" s="5">
        <f t="shared" si="5"/>
        <v>11519</v>
      </c>
      <c r="D33" s="5" t="str">
        <f t="shared" si="5"/>
        <v>СОШ</v>
      </c>
      <c r="E33" s="41" t="str">
        <f t="shared" si="5"/>
        <v>1а</v>
      </c>
      <c r="F33" s="37">
        <f t="shared" si="4"/>
        <v>106</v>
      </c>
      <c r="G33" s="37">
        <f t="shared" si="4"/>
        <v>99</v>
      </c>
      <c r="H33" s="38">
        <f t="shared" si="6"/>
        <v>11519031</v>
      </c>
      <c r="I33" s="39">
        <v>1</v>
      </c>
      <c r="J33" s="39">
        <v>1</v>
      </c>
      <c r="K33" s="39">
        <v>1</v>
      </c>
      <c r="L33" s="39">
        <v>1</v>
      </c>
      <c r="M33" s="39">
        <v>1</v>
      </c>
      <c r="N33" s="40">
        <f t="shared" si="1"/>
        <v>5</v>
      </c>
    </row>
    <row r="34" spans="1:14" x14ac:dyDescent="0.25">
      <c r="A34" s="3" t="str">
        <f t="shared" si="5"/>
        <v>Московский</v>
      </c>
      <c r="B34" s="11" t="str">
        <f t="shared" si="5"/>
        <v>ГБОУ СОШ №519</v>
      </c>
      <c r="C34" s="5">
        <f t="shared" si="5"/>
        <v>11519</v>
      </c>
      <c r="D34" s="5" t="str">
        <f t="shared" si="5"/>
        <v>СОШ</v>
      </c>
      <c r="E34" s="41" t="str">
        <f t="shared" si="5"/>
        <v>1а</v>
      </c>
      <c r="F34" s="37">
        <f t="shared" si="4"/>
        <v>106</v>
      </c>
      <c r="G34" s="37">
        <f t="shared" si="4"/>
        <v>99</v>
      </c>
      <c r="H34" s="38">
        <f t="shared" si="6"/>
        <v>11519032</v>
      </c>
      <c r="I34" s="39">
        <v>1</v>
      </c>
      <c r="J34" s="39">
        <v>1</v>
      </c>
      <c r="K34" s="39">
        <v>1</v>
      </c>
      <c r="L34" s="39">
        <v>1</v>
      </c>
      <c r="M34" s="39">
        <v>0</v>
      </c>
      <c r="N34" s="40">
        <f t="shared" si="1"/>
        <v>4</v>
      </c>
    </row>
    <row r="35" spans="1:14" x14ac:dyDescent="0.25">
      <c r="A35" s="3" t="str">
        <f t="shared" si="5"/>
        <v>Московский</v>
      </c>
      <c r="B35" s="11" t="str">
        <f t="shared" si="5"/>
        <v>ГБОУ СОШ №519</v>
      </c>
      <c r="C35" s="5">
        <f t="shared" si="5"/>
        <v>11519</v>
      </c>
      <c r="D35" s="5" t="str">
        <f t="shared" si="5"/>
        <v>СОШ</v>
      </c>
      <c r="E35" s="41" t="str">
        <f t="shared" si="5"/>
        <v>1а</v>
      </c>
      <c r="F35" s="37">
        <f t="shared" si="4"/>
        <v>106</v>
      </c>
      <c r="G35" s="37">
        <f t="shared" si="4"/>
        <v>99</v>
      </c>
      <c r="H35" s="38">
        <f t="shared" si="6"/>
        <v>11519033</v>
      </c>
      <c r="I35" s="39">
        <v>1</v>
      </c>
      <c r="J35" s="39">
        <v>1</v>
      </c>
      <c r="K35" s="39">
        <v>1</v>
      </c>
      <c r="L35" s="39">
        <v>1</v>
      </c>
      <c r="M35" s="39">
        <v>1</v>
      </c>
      <c r="N35" s="40">
        <f t="shared" si="1"/>
        <v>5</v>
      </c>
    </row>
    <row r="36" spans="1:14" x14ac:dyDescent="0.25">
      <c r="A36" s="3" t="str">
        <f t="shared" si="5"/>
        <v>Московский</v>
      </c>
      <c r="B36" s="11" t="str">
        <f t="shared" si="5"/>
        <v>ГБОУ СОШ №519</v>
      </c>
      <c r="C36" s="5">
        <f t="shared" si="5"/>
        <v>11519</v>
      </c>
      <c r="D36" s="5" t="str">
        <f t="shared" si="5"/>
        <v>СОШ</v>
      </c>
      <c r="E36" s="42" t="s">
        <v>16</v>
      </c>
      <c r="F36" s="37">
        <f t="shared" ref="F36:G51" si="7">F35</f>
        <v>106</v>
      </c>
      <c r="G36" s="37">
        <f t="shared" si="7"/>
        <v>99</v>
      </c>
      <c r="H36" s="38">
        <f t="shared" si="6"/>
        <v>11519034</v>
      </c>
      <c r="I36" s="39">
        <v>1</v>
      </c>
      <c r="J36" s="39">
        <v>1</v>
      </c>
      <c r="K36" s="39">
        <v>1</v>
      </c>
      <c r="L36" s="39">
        <v>1</v>
      </c>
      <c r="M36" s="39">
        <v>1</v>
      </c>
      <c r="N36" s="40">
        <f>IF(COUNTBLANK(I36:M36)&lt;5,SUM(I36:M36),"Не писал")</f>
        <v>5</v>
      </c>
    </row>
    <row r="37" spans="1:14" x14ac:dyDescent="0.25">
      <c r="A37" s="3" t="str">
        <f t="shared" ref="A37:G52" si="8">A36</f>
        <v>Московский</v>
      </c>
      <c r="B37" s="11" t="str">
        <f t="shared" si="8"/>
        <v>ГБОУ СОШ №519</v>
      </c>
      <c r="C37" s="5">
        <f t="shared" si="8"/>
        <v>11519</v>
      </c>
      <c r="D37" s="5" t="str">
        <f t="shared" si="8"/>
        <v>СОШ</v>
      </c>
      <c r="E37" s="41" t="str">
        <f t="shared" si="8"/>
        <v>1б</v>
      </c>
      <c r="F37" s="37">
        <f t="shared" si="7"/>
        <v>106</v>
      </c>
      <c r="G37" s="37">
        <f t="shared" si="7"/>
        <v>99</v>
      </c>
      <c r="H37" s="38">
        <f t="shared" si="6"/>
        <v>11519035</v>
      </c>
      <c r="I37" s="39">
        <v>1</v>
      </c>
      <c r="J37" s="39">
        <v>1</v>
      </c>
      <c r="K37" s="39">
        <v>0</v>
      </c>
      <c r="L37" s="39">
        <v>1</v>
      </c>
      <c r="M37" s="39">
        <v>1</v>
      </c>
      <c r="N37" s="40">
        <f t="shared" ref="N37:N69" si="9">IF(COUNTBLANK(I37:M37)&lt;5,SUM(I37:M37),"Не писал")</f>
        <v>4</v>
      </c>
    </row>
    <row r="38" spans="1:14" x14ac:dyDescent="0.25">
      <c r="A38" s="3" t="str">
        <f t="shared" si="8"/>
        <v>Московский</v>
      </c>
      <c r="B38" s="11" t="str">
        <f t="shared" si="8"/>
        <v>ГБОУ СОШ №519</v>
      </c>
      <c r="C38" s="5">
        <f t="shared" si="8"/>
        <v>11519</v>
      </c>
      <c r="D38" s="5" t="str">
        <f t="shared" si="8"/>
        <v>СОШ</v>
      </c>
      <c r="E38" s="41" t="str">
        <f t="shared" si="8"/>
        <v>1б</v>
      </c>
      <c r="F38" s="37">
        <f t="shared" si="7"/>
        <v>106</v>
      </c>
      <c r="G38" s="37">
        <f t="shared" si="7"/>
        <v>99</v>
      </c>
      <c r="H38" s="38">
        <f t="shared" si="6"/>
        <v>11519036</v>
      </c>
      <c r="I38" s="39">
        <v>1</v>
      </c>
      <c r="J38" s="39">
        <v>1</v>
      </c>
      <c r="K38" s="39">
        <v>0</v>
      </c>
      <c r="L38" s="39">
        <v>1</v>
      </c>
      <c r="M38" s="39">
        <v>1</v>
      </c>
      <c r="N38" s="40">
        <f t="shared" si="9"/>
        <v>4</v>
      </c>
    </row>
    <row r="39" spans="1:14" x14ac:dyDescent="0.25">
      <c r="A39" s="3" t="str">
        <f t="shared" si="8"/>
        <v>Московский</v>
      </c>
      <c r="B39" s="11" t="str">
        <f t="shared" si="8"/>
        <v>ГБОУ СОШ №519</v>
      </c>
      <c r="C39" s="5">
        <f t="shared" si="8"/>
        <v>11519</v>
      </c>
      <c r="D39" s="5" t="str">
        <f t="shared" si="8"/>
        <v>СОШ</v>
      </c>
      <c r="E39" s="41" t="str">
        <f t="shared" si="8"/>
        <v>1б</v>
      </c>
      <c r="F39" s="37">
        <f t="shared" si="7"/>
        <v>106</v>
      </c>
      <c r="G39" s="37">
        <f t="shared" si="7"/>
        <v>99</v>
      </c>
      <c r="H39" s="38">
        <f t="shared" si="6"/>
        <v>11519037</v>
      </c>
      <c r="I39" s="39">
        <v>0</v>
      </c>
      <c r="J39" s="39">
        <v>1</v>
      </c>
      <c r="K39" s="39">
        <v>1</v>
      </c>
      <c r="L39" s="39">
        <v>1</v>
      </c>
      <c r="M39" s="39">
        <v>0</v>
      </c>
      <c r="N39" s="40">
        <f t="shared" si="9"/>
        <v>3</v>
      </c>
    </row>
    <row r="40" spans="1:14" x14ac:dyDescent="0.25">
      <c r="A40" s="3" t="str">
        <f t="shared" si="8"/>
        <v>Московский</v>
      </c>
      <c r="B40" s="11" t="str">
        <f t="shared" si="8"/>
        <v>ГБОУ СОШ №519</v>
      </c>
      <c r="C40" s="5">
        <f t="shared" si="8"/>
        <v>11519</v>
      </c>
      <c r="D40" s="5" t="str">
        <f t="shared" si="8"/>
        <v>СОШ</v>
      </c>
      <c r="E40" s="41" t="str">
        <f t="shared" si="8"/>
        <v>1б</v>
      </c>
      <c r="F40" s="37">
        <f t="shared" si="7"/>
        <v>106</v>
      </c>
      <c r="G40" s="37">
        <f t="shared" si="7"/>
        <v>99</v>
      </c>
      <c r="H40" s="38">
        <f t="shared" si="6"/>
        <v>11519038</v>
      </c>
      <c r="I40" s="39">
        <v>1</v>
      </c>
      <c r="J40" s="39">
        <v>1</v>
      </c>
      <c r="K40" s="39">
        <v>1</v>
      </c>
      <c r="L40" s="39">
        <v>1</v>
      </c>
      <c r="M40" s="39">
        <v>1</v>
      </c>
      <c r="N40" s="40">
        <f t="shared" si="9"/>
        <v>5</v>
      </c>
    </row>
    <row r="41" spans="1:14" x14ac:dyDescent="0.25">
      <c r="A41" s="3" t="str">
        <f t="shared" si="8"/>
        <v>Московский</v>
      </c>
      <c r="B41" s="11" t="str">
        <f t="shared" si="8"/>
        <v>ГБОУ СОШ №519</v>
      </c>
      <c r="C41" s="5">
        <f t="shared" si="8"/>
        <v>11519</v>
      </c>
      <c r="D41" s="5" t="str">
        <f t="shared" si="8"/>
        <v>СОШ</v>
      </c>
      <c r="E41" s="41" t="str">
        <f t="shared" si="8"/>
        <v>1б</v>
      </c>
      <c r="F41" s="37">
        <f t="shared" si="7"/>
        <v>106</v>
      </c>
      <c r="G41" s="37">
        <f t="shared" si="7"/>
        <v>99</v>
      </c>
      <c r="H41" s="38">
        <f t="shared" si="6"/>
        <v>11519039</v>
      </c>
      <c r="I41" s="39">
        <v>0</v>
      </c>
      <c r="J41" s="39">
        <v>0</v>
      </c>
      <c r="K41" s="39">
        <v>1</v>
      </c>
      <c r="L41" s="39">
        <v>0</v>
      </c>
      <c r="M41" s="39">
        <v>0</v>
      </c>
      <c r="N41" s="40">
        <f t="shared" si="9"/>
        <v>1</v>
      </c>
    </row>
    <row r="42" spans="1:14" x14ac:dyDescent="0.25">
      <c r="A42" s="3" t="str">
        <f t="shared" si="8"/>
        <v>Московский</v>
      </c>
      <c r="B42" s="11" t="str">
        <f t="shared" si="8"/>
        <v>ГБОУ СОШ №519</v>
      </c>
      <c r="C42" s="5">
        <f t="shared" si="8"/>
        <v>11519</v>
      </c>
      <c r="D42" s="5" t="str">
        <f t="shared" si="8"/>
        <v>СОШ</v>
      </c>
      <c r="E42" s="41" t="str">
        <f t="shared" si="8"/>
        <v>1б</v>
      </c>
      <c r="F42" s="37">
        <f t="shared" si="7"/>
        <v>106</v>
      </c>
      <c r="G42" s="37">
        <f t="shared" si="7"/>
        <v>99</v>
      </c>
      <c r="H42" s="38">
        <f t="shared" si="6"/>
        <v>11519040</v>
      </c>
      <c r="I42" s="39">
        <v>1</v>
      </c>
      <c r="J42" s="39">
        <v>1</v>
      </c>
      <c r="K42" s="39">
        <v>1</v>
      </c>
      <c r="L42" s="39">
        <v>1</v>
      </c>
      <c r="M42" s="39">
        <v>1</v>
      </c>
      <c r="N42" s="40">
        <f t="shared" si="9"/>
        <v>5</v>
      </c>
    </row>
    <row r="43" spans="1:14" x14ac:dyDescent="0.25">
      <c r="A43" s="3" t="str">
        <f t="shared" si="8"/>
        <v>Московский</v>
      </c>
      <c r="B43" s="11" t="str">
        <f t="shared" si="8"/>
        <v>ГБОУ СОШ №519</v>
      </c>
      <c r="C43" s="5">
        <f t="shared" si="8"/>
        <v>11519</v>
      </c>
      <c r="D43" s="5" t="str">
        <f t="shared" si="8"/>
        <v>СОШ</v>
      </c>
      <c r="E43" s="41" t="str">
        <f t="shared" si="8"/>
        <v>1б</v>
      </c>
      <c r="F43" s="37">
        <f t="shared" si="7"/>
        <v>106</v>
      </c>
      <c r="G43" s="37">
        <f t="shared" si="7"/>
        <v>99</v>
      </c>
      <c r="H43" s="38">
        <f t="shared" si="6"/>
        <v>11519041</v>
      </c>
      <c r="I43" s="39">
        <v>1</v>
      </c>
      <c r="J43" s="39">
        <v>1</v>
      </c>
      <c r="K43" s="39">
        <v>0</v>
      </c>
      <c r="L43" s="39">
        <v>1</v>
      </c>
      <c r="M43" s="39">
        <v>1</v>
      </c>
      <c r="N43" s="40">
        <f t="shared" si="9"/>
        <v>4</v>
      </c>
    </row>
    <row r="44" spans="1:14" x14ac:dyDescent="0.25">
      <c r="A44" s="3" t="str">
        <f t="shared" si="8"/>
        <v>Московский</v>
      </c>
      <c r="B44" s="11" t="str">
        <f t="shared" si="8"/>
        <v>ГБОУ СОШ №519</v>
      </c>
      <c r="C44" s="5">
        <f t="shared" si="8"/>
        <v>11519</v>
      </c>
      <c r="D44" s="5" t="str">
        <f t="shared" si="8"/>
        <v>СОШ</v>
      </c>
      <c r="E44" s="41" t="str">
        <f t="shared" si="8"/>
        <v>1б</v>
      </c>
      <c r="F44" s="37">
        <f t="shared" si="7"/>
        <v>106</v>
      </c>
      <c r="G44" s="37">
        <f t="shared" si="7"/>
        <v>99</v>
      </c>
      <c r="H44" s="38">
        <f t="shared" si="6"/>
        <v>11519042</v>
      </c>
      <c r="I44" s="39">
        <v>1</v>
      </c>
      <c r="J44" s="39">
        <v>1</v>
      </c>
      <c r="K44" s="39">
        <v>1</v>
      </c>
      <c r="L44" s="39">
        <v>1</v>
      </c>
      <c r="M44" s="39">
        <v>1</v>
      </c>
      <c r="N44" s="40">
        <f t="shared" si="9"/>
        <v>5</v>
      </c>
    </row>
    <row r="45" spans="1:14" x14ac:dyDescent="0.25">
      <c r="A45" s="3" t="str">
        <f t="shared" si="8"/>
        <v>Московский</v>
      </c>
      <c r="B45" s="11" t="str">
        <f t="shared" si="8"/>
        <v>ГБОУ СОШ №519</v>
      </c>
      <c r="C45" s="5">
        <f t="shared" si="8"/>
        <v>11519</v>
      </c>
      <c r="D45" s="5" t="str">
        <f t="shared" si="8"/>
        <v>СОШ</v>
      </c>
      <c r="E45" s="41" t="str">
        <f t="shared" si="8"/>
        <v>1б</v>
      </c>
      <c r="F45" s="37">
        <f t="shared" si="7"/>
        <v>106</v>
      </c>
      <c r="G45" s="37">
        <f t="shared" si="7"/>
        <v>99</v>
      </c>
      <c r="H45" s="38">
        <f t="shared" si="6"/>
        <v>11519043</v>
      </c>
      <c r="I45" s="39">
        <v>1</v>
      </c>
      <c r="J45" s="39">
        <v>1</v>
      </c>
      <c r="K45" s="39">
        <v>1</v>
      </c>
      <c r="L45" s="39">
        <v>1</v>
      </c>
      <c r="M45" s="39">
        <v>0</v>
      </c>
      <c r="N45" s="40">
        <f t="shared" si="9"/>
        <v>4</v>
      </c>
    </row>
    <row r="46" spans="1:14" x14ac:dyDescent="0.25">
      <c r="A46" s="3" t="str">
        <f t="shared" si="8"/>
        <v>Московский</v>
      </c>
      <c r="B46" s="11" t="str">
        <f t="shared" si="8"/>
        <v>ГБОУ СОШ №519</v>
      </c>
      <c r="C46" s="5">
        <f t="shared" si="8"/>
        <v>11519</v>
      </c>
      <c r="D46" s="5" t="str">
        <f t="shared" si="8"/>
        <v>СОШ</v>
      </c>
      <c r="E46" s="41" t="str">
        <f t="shared" si="8"/>
        <v>1б</v>
      </c>
      <c r="F46" s="37">
        <f t="shared" si="7"/>
        <v>106</v>
      </c>
      <c r="G46" s="37">
        <f t="shared" si="7"/>
        <v>99</v>
      </c>
      <c r="H46" s="38">
        <f t="shared" si="6"/>
        <v>11519044</v>
      </c>
      <c r="I46" s="39">
        <v>1</v>
      </c>
      <c r="J46" s="39">
        <v>1</v>
      </c>
      <c r="K46" s="39">
        <v>0</v>
      </c>
      <c r="L46" s="39">
        <v>1</v>
      </c>
      <c r="M46" s="39">
        <v>1</v>
      </c>
      <c r="N46" s="40">
        <f t="shared" si="9"/>
        <v>4</v>
      </c>
    </row>
    <row r="47" spans="1:14" x14ac:dyDescent="0.25">
      <c r="A47" s="3" t="str">
        <f t="shared" si="8"/>
        <v>Московский</v>
      </c>
      <c r="B47" s="11" t="str">
        <f t="shared" si="8"/>
        <v>ГБОУ СОШ №519</v>
      </c>
      <c r="C47" s="5">
        <f t="shared" si="8"/>
        <v>11519</v>
      </c>
      <c r="D47" s="5" t="str">
        <f t="shared" si="8"/>
        <v>СОШ</v>
      </c>
      <c r="E47" s="41" t="str">
        <f t="shared" si="8"/>
        <v>1б</v>
      </c>
      <c r="F47" s="37">
        <f t="shared" si="7"/>
        <v>106</v>
      </c>
      <c r="G47" s="37">
        <f t="shared" si="7"/>
        <v>99</v>
      </c>
      <c r="H47" s="38">
        <f t="shared" si="3"/>
        <v>11519045</v>
      </c>
      <c r="I47" s="39">
        <v>1</v>
      </c>
      <c r="J47" s="39">
        <v>1</v>
      </c>
      <c r="K47" s="39">
        <v>0</v>
      </c>
      <c r="L47" s="39">
        <v>1</v>
      </c>
      <c r="M47" s="39">
        <v>1</v>
      </c>
      <c r="N47" s="40">
        <f t="shared" si="9"/>
        <v>4</v>
      </c>
    </row>
    <row r="48" spans="1:14" x14ac:dyDescent="0.25">
      <c r="A48" s="3" t="str">
        <f t="shared" si="8"/>
        <v>Московский</v>
      </c>
      <c r="B48" s="11" t="str">
        <f t="shared" si="8"/>
        <v>ГБОУ СОШ №519</v>
      </c>
      <c r="C48" s="5">
        <f t="shared" si="8"/>
        <v>11519</v>
      </c>
      <c r="D48" s="5" t="str">
        <f t="shared" si="8"/>
        <v>СОШ</v>
      </c>
      <c r="E48" s="41" t="str">
        <f t="shared" si="8"/>
        <v>1б</v>
      </c>
      <c r="F48" s="37">
        <f t="shared" si="7"/>
        <v>106</v>
      </c>
      <c r="G48" s="37">
        <f t="shared" si="7"/>
        <v>99</v>
      </c>
      <c r="H48" s="38">
        <f t="shared" si="3"/>
        <v>11519046</v>
      </c>
      <c r="I48" s="39">
        <v>1</v>
      </c>
      <c r="J48" s="39">
        <v>1</v>
      </c>
      <c r="K48" s="39">
        <v>1</v>
      </c>
      <c r="L48" s="39">
        <v>1</v>
      </c>
      <c r="M48" s="39">
        <v>1</v>
      </c>
      <c r="N48" s="40">
        <f t="shared" si="9"/>
        <v>5</v>
      </c>
    </row>
    <row r="49" spans="1:14" x14ac:dyDescent="0.25">
      <c r="A49" s="3" t="str">
        <f t="shared" si="8"/>
        <v>Московский</v>
      </c>
      <c r="B49" s="11" t="str">
        <f t="shared" si="8"/>
        <v>ГБОУ СОШ №519</v>
      </c>
      <c r="C49" s="5">
        <f t="shared" si="8"/>
        <v>11519</v>
      </c>
      <c r="D49" s="5" t="str">
        <f t="shared" si="8"/>
        <v>СОШ</v>
      </c>
      <c r="E49" s="41" t="str">
        <f t="shared" si="8"/>
        <v>1б</v>
      </c>
      <c r="F49" s="37">
        <f t="shared" si="7"/>
        <v>106</v>
      </c>
      <c r="G49" s="37">
        <f t="shared" si="7"/>
        <v>99</v>
      </c>
      <c r="H49" s="38">
        <f t="shared" si="3"/>
        <v>11519047</v>
      </c>
      <c r="I49" s="39">
        <v>0</v>
      </c>
      <c r="J49" s="39">
        <v>1</v>
      </c>
      <c r="K49" s="39">
        <v>1</v>
      </c>
      <c r="L49" s="39">
        <v>1</v>
      </c>
      <c r="M49" s="39">
        <v>1</v>
      </c>
      <c r="N49" s="40">
        <f t="shared" si="9"/>
        <v>4</v>
      </c>
    </row>
    <row r="50" spans="1:14" x14ac:dyDescent="0.25">
      <c r="A50" s="3" t="str">
        <f t="shared" si="8"/>
        <v>Московский</v>
      </c>
      <c r="B50" s="11" t="str">
        <f t="shared" si="8"/>
        <v>ГБОУ СОШ №519</v>
      </c>
      <c r="C50" s="5">
        <f t="shared" si="8"/>
        <v>11519</v>
      </c>
      <c r="D50" s="5" t="str">
        <f t="shared" si="8"/>
        <v>СОШ</v>
      </c>
      <c r="E50" s="41" t="str">
        <f t="shared" si="8"/>
        <v>1б</v>
      </c>
      <c r="F50" s="37">
        <f t="shared" si="7"/>
        <v>106</v>
      </c>
      <c r="G50" s="37">
        <f t="shared" si="7"/>
        <v>99</v>
      </c>
      <c r="H50" s="38">
        <f t="shared" si="3"/>
        <v>11519048</v>
      </c>
      <c r="I50" s="39">
        <v>0</v>
      </c>
      <c r="J50" s="39">
        <v>1</v>
      </c>
      <c r="K50" s="39">
        <v>0</v>
      </c>
      <c r="L50" s="39">
        <v>1</v>
      </c>
      <c r="M50" s="39">
        <v>1</v>
      </c>
      <c r="N50" s="40">
        <f t="shared" si="9"/>
        <v>3</v>
      </c>
    </row>
    <row r="51" spans="1:14" x14ac:dyDescent="0.25">
      <c r="A51" s="3" t="str">
        <f t="shared" si="8"/>
        <v>Московский</v>
      </c>
      <c r="B51" s="11" t="str">
        <f t="shared" si="8"/>
        <v>ГБОУ СОШ №519</v>
      </c>
      <c r="C51" s="5">
        <f t="shared" si="8"/>
        <v>11519</v>
      </c>
      <c r="D51" s="5" t="str">
        <f t="shared" si="8"/>
        <v>СОШ</v>
      </c>
      <c r="E51" s="41" t="str">
        <f t="shared" si="8"/>
        <v>1б</v>
      </c>
      <c r="F51" s="37">
        <f t="shared" si="7"/>
        <v>106</v>
      </c>
      <c r="G51" s="37">
        <f t="shared" si="7"/>
        <v>99</v>
      </c>
      <c r="H51" s="38">
        <f t="shared" si="3"/>
        <v>11519049</v>
      </c>
      <c r="I51" s="39">
        <v>1</v>
      </c>
      <c r="J51" s="39">
        <v>1</v>
      </c>
      <c r="K51" s="39">
        <v>0</v>
      </c>
      <c r="L51" s="39">
        <v>1</v>
      </c>
      <c r="M51" s="39">
        <v>1</v>
      </c>
      <c r="N51" s="40">
        <f t="shared" si="9"/>
        <v>4</v>
      </c>
    </row>
    <row r="52" spans="1:14" x14ac:dyDescent="0.25">
      <c r="A52" s="3" t="str">
        <f t="shared" si="8"/>
        <v>Московский</v>
      </c>
      <c r="B52" s="11" t="str">
        <f t="shared" si="8"/>
        <v>ГБОУ СОШ №519</v>
      </c>
      <c r="C52" s="5">
        <f t="shared" si="8"/>
        <v>11519</v>
      </c>
      <c r="D52" s="5" t="str">
        <f t="shared" si="8"/>
        <v>СОШ</v>
      </c>
      <c r="E52" s="41" t="str">
        <f t="shared" si="8"/>
        <v>1б</v>
      </c>
      <c r="F52" s="37">
        <f t="shared" si="8"/>
        <v>106</v>
      </c>
      <c r="G52" s="37">
        <f t="shared" si="8"/>
        <v>99</v>
      </c>
      <c r="H52" s="38">
        <f t="shared" si="3"/>
        <v>11519050</v>
      </c>
      <c r="I52" s="39">
        <v>1</v>
      </c>
      <c r="J52" s="39">
        <v>1</v>
      </c>
      <c r="K52" s="39">
        <v>1</v>
      </c>
      <c r="L52" s="39">
        <v>1</v>
      </c>
      <c r="M52" s="39">
        <v>1</v>
      </c>
      <c r="N52" s="40">
        <f t="shared" si="9"/>
        <v>5</v>
      </c>
    </row>
    <row r="53" spans="1:14" x14ac:dyDescent="0.25">
      <c r="A53" s="3" t="str">
        <f t="shared" ref="A53:G68" si="10">A52</f>
        <v>Московский</v>
      </c>
      <c r="B53" s="11" t="str">
        <f t="shared" si="10"/>
        <v>ГБОУ СОШ №519</v>
      </c>
      <c r="C53" s="5">
        <f t="shared" si="10"/>
        <v>11519</v>
      </c>
      <c r="D53" s="5" t="str">
        <f t="shared" si="10"/>
        <v>СОШ</v>
      </c>
      <c r="E53" s="41" t="str">
        <f t="shared" si="10"/>
        <v>1б</v>
      </c>
      <c r="F53" s="37">
        <f t="shared" si="10"/>
        <v>106</v>
      </c>
      <c r="G53" s="37">
        <f t="shared" si="10"/>
        <v>99</v>
      </c>
      <c r="H53" s="38">
        <f t="shared" si="3"/>
        <v>11519051</v>
      </c>
      <c r="I53" s="39">
        <v>1</v>
      </c>
      <c r="J53" s="39">
        <v>1</v>
      </c>
      <c r="K53" s="39">
        <v>1</v>
      </c>
      <c r="L53" s="39">
        <v>1</v>
      </c>
      <c r="M53" s="39">
        <v>0</v>
      </c>
      <c r="N53" s="40">
        <f t="shared" si="9"/>
        <v>4</v>
      </c>
    </row>
    <row r="54" spans="1:14" x14ac:dyDescent="0.25">
      <c r="A54" s="3" t="str">
        <f t="shared" si="10"/>
        <v>Московский</v>
      </c>
      <c r="B54" s="11" t="str">
        <f t="shared" si="10"/>
        <v>ГБОУ СОШ №519</v>
      </c>
      <c r="C54" s="5">
        <f t="shared" si="10"/>
        <v>11519</v>
      </c>
      <c r="D54" s="5" t="str">
        <f t="shared" si="10"/>
        <v>СОШ</v>
      </c>
      <c r="E54" s="41" t="str">
        <f t="shared" si="10"/>
        <v>1б</v>
      </c>
      <c r="F54" s="37">
        <f t="shared" si="10"/>
        <v>106</v>
      </c>
      <c r="G54" s="37">
        <f t="shared" si="10"/>
        <v>99</v>
      </c>
      <c r="H54" s="38">
        <f t="shared" si="3"/>
        <v>11519052</v>
      </c>
      <c r="I54" s="39">
        <v>1</v>
      </c>
      <c r="J54" s="39">
        <v>1</v>
      </c>
      <c r="K54" s="39">
        <v>1</v>
      </c>
      <c r="L54" s="39">
        <v>1</v>
      </c>
      <c r="M54" s="39">
        <v>1</v>
      </c>
      <c r="N54" s="40">
        <f t="shared" si="9"/>
        <v>5</v>
      </c>
    </row>
    <row r="55" spans="1:14" x14ac:dyDescent="0.25">
      <c r="A55" s="3" t="str">
        <f t="shared" si="10"/>
        <v>Московский</v>
      </c>
      <c r="B55" s="11" t="str">
        <f t="shared" si="10"/>
        <v>ГБОУ СОШ №519</v>
      </c>
      <c r="C55" s="5">
        <f t="shared" si="10"/>
        <v>11519</v>
      </c>
      <c r="D55" s="5" t="str">
        <f t="shared" si="10"/>
        <v>СОШ</v>
      </c>
      <c r="E55" s="41" t="str">
        <f t="shared" si="10"/>
        <v>1б</v>
      </c>
      <c r="F55" s="37">
        <f t="shared" si="10"/>
        <v>106</v>
      </c>
      <c r="G55" s="37">
        <f t="shared" si="10"/>
        <v>99</v>
      </c>
      <c r="H55" s="38">
        <f t="shared" si="3"/>
        <v>11519053</v>
      </c>
      <c r="I55" s="39">
        <v>1</v>
      </c>
      <c r="J55" s="39">
        <v>1</v>
      </c>
      <c r="K55" s="39">
        <v>1</v>
      </c>
      <c r="L55" s="39">
        <v>1</v>
      </c>
      <c r="M55" s="39">
        <v>0</v>
      </c>
      <c r="N55" s="40">
        <f t="shared" si="9"/>
        <v>4</v>
      </c>
    </row>
    <row r="56" spans="1:14" x14ac:dyDescent="0.25">
      <c r="A56" s="3" t="str">
        <f t="shared" si="10"/>
        <v>Московский</v>
      </c>
      <c r="B56" s="11" t="str">
        <f t="shared" si="10"/>
        <v>ГБОУ СОШ №519</v>
      </c>
      <c r="C56" s="5">
        <f t="shared" si="10"/>
        <v>11519</v>
      </c>
      <c r="D56" s="5" t="str">
        <f t="shared" si="10"/>
        <v>СОШ</v>
      </c>
      <c r="E56" s="41" t="str">
        <f t="shared" si="10"/>
        <v>1б</v>
      </c>
      <c r="F56" s="37">
        <f t="shared" si="10"/>
        <v>106</v>
      </c>
      <c r="G56" s="37">
        <f t="shared" si="10"/>
        <v>99</v>
      </c>
      <c r="H56" s="38">
        <f t="shared" si="3"/>
        <v>11519054</v>
      </c>
      <c r="I56" s="39">
        <v>1</v>
      </c>
      <c r="J56" s="39">
        <v>1</v>
      </c>
      <c r="K56" s="39">
        <v>0</v>
      </c>
      <c r="L56" s="39">
        <v>1</v>
      </c>
      <c r="M56" s="39">
        <v>1</v>
      </c>
      <c r="N56" s="40">
        <f t="shared" si="9"/>
        <v>4</v>
      </c>
    </row>
    <row r="57" spans="1:14" x14ac:dyDescent="0.25">
      <c r="A57" s="3" t="str">
        <f t="shared" si="10"/>
        <v>Московский</v>
      </c>
      <c r="B57" s="11" t="str">
        <f t="shared" si="10"/>
        <v>ГБОУ СОШ №519</v>
      </c>
      <c r="C57" s="5">
        <f t="shared" si="10"/>
        <v>11519</v>
      </c>
      <c r="D57" s="5" t="str">
        <f t="shared" si="10"/>
        <v>СОШ</v>
      </c>
      <c r="E57" s="41" t="str">
        <f t="shared" si="10"/>
        <v>1б</v>
      </c>
      <c r="F57" s="37">
        <f t="shared" si="10"/>
        <v>106</v>
      </c>
      <c r="G57" s="37">
        <f t="shared" si="10"/>
        <v>99</v>
      </c>
      <c r="H57" s="38">
        <f t="shared" si="3"/>
        <v>11519055</v>
      </c>
      <c r="I57" s="39">
        <v>1</v>
      </c>
      <c r="J57" s="39">
        <v>1</v>
      </c>
      <c r="K57" s="39">
        <v>1</v>
      </c>
      <c r="L57" s="39">
        <v>1</v>
      </c>
      <c r="M57" s="39">
        <v>1</v>
      </c>
      <c r="N57" s="40">
        <f t="shared" si="9"/>
        <v>5</v>
      </c>
    </row>
    <row r="58" spans="1:14" x14ac:dyDescent="0.25">
      <c r="A58" s="3" t="str">
        <f t="shared" si="10"/>
        <v>Московский</v>
      </c>
      <c r="B58" s="11" t="str">
        <f t="shared" si="10"/>
        <v>ГБОУ СОШ №519</v>
      </c>
      <c r="C58" s="5">
        <f t="shared" si="10"/>
        <v>11519</v>
      </c>
      <c r="D58" s="5" t="str">
        <f t="shared" si="10"/>
        <v>СОШ</v>
      </c>
      <c r="E58" s="41" t="str">
        <f t="shared" si="10"/>
        <v>1б</v>
      </c>
      <c r="F58" s="37">
        <f t="shared" si="10"/>
        <v>106</v>
      </c>
      <c r="G58" s="37">
        <f t="shared" si="10"/>
        <v>99</v>
      </c>
      <c r="H58" s="38">
        <f t="shared" si="3"/>
        <v>11519056</v>
      </c>
      <c r="I58" s="39">
        <v>1</v>
      </c>
      <c r="J58" s="39">
        <v>1</v>
      </c>
      <c r="K58" s="39">
        <v>0</v>
      </c>
      <c r="L58" s="39">
        <v>1</v>
      </c>
      <c r="M58" s="39">
        <v>1</v>
      </c>
      <c r="N58" s="40">
        <f t="shared" si="9"/>
        <v>4</v>
      </c>
    </row>
    <row r="59" spans="1:14" x14ac:dyDescent="0.25">
      <c r="A59" s="3" t="str">
        <f t="shared" si="10"/>
        <v>Московский</v>
      </c>
      <c r="B59" s="11" t="str">
        <f t="shared" si="10"/>
        <v>ГБОУ СОШ №519</v>
      </c>
      <c r="C59" s="5">
        <f t="shared" si="10"/>
        <v>11519</v>
      </c>
      <c r="D59" s="5" t="str">
        <f t="shared" si="10"/>
        <v>СОШ</v>
      </c>
      <c r="E59" s="41" t="str">
        <f t="shared" si="10"/>
        <v>1б</v>
      </c>
      <c r="F59" s="37">
        <f t="shared" si="10"/>
        <v>106</v>
      </c>
      <c r="G59" s="37">
        <f t="shared" si="10"/>
        <v>99</v>
      </c>
      <c r="H59" s="38">
        <f t="shared" si="3"/>
        <v>11519057</v>
      </c>
      <c r="I59" s="39">
        <v>1</v>
      </c>
      <c r="J59" s="39">
        <v>1</v>
      </c>
      <c r="K59" s="39">
        <v>1</v>
      </c>
      <c r="L59" s="39">
        <v>1</v>
      </c>
      <c r="M59" s="39">
        <v>1</v>
      </c>
      <c r="N59" s="40">
        <f t="shared" si="9"/>
        <v>5</v>
      </c>
    </row>
    <row r="60" spans="1:14" x14ac:dyDescent="0.25">
      <c r="A60" s="3" t="str">
        <f t="shared" si="10"/>
        <v>Московский</v>
      </c>
      <c r="B60" s="11" t="str">
        <f t="shared" si="10"/>
        <v>ГБОУ СОШ №519</v>
      </c>
      <c r="C60" s="5">
        <f t="shared" si="10"/>
        <v>11519</v>
      </c>
      <c r="D60" s="5" t="str">
        <f t="shared" si="10"/>
        <v>СОШ</v>
      </c>
      <c r="E60" s="41" t="str">
        <f t="shared" si="10"/>
        <v>1б</v>
      </c>
      <c r="F60" s="37">
        <f t="shared" si="10"/>
        <v>106</v>
      </c>
      <c r="G60" s="37">
        <f t="shared" si="10"/>
        <v>99</v>
      </c>
      <c r="H60" s="38">
        <f t="shared" si="3"/>
        <v>11519058</v>
      </c>
      <c r="I60" s="39">
        <v>1</v>
      </c>
      <c r="J60" s="39">
        <v>1</v>
      </c>
      <c r="K60" s="39">
        <v>0</v>
      </c>
      <c r="L60" s="39">
        <v>1</v>
      </c>
      <c r="M60" s="39">
        <v>1</v>
      </c>
      <c r="N60" s="40">
        <f t="shared" si="9"/>
        <v>4</v>
      </c>
    </row>
    <row r="61" spans="1:14" x14ac:dyDescent="0.25">
      <c r="A61" s="3" t="str">
        <f t="shared" si="10"/>
        <v>Московский</v>
      </c>
      <c r="B61" s="11" t="str">
        <f t="shared" si="10"/>
        <v>ГБОУ СОШ №519</v>
      </c>
      <c r="C61" s="5">
        <f t="shared" si="10"/>
        <v>11519</v>
      </c>
      <c r="D61" s="5" t="str">
        <f t="shared" si="10"/>
        <v>СОШ</v>
      </c>
      <c r="E61" s="41" t="str">
        <f t="shared" si="10"/>
        <v>1б</v>
      </c>
      <c r="F61" s="37">
        <f t="shared" si="10"/>
        <v>106</v>
      </c>
      <c r="G61" s="37">
        <f t="shared" si="10"/>
        <v>99</v>
      </c>
      <c r="H61" s="38">
        <f t="shared" si="3"/>
        <v>11519059</v>
      </c>
      <c r="I61" s="39">
        <v>1</v>
      </c>
      <c r="J61" s="39">
        <v>1</v>
      </c>
      <c r="K61" s="39">
        <v>0</v>
      </c>
      <c r="L61" s="39">
        <v>1</v>
      </c>
      <c r="M61" s="39">
        <v>1</v>
      </c>
      <c r="N61" s="40">
        <f t="shared" si="9"/>
        <v>4</v>
      </c>
    </row>
    <row r="62" spans="1:14" x14ac:dyDescent="0.25">
      <c r="A62" s="3" t="str">
        <f t="shared" si="10"/>
        <v>Московский</v>
      </c>
      <c r="B62" s="11" t="str">
        <f t="shared" si="10"/>
        <v>ГБОУ СОШ №519</v>
      </c>
      <c r="C62" s="5">
        <f t="shared" si="10"/>
        <v>11519</v>
      </c>
      <c r="D62" s="5" t="str">
        <f t="shared" si="10"/>
        <v>СОШ</v>
      </c>
      <c r="E62" s="41" t="str">
        <f t="shared" si="10"/>
        <v>1б</v>
      </c>
      <c r="F62" s="37">
        <f t="shared" si="10"/>
        <v>106</v>
      </c>
      <c r="G62" s="37">
        <f t="shared" si="10"/>
        <v>99</v>
      </c>
      <c r="H62" s="38">
        <f t="shared" si="3"/>
        <v>11519060</v>
      </c>
      <c r="I62" s="39">
        <v>1</v>
      </c>
      <c r="J62" s="39">
        <v>0</v>
      </c>
      <c r="K62" s="39">
        <v>1</v>
      </c>
      <c r="L62" s="39">
        <v>1</v>
      </c>
      <c r="M62" s="39">
        <v>1</v>
      </c>
      <c r="N62" s="40">
        <f t="shared" si="9"/>
        <v>4</v>
      </c>
    </row>
    <row r="63" spans="1:14" x14ac:dyDescent="0.25">
      <c r="A63" s="3" t="str">
        <f t="shared" si="10"/>
        <v>Московский</v>
      </c>
      <c r="B63" s="11" t="str">
        <f t="shared" si="10"/>
        <v>ГБОУ СОШ №519</v>
      </c>
      <c r="C63" s="5">
        <f t="shared" si="10"/>
        <v>11519</v>
      </c>
      <c r="D63" s="5" t="str">
        <f t="shared" si="10"/>
        <v>СОШ</v>
      </c>
      <c r="E63" s="41" t="str">
        <f t="shared" si="10"/>
        <v>1б</v>
      </c>
      <c r="F63" s="37">
        <f t="shared" si="10"/>
        <v>106</v>
      </c>
      <c r="G63" s="37">
        <f t="shared" si="10"/>
        <v>99</v>
      </c>
      <c r="H63" s="38">
        <f t="shared" si="3"/>
        <v>11519061</v>
      </c>
      <c r="I63" s="39">
        <v>1</v>
      </c>
      <c r="J63" s="39">
        <v>1</v>
      </c>
      <c r="K63" s="39">
        <v>1</v>
      </c>
      <c r="L63" s="39">
        <v>1</v>
      </c>
      <c r="M63" s="39">
        <v>1</v>
      </c>
      <c r="N63" s="40">
        <f t="shared" si="9"/>
        <v>5</v>
      </c>
    </row>
    <row r="64" spans="1:14" x14ac:dyDescent="0.25">
      <c r="A64" s="3" t="str">
        <f t="shared" si="10"/>
        <v>Московский</v>
      </c>
      <c r="B64" s="11" t="str">
        <f t="shared" si="10"/>
        <v>ГБОУ СОШ №519</v>
      </c>
      <c r="C64" s="5">
        <f t="shared" si="10"/>
        <v>11519</v>
      </c>
      <c r="D64" s="5" t="str">
        <f t="shared" si="10"/>
        <v>СОШ</v>
      </c>
      <c r="E64" s="41" t="str">
        <f t="shared" si="10"/>
        <v>1б</v>
      </c>
      <c r="F64" s="37">
        <f t="shared" si="10"/>
        <v>106</v>
      </c>
      <c r="G64" s="37">
        <f t="shared" si="10"/>
        <v>99</v>
      </c>
      <c r="H64" s="38">
        <f t="shared" si="3"/>
        <v>11519062</v>
      </c>
      <c r="I64" s="39">
        <v>1</v>
      </c>
      <c r="J64" s="39">
        <v>0</v>
      </c>
      <c r="K64" s="39">
        <v>1</v>
      </c>
      <c r="L64" s="39">
        <v>1</v>
      </c>
      <c r="M64" s="39">
        <v>0</v>
      </c>
      <c r="N64" s="40">
        <f t="shared" si="9"/>
        <v>3</v>
      </c>
    </row>
    <row r="65" spans="1:14" x14ac:dyDescent="0.25">
      <c r="A65" s="3" t="str">
        <f t="shared" si="10"/>
        <v>Московский</v>
      </c>
      <c r="B65" s="11" t="str">
        <f t="shared" si="10"/>
        <v>ГБОУ СОШ №519</v>
      </c>
      <c r="C65" s="5">
        <f t="shared" si="10"/>
        <v>11519</v>
      </c>
      <c r="D65" s="5" t="str">
        <f t="shared" si="10"/>
        <v>СОШ</v>
      </c>
      <c r="E65" s="41" t="str">
        <f t="shared" si="10"/>
        <v>1б</v>
      </c>
      <c r="F65" s="37">
        <f t="shared" si="10"/>
        <v>106</v>
      </c>
      <c r="G65" s="37">
        <f t="shared" si="10"/>
        <v>99</v>
      </c>
      <c r="H65" s="38">
        <f t="shared" si="3"/>
        <v>11519063</v>
      </c>
      <c r="I65" s="39">
        <v>1</v>
      </c>
      <c r="J65" s="39">
        <v>1</v>
      </c>
      <c r="K65" s="39">
        <v>1</v>
      </c>
      <c r="L65" s="39">
        <v>1</v>
      </c>
      <c r="M65" s="39">
        <v>1</v>
      </c>
      <c r="N65" s="40">
        <f t="shared" si="9"/>
        <v>5</v>
      </c>
    </row>
    <row r="66" spans="1:14" x14ac:dyDescent="0.25">
      <c r="A66" s="3" t="str">
        <f t="shared" si="10"/>
        <v>Московский</v>
      </c>
      <c r="B66" s="11" t="str">
        <f t="shared" si="10"/>
        <v>ГБОУ СОШ №519</v>
      </c>
      <c r="C66" s="5">
        <f t="shared" si="10"/>
        <v>11519</v>
      </c>
      <c r="D66" s="5" t="str">
        <f t="shared" si="10"/>
        <v>СОШ</v>
      </c>
      <c r="E66" s="41" t="str">
        <f t="shared" si="10"/>
        <v>1б</v>
      </c>
      <c r="F66" s="37">
        <f t="shared" si="10"/>
        <v>106</v>
      </c>
      <c r="G66" s="37">
        <f t="shared" si="10"/>
        <v>99</v>
      </c>
      <c r="H66" s="38">
        <f t="shared" si="3"/>
        <v>11519064</v>
      </c>
      <c r="I66" s="39">
        <v>0</v>
      </c>
      <c r="J66" s="39">
        <v>1</v>
      </c>
      <c r="K66" s="39">
        <v>1</v>
      </c>
      <c r="L66" s="39">
        <v>1</v>
      </c>
      <c r="M66" s="39">
        <v>1</v>
      </c>
      <c r="N66" s="40">
        <f t="shared" si="9"/>
        <v>4</v>
      </c>
    </row>
    <row r="67" spans="1:14" x14ac:dyDescent="0.25">
      <c r="A67" s="3" t="str">
        <f t="shared" si="10"/>
        <v>Московский</v>
      </c>
      <c r="B67" s="11" t="str">
        <f t="shared" si="10"/>
        <v>ГБОУ СОШ №519</v>
      </c>
      <c r="C67" s="5">
        <f t="shared" si="10"/>
        <v>11519</v>
      </c>
      <c r="D67" s="5" t="str">
        <f t="shared" si="10"/>
        <v>СОШ</v>
      </c>
      <c r="E67" s="41" t="str">
        <f t="shared" si="10"/>
        <v>1б</v>
      </c>
      <c r="F67" s="37">
        <f t="shared" si="10"/>
        <v>106</v>
      </c>
      <c r="G67" s="37">
        <f t="shared" si="10"/>
        <v>99</v>
      </c>
      <c r="H67" s="38">
        <f t="shared" si="3"/>
        <v>11519065</v>
      </c>
      <c r="I67" s="39">
        <v>1</v>
      </c>
      <c r="J67" s="39">
        <v>1</v>
      </c>
      <c r="K67" s="39">
        <v>1</v>
      </c>
      <c r="L67" s="39">
        <v>1</v>
      </c>
      <c r="M67" s="39">
        <v>1</v>
      </c>
      <c r="N67" s="40">
        <f t="shared" si="9"/>
        <v>5</v>
      </c>
    </row>
    <row r="68" spans="1:14" x14ac:dyDescent="0.25">
      <c r="A68" s="3" t="str">
        <f t="shared" si="10"/>
        <v>Московский</v>
      </c>
      <c r="B68" s="11" t="str">
        <f t="shared" si="10"/>
        <v>ГБОУ СОШ №519</v>
      </c>
      <c r="C68" s="5">
        <f t="shared" si="10"/>
        <v>11519</v>
      </c>
      <c r="D68" s="5" t="str">
        <f t="shared" si="10"/>
        <v>СОШ</v>
      </c>
      <c r="E68" s="41" t="str">
        <f t="shared" si="10"/>
        <v>1б</v>
      </c>
      <c r="F68" s="37">
        <f t="shared" si="10"/>
        <v>106</v>
      </c>
      <c r="G68" s="37">
        <f t="shared" si="10"/>
        <v>99</v>
      </c>
      <c r="H68" s="38">
        <f t="shared" si="3"/>
        <v>11519066</v>
      </c>
      <c r="I68" s="39">
        <v>1</v>
      </c>
      <c r="J68" s="39">
        <v>1</v>
      </c>
      <c r="K68" s="39">
        <v>1</v>
      </c>
      <c r="L68" s="39">
        <v>1</v>
      </c>
      <c r="M68" s="39">
        <v>1</v>
      </c>
      <c r="N68" s="40">
        <f t="shared" si="9"/>
        <v>5</v>
      </c>
    </row>
    <row r="69" spans="1:14" x14ac:dyDescent="0.25">
      <c r="A69" s="3" t="str">
        <f t="shared" ref="A69:G84" si="11">A68</f>
        <v>Московский</v>
      </c>
      <c r="B69" s="11" t="str">
        <f t="shared" si="11"/>
        <v>ГБОУ СОШ №519</v>
      </c>
      <c r="C69" s="5">
        <f t="shared" si="11"/>
        <v>11519</v>
      </c>
      <c r="D69" s="5" t="str">
        <f t="shared" si="11"/>
        <v>СОШ</v>
      </c>
      <c r="E69" s="41" t="str">
        <f t="shared" si="11"/>
        <v>1б</v>
      </c>
      <c r="F69" s="37">
        <f t="shared" si="11"/>
        <v>106</v>
      </c>
      <c r="G69" s="37">
        <f t="shared" si="11"/>
        <v>99</v>
      </c>
      <c r="H69" s="38">
        <f t="shared" ref="H69:H101" si="12">H68+1</f>
        <v>11519067</v>
      </c>
      <c r="I69" s="39">
        <v>1</v>
      </c>
      <c r="J69" s="39">
        <v>1</v>
      </c>
      <c r="K69" s="39">
        <v>0</v>
      </c>
      <c r="L69" s="39">
        <v>1</v>
      </c>
      <c r="M69" s="39">
        <v>0</v>
      </c>
      <c r="N69" s="40">
        <f t="shared" si="9"/>
        <v>3</v>
      </c>
    </row>
    <row r="70" spans="1:14" x14ac:dyDescent="0.25">
      <c r="A70" s="3" t="str">
        <f t="shared" si="11"/>
        <v>Московский</v>
      </c>
      <c r="B70" s="11" t="str">
        <f t="shared" si="11"/>
        <v>ГБОУ СОШ №519</v>
      </c>
      <c r="C70" s="5">
        <f t="shared" si="11"/>
        <v>11519</v>
      </c>
      <c r="D70" s="5" t="str">
        <f t="shared" si="11"/>
        <v>СОШ</v>
      </c>
      <c r="E70" s="42" t="s">
        <v>17</v>
      </c>
      <c r="F70" s="37">
        <f t="shared" si="11"/>
        <v>106</v>
      </c>
      <c r="G70" s="37">
        <f t="shared" si="11"/>
        <v>99</v>
      </c>
      <c r="H70" s="38">
        <f t="shared" si="12"/>
        <v>11519068</v>
      </c>
      <c r="I70" s="39">
        <v>1</v>
      </c>
      <c r="J70" s="39">
        <v>0</v>
      </c>
      <c r="K70" s="39">
        <v>0</v>
      </c>
      <c r="L70" s="39">
        <v>1</v>
      </c>
      <c r="M70" s="39">
        <v>1</v>
      </c>
      <c r="N70" s="40">
        <f>IF(COUNTBLANK(I70:M70)&lt;5,SUM(I70:M70),"Не писал")</f>
        <v>3</v>
      </c>
    </row>
    <row r="71" spans="1:14" x14ac:dyDescent="0.25">
      <c r="A71" s="3" t="str">
        <f t="shared" si="11"/>
        <v>Московский</v>
      </c>
      <c r="B71" s="11" t="str">
        <f t="shared" si="11"/>
        <v>ГБОУ СОШ №519</v>
      </c>
      <c r="C71" s="5">
        <f t="shared" si="11"/>
        <v>11519</v>
      </c>
      <c r="D71" s="5" t="str">
        <f t="shared" si="11"/>
        <v>СОШ</v>
      </c>
      <c r="E71" s="41" t="str">
        <f t="shared" si="11"/>
        <v>1в</v>
      </c>
      <c r="F71" s="37">
        <f t="shared" si="11"/>
        <v>106</v>
      </c>
      <c r="G71" s="37">
        <f t="shared" si="11"/>
        <v>99</v>
      </c>
      <c r="H71" s="38">
        <f t="shared" si="12"/>
        <v>11519069</v>
      </c>
      <c r="I71" s="39">
        <v>1</v>
      </c>
      <c r="J71" s="39">
        <v>1</v>
      </c>
      <c r="K71" s="39">
        <v>1</v>
      </c>
      <c r="L71" s="39">
        <v>1</v>
      </c>
      <c r="M71" s="39">
        <v>1</v>
      </c>
      <c r="N71" s="40">
        <f t="shared" ref="N71:N101" si="13">IF(COUNTBLANK(I71:M71)&lt;5,SUM(I71:M71),"Не писал")</f>
        <v>5</v>
      </c>
    </row>
    <row r="72" spans="1:14" x14ac:dyDescent="0.25">
      <c r="A72" s="3" t="str">
        <f t="shared" si="11"/>
        <v>Московский</v>
      </c>
      <c r="B72" s="11" t="str">
        <f t="shared" si="11"/>
        <v>ГБОУ СОШ №519</v>
      </c>
      <c r="C72" s="5">
        <f t="shared" si="11"/>
        <v>11519</v>
      </c>
      <c r="D72" s="5" t="str">
        <f t="shared" si="11"/>
        <v>СОШ</v>
      </c>
      <c r="E72" s="41" t="str">
        <f t="shared" si="11"/>
        <v>1в</v>
      </c>
      <c r="F72" s="37">
        <f t="shared" si="11"/>
        <v>106</v>
      </c>
      <c r="G72" s="37">
        <f t="shared" si="11"/>
        <v>99</v>
      </c>
      <c r="H72" s="38">
        <f t="shared" si="12"/>
        <v>11519070</v>
      </c>
      <c r="I72" s="39">
        <v>1</v>
      </c>
      <c r="J72" s="39">
        <v>1</v>
      </c>
      <c r="K72" s="39">
        <v>1</v>
      </c>
      <c r="L72" s="39">
        <v>1</v>
      </c>
      <c r="M72" s="39">
        <v>1</v>
      </c>
      <c r="N72" s="40">
        <f t="shared" si="13"/>
        <v>5</v>
      </c>
    </row>
    <row r="73" spans="1:14" x14ac:dyDescent="0.25">
      <c r="A73" s="3" t="str">
        <f t="shared" si="11"/>
        <v>Московский</v>
      </c>
      <c r="B73" s="11" t="str">
        <f t="shared" si="11"/>
        <v>ГБОУ СОШ №519</v>
      </c>
      <c r="C73" s="5">
        <f t="shared" si="11"/>
        <v>11519</v>
      </c>
      <c r="D73" s="5" t="str">
        <f t="shared" si="11"/>
        <v>СОШ</v>
      </c>
      <c r="E73" s="41" t="str">
        <f t="shared" si="11"/>
        <v>1в</v>
      </c>
      <c r="F73" s="37">
        <f t="shared" si="11"/>
        <v>106</v>
      </c>
      <c r="G73" s="37">
        <f t="shared" si="11"/>
        <v>99</v>
      </c>
      <c r="H73" s="38">
        <f t="shared" si="12"/>
        <v>11519071</v>
      </c>
      <c r="I73" s="39">
        <v>1</v>
      </c>
      <c r="J73" s="39">
        <v>1</v>
      </c>
      <c r="K73" s="39">
        <v>1</v>
      </c>
      <c r="L73" s="39">
        <v>1</v>
      </c>
      <c r="M73" s="39">
        <v>0</v>
      </c>
      <c r="N73" s="40">
        <f t="shared" si="13"/>
        <v>4</v>
      </c>
    </row>
    <row r="74" spans="1:14" x14ac:dyDescent="0.25">
      <c r="A74" s="3" t="str">
        <f t="shared" si="11"/>
        <v>Московский</v>
      </c>
      <c r="B74" s="11" t="str">
        <f t="shared" si="11"/>
        <v>ГБОУ СОШ №519</v>
      </c>
      <c r="C74" s="5">
        <f t="shared" si="11"/>
        <v>11519</v>
      </c>
      <c r="D74" s="5" t="str">
        <f t="shared" si="11"/>
        <v>СОШ</v>
      </c>
      <c r="E74" s="41" t="str">
        <f t="shared" si="11"/>
        <v>1в</v>
      </c>
      <c r="F74" s="37">
        <f t="shared" si="11"/>
        <v>106</v>
      </c>
      <c r="G74" s="37">
        <f t="shared" si="11"/>
        <v>99</v>
      </c>
      <c r="H74" s="38">
        <f t="shared" si="12"/>
        <v>11519072</v>
      </c>
      <c r="I74" s="39">
        <v>1</v>
      </c>
      <c r="J74" s="39">
        <v>1</v>
      </c>
      <c r="K74" s="39">
        <v>1</v>
      </c>
      <c r="L74" s="39">
        <v>1</v>
      </c>
      <c r="M74" s="39">
        <v>1</v>
      </c>
      <c r="N74" s="40">
        <f t="shared" si="13"/>
        <v>5</v>
      </c>
    </row>
    <row r="75" spans="1:14" x14ac:dyDescent="0.25">
      <c r="A75" s="3" t="str">
        <f t="shared" si="11"/>
        <v>Московский</v>
      </c>
      <c r="B75" s="11" t="str">
        <f t="shared" si="11"/>
        <v>ГБОУ СОШ №519</v>
      </c>
      <c r="C75" s="5">
        <f t="shared" si="11"/>
        <v>11519</v>
      </c>
      <c r="D75" s="5" t="str">
        <f t="shared" si="11"/>
        <v>СОШ</v>
      </c>
      <c r="E75" s="41" t="str">
        <f t="shared" si="11"/>
        <v>1в</v>
      </c>
      <c r="F75" s="37">
        <f t="shared" si="11"/>
        <v>106</v>
      </c>
      <c r="G75" s="37">
        <f t="shared" si="11"/>
        <v>99</v>
      </c>
      <c r="H75" s="38">
        <f t="shared" si="12"/>
        <v>11519073</v>
      </c>
      <c r="I75" s="39">
        <v>1</v>
      </c>
      <c r="J75" s="39">
        <v>1</v>
      </c>
      <c r="K75" s="39">
        <v>1</v>
      </c>
      <c r="L75" s="39">
        <v>1</v>
      </c>
      <c r="M75" s="39">
        <v>1</v>
      </c>
      <c r="N75" s="40">
        <f t="shared" si="13"/>
        <v>5</v>
      </c>
    </row>
    <row r="76" spans="1:14" x14ac:dyDescent="0.25">
      <c r="A76" s="3" t="str">
        <f t="shared" si="11"/>
        <v>Московский</v>
      </c>
      <c r="B76" s="11" t="str">
        <f t="shared" si="11"/>
        <v>ГБОУ СОШ №519</v>
      </c>
      <c r="C76" s="5">
        <f t="shared" si="11"/>
        <v>11519</v>
      </c>
      <c r="D76" s="5" t="str">
        <f t="shared" si="11"/>
        <v>СОШ</v>
      </c>
      <c r="E76" s="41" t="str">
        <f t="shared" si="11"/>
        <v>1в</v>
      </c>
      <c r="F76" s="37">
        <f t="shared" si="11"/>
        <v>106</v>
      </c>
      <c r="G76" s="37">
        <f t="shared" si="11"/>
        <v>99</v>
      </c>
      <c r="H76" s="38">
        <f t="shared" si="12"/>
        <v>11519074</v>
      </c>
      <c r="I76" s="39">
        <v>1</v>
      </c>
      <c r="J76" s="39">
        <v>0</v>
      </c>
      <c r="K76" s="39">
        <v>1</v>
      </c>
      <c r="L76" s="39">
        <v>0</v>
      </c>
      <c r="M76" s="39">
        <v>0</v>
      </c>
      <c r="N76" s="40">
        <f t="shared" si="13"/>
        <v>2</v>
      </c>
    </row>
    <row r="77" spans="1:14" x14ac:dyDescent="0.25">
      <c r="A77" s="3" t="str">
        <f t="shared" si="11"/>
        <v>Московский</v>
      </c>
      <c r="B77" s="11" t="str">
        <f t="shared" si="11"/>
        <v>ГБОУ СОШ №519</v>
      </c>
      <c r="C77" s="5">
        <f t="shared" si="11"/>
        <v>11519</v>
      </c>
      <c r="D77" s="5" t="str">
        <f t="shared" si="11"/>
        <v>СОШ</v>
      </c>
      <c r="E77" s="41" t="str">
        <f t="shared" si="11"/>
        <v>1в</v>
      </c>
      <c r="F77" s="37">
        <f t="shared" si="11"/>
        <v>106</v>
      </c>
      <c r="G77" s="37">
        <f t="shared" si="11"/>
        <v>99</v>
      </c>
      <c r="H77" s="38">
        <f t="shared" si="12"/>
        <v>11519075</v>
      </c>
      <c r="I77" s="39">
        <v>0</v>
      </c>
      <c r="J77" s="39">
        <v>1</v>
      </c>
      <c r="K77" s="39">
        <v>0</v>
      </c>
      <c r="L77" s="39">
        <v>1</v>
      </c>
      <c r="M77" s="39">
        <v>1</v>
      </c>
      <c r="N77" s="40">
        <f t="shared" si="13"/>
        <v>3</v>
      </c>
    </row>
    <row r="78" spans="1:14" x14ac:dyDescent="0.25">
      <c r="A78" s="3" t="str">
        <f t="shared" si="11"/>
        <v>Московский</v>
      </c>
      <c r="B78" s="11" t="str">
        <f t="shared" si="11"/>
        <v>ГБОУ СОШ №519</v>
      </c>
      <c r="C78" s="5">
        <f t="shared" si="11"/>
        <v>11519</v>
      </c>
      <c r="D78" s="5" t="str">
        <f t="shared" si="11"/>
        <v>СОШ</v>
      </c>
      <c r="E78" s="41" t="str">
        <f t="shared" si="11"/>
        <v>1в</v>
      </c>
      <c r="F78" s="37">
        <f t="shared" si="11"/>
        <v>106</v>
      </c>
      <c r="G78" s="37">
        <f t="shared" si="11"/>
        <v>99</v>
      </c>
      <c r="H78" s="38">
        <f t="shared" si="12"/>
        <v>11519076</v>
      </c>
      <c r="I78" s="39">
        <v>1</v>
      </c>
      <c r="J78" s="39">
        <v>1</v>
      </c>
      <c r="K78" s="39">
        <v>1</v>
      </c>
      <c r="L78" s="39">
        <v>1</v>
      </c>
      <c r="M78" s="39">
        <v>1</v>
      </c>
      <c r="N78" s="40">
        <f t="shared" si="13"/>
        <v>5</v>
      </c>
    </row>
    <row r="79" spans="1:14" x14ac:dyDescent="0.25">
      <c r="A79" s="3" t="str">
        <f t="shared" si="11"/>
        <v>Московский</v>
      </c>
      <c r="B79" s="11" t="str">
        <f t="shared" si="11"/>
        <v>ГБОУ СОШ №519</v>
      </c>
      <c r="C79" s="5">
        <f t="shared" si="11"/>
        <v>11519</v>
      </c>
      <c r="D79" s="5" t="str">
        <f t="shared" si="11"/>
        <v>СОШ</v>
      </c>
      <c r="E79" s="41" t="str">
        <f t="shared" si="11"/>
        <v>1в</v>
      </c>
      <c r="F79" s="37">
        <f t="shared" si="11"/>
        <v>106</v>
      </c>
      <c r="G79" s="37">
        <f t="shared" si="11"/>
        <v>99</v>
      </c>
      <c r="H79" s="38">
        <f t="shared" si="12"/>
        <v>11519077</v>
      </c>
      <c r="I79" s="39">
        <v>1</v>
      </c>
      <c r="J79" s="39">
        <v>1</v>
      </c>
      <c r="K79" s="39">
        <v>1</v>
      </c>
      <c r="L79" s="39">
        <v>1</v>
      </c>
      <c r="M79" s="39">
        <v>0</v>
      </c>
      <c r="N79" s="40">
        <f t="shared" si="13"/>
        <v>4</v>
      </c>
    </row>
    <row r="80" spans="1:14" x14ac:dyDescent="0.25">
      <c r="A80" s="3" t="str">
        <f t="shared" si="11"/>
        <v>Московский</v>
      </c>
      <c r="B80" s="11" t="str">
        <f t="shared" si="11"/>
        <v>ГБОУ СОШ №519</v>
      </c>
      <c r="C80" s="5">
        <f t="shared" si="11"/>
        <v>11519</v>
      </c>
      <c r="D80" s="5" t="str">
        <f t="shared" si="11"/>
        <v>СОШ</v>
      </c>
      <c r="E80" s="41" t="str">
        <f t="shared" si="11"/>
        <v>1в</v>
      </c>
      <c r="F80" s="37">
        <f t="shared" si="11"/>
        <v>106</v>
      </c>
      <c r="G80" s="37">
        <f t="shared" si="11"/>
        <v>99</v>
      </c>
      <c r="H80" s="38">
        <f t="shared" si="12"/>
        <v>11519078</v>
      </c>
      <c r="I80" s="39">
        <v>1</v>
      </c>
      <c r="J80" s="39">
        <v>1</v>
      </c>
      <c r="K80" s="39">
        <v>1</v>
      </c>
      <c r="L80" s="39">
        <v>1</v>
      </c>
      <c r="M80" s="39">
        <v>1</v>
      </c>
      <c r="N80" s="40">
        <f t="shared" si="13"/>
        <v>5</v>
      </c>
    </row>
    <row r="81" spans="1:14" x14ac:dyDescent="0.25">
      <c r="A81" s="3" t="str">
        <f t="shared" si="11"/>
        <v>Московский</v>
      </c>
      <c r="B81" s="11" t="str">
        <f t="shared" si="11"/>
        <v>ГБОУ СОШ №519</v>
      </c>
      <c r="C81" s="5">
        <f t="shared" si="11"/>
        <v>11519</v>
      </c>
      <c r="D81" s="5" t="str">
        <f t="shared" si="11"/>
        <v>СОШ</v>
      </c>
      <c r="E81" s="41" t="str">
        <f t="shared" si="11"/>
        <v>1в</v>
      </c>
      <c r="F81" s="37">
        <f t="shared" si="11"/>
        <v>106</v>
      </c>
      <c r="G81" s="37">
        <f t="shared" si="11"/>
        <v>99</v>
      </c>
      <c r="H81" s="38">
        <f t="shared" si="12"/>
        <v>11519079</v>
      </c>
      <c r="I81" s="39">
        <v>1</v>
      </c>
      <c r="J81" s="39">
        <v>1</v>
      </c>
      <c r="K81" s="39">
        <v>1</v>
      </c>
      <c r="L81" s="39">
        <v>1</v>
      </c>
      <c r="M81" s="39">
        <v>1</v>
      </c>
      <c r="N81" s="40">
        <f t="shared" si="13"/>
        <v>5</v>
      </c>
    </row>
    <row r="82" spans="1:14" x14ac:dyDescent="0.25">
      <c r="A82" s="3" t="str">
        <f t="shared" si="11"/>
        <v>Московский</v>
      </c>
      <c r="B82" s="11" t="str">
        <f t="shared" si="11"/>
        <v>ГБОУ СОШ №519</v>
      </c>
      <c r="C82" s="5">
        <f t="shared" si="11"/>
        <v>11519</v>
      </c>
      <c r="D82" s="5" t="str">
        <f t="shared" si="11"/>
        <v>СОШ</v>
      </c>
      <c r="E82" s="41" t="str">
        <f t="shared" si="11"/>
        <v>1в</v>
      </c>
      <c r="F82" s="37">
        <f t="shared" si="11"/>
        <v>106</v>
      </c>
      <c r="G82" s="37">
        <f t="shared" si="11"/>
        <v>99</v>
      </c>
      <c r="H82" s="38">
        <f t="shared" si="12"/>
        <v>11519080</v>
      </c>
      <c r="I82" s="39">
        <v>1</v>
      </c>
      <c r="J82" s="39">
        <v>1</v>
      </c>
      <c r="K82" s="39">
        <v>1</v>
      </c>
      <c r="L82" s="39">
        <v>1</v>
      </c>
      <c r="M82" s="39">
        <v>1</v>
      </c>
      <c r="N82" s="40">
        <f t="shared" si="13"/>
        <v>5</v>
      </c>
    </row>
    <row r="83" spans="1:14" x14ac:dyDescent="0.25">
      <c r="A83" s="3" t="str">
        <f t="shared" si="11"/>
        <v>Московский</v>
      </c>
      <c r="B83" s="11" t="str">
        <f t="shared" si="11"/>
        <v>ГБОУ СОШ №519</v>
      </c>
      <c r="C83" s="5">
        <f t="shared" si="11"/>
        <v>11519</v>
      </c>
      <c r="D83" s="5" t="str">
        <f t="shared" si="11"/>
        <v>СОШ</v>
      </c>
      <c r="E83" s="41" t="str">
        <f t="shared" si="11"/>
        <v>1в</v>
      </c>
      <c r="F83" s="37">
        <f t="shared" si="11"/>
        <v>106</v>
      </c>
      <c r="G83" s="37">
        <f t="shared" si="11"/>
        <v>99</v>
      </c>
      <c r="H83" s="38">
        <f t="shared" si="12"/>
        <v>11519081</v>
      </c>
      <c r="I83" s="39">
        <v>1</v>
      </c>
      <c r="J83" s="39">
        <v>1</v>
      </c>
      <c r="K83" s="39">
        <v>1</v>
      </c>
      <c r="L83" s="39">
        <v>1</v>
      </c>
      <c r="M83" s="39">
        <v>1</v>
      </c>
      <c r="N83" s="40">
        <f t="shared" si="13"/>
        <v>5</v>
      </c>
    </row>
    <row r="84" spans="1:14" x14ac:dyDescent="0.25">
      <c r="A84" s="3" t="str">
        <f t="shared" si="11"/>
        <v>Московский</v>
      </c>
      <c r="B84" s="11" t="str">
        <f t="shared" si="11"/>
        <v>ГБОУ СОШ №519</v>
      </c>
      <c r="C84" s="5">
        <f t="shared" si="11"/>
        <v>11519</v>
      </c>
      <c r="D84" s="5" t="str">
        <f t="shared" si="11"/>
        <v>СОШ</v>
      </c>
      <c r="E84" s="41" t="str">
        <f t="shared" si="11"/>
        <v>1в</v>
      </c>
      <c r="F84" s="37">
        <f t="shared" si="11"/>
        <v>106</v>
      </c>
      <c r="G84" s="37">
        <f t="shared" si="11"/>
        <v>99</v>
      </c>
      <c r="H84" s="38">
        <f t="shared" si="12"/>
        <v>11519082</v>
      </c>
      <c r="I84" s="39">
        <v>1</v>
      </c>
      <c r="J84" s="39">
        <v>1</v>
      </c>
      <c r="K84" s="39">
        <v>1</v>
      </c>
      <c r="L84" s="39">
        <v>1</v>
      </c>
      <c r="M84" s="39">
        <v>1</v>
      </c>
      <c r="N84" s="40">
        <f t="shared" si="13"/>
        <v>5</v>
      </c>
    </row>
    <row r="85" spans="1:14" x14ac:dyDescent="0.25">
      <c r="A85" s="3" t="str">
        <f t="shared" ref="A85:G100" si="14">A84</f>
        <v>Московский</v>
      </c>
      <c r="B85" s="11" t="str">
        <f t="shared" si="14"/>
        <v>ГБОУ СОШ №519</v>
      </c>
      <c r="C85" s="5">
        <f t="shared" si="14"/>
        <v>11519</v>
      </c>
      <c r="D85" s="5" t="str">
        <f t="shared" si="14"/>
        <v>СОШ</v>
      </c>
      <c r="E85" s="41" t="str">
        <f t="shared" si="14"/>
        <v>1в</v>
      </c>
      <c r="F85" s="37">
        <f t="shared" si="14"/>
        <v>106</v>
      </c>
      <c r="G85" s="37">
        <f t="shared" si="14"/>
        <v>99</v>
      </c>
      <c r="H85" s="38">
        <f t="shared" si="12"/>
        <v>11519083</v>
      </c>
      <c r="I85" s="39">
        <v>1</v>
      </c>
      <c r="J85" s="39">
        <v>1</v>
      </c>
      <c r="K85" s="39">
        <v>1</v>
      </c>
      <c r="L85" s="39">
        <v>1</v>
      </c>
      <c r="M85" s="39">
        <v>1</v>
      </c>
      <c r="N85" s="40">
        <f t="shared" si="13"/>
        <v>5</v>
      </c>
    </row>
    <row r="86" spans="1:14" x14ac:dyDescent="0.25">
      <c r="A86" s="3" t="str">
        <f t="shared" si="14"/>
        <v>Московский</v>
      </c>
      <c r="B86" s="11" t="str">
        <f t="shared" si="14"/>
        <v>ГБОУ СОШ №519</v>
      </c>
      <c r="C86" s="5">
        <f t="shared" si="14"/>
        <v>11519</v>
      </c>
      <c r="D86" s="5" t="str">
        <f t="shared" si="14"/>
        <v>СОШ</v>
      </c>
      <c r="E86" s="41" t="str">
        <f t="shared" si="14"/>
        <v>1в</v>
      </c>
      <c r="F86" s="37">
        <f t="shared" si="14"/>
        <v>106</v>
      </c>
      <c r="G86" s="37">
        <f t="shared" si="14"/>
        <v>99</v>
      </c>
      <c r="H86" s="38">
        <f t="shared" si="12"/>
        <v>11519084</v>
      </c>
      <c r="I86" s="39">
        <v>1</v>
      </c>
      <c r="J86" s="39">
        <v>1</v>
      </c>
      <c r="K86" s="39">
        <v>1</v>
      </c>
      <c r="L86" s="39">
        <v>1</v>
      </c>
      <c r="M86" s="39">
        <v>1</v>
      </c>
      <c r="N86" s="40">
        <f t="shared" si="13"/>
        <v>5</v>
      </c>
    </row>
    <row r="87" spans="1:14" x14ac:dyDescent="0.25">
      <c r="A87" s="3" t="str">
        <f t="shared" si="14"/>
        <v>Московский</v>
      </c>
      <c r="B87" s="11" t="str">
        <f t="shared" si="14"/>
        <v>ГБОУ СОШ №519</v>
      </c>
      <c r="C87" s="5">
        <f t="shared" si="14"/>
        <v>11519</v>
      </c>
      <c r="D87" s="5" t="str">
        <f t="shared" si="14"/>
        <v>СОШ</v>
      </c>
      <c r="E87" s="41" t="str">
        <f t="shared" si="14"/>
        <v>1в</v>
      </c>
      <c r="F87" s="37">
        <f t="shared" si="14"/>
        <v>106</v>
      </c>
      <c r="G87" s="37">
        <f t="shared" si="14"/>
        <v>99</v>
      </c>
      <c r="H87" s="38">
        <f t="shared" si="12"/>
        <v>11519085</v>
      </c>
      <c r="I87" s="39">
        <v>1</v>
      </c>
      <c r="J87" s="39">
        <v>1</v>
      </c>
      <c r="K87" s="39">
        <v>0</v>
      </c>
      <c r="L87" s="39">
        <v>1</v>
      </c>
      <c r="M87" s="39">
        <v>1</v>
      </c>
      <c r="N87" s="40">
        <f t="shared" si="13"/>
        <v>4</v>
      </c>
    </row>
    <row r="88" spans="1:14" x14ac:dyDescent="0.25">
      <c r="A88" s="3" t="str">
        <f t="shared" si="14"/>
        <v>Московский</v>
      </c>
      <c r="B88" s="11" t="str">
        <f t="shared" si="14"/>
        <v>ГБОУ СОШ №519</v>
      </c>
      <c r="C88" s="5">
        <f t="shared" si="14"/>
        <v>11519</v>
      </c>
      <c r="D88" s="5" t="str">
        <f t="shared" si="14"/>
        <v>СОШ</v>
      </c>
      <c r="E88" s="41" t="str">
        <f t="shared" si="14"/>
        <v>1в</v>
      </c>
      <c r="F88" s="37">
        <f t="shared" si="14"/>
        <v>106</v>
      </c>
      <c r="G88" s="37">
        <f t="shared" si="14"/>
        <v>99</v>
      </c>
      <c r="H88" s="38">
        <f t="shared" si="12"/>
        <v>11519086</v>
      </c>
      <c r="I88" s="39">
        <v>1</v>
      </c>
      <c r="J88" s="39">
        <v>1</v>
      </c>
      <c r="K88" s="39">
        <v>0</v>
      </c>
      <c r="L88" s="39">
        <v>1</v>
      </c>
      <c r="M88" s="39">
        <v>1</v>
      </c>
      <c r="N88" s="40">
        <f t="shared" si="13"/>
        <v>4</v>
      </c>
    </row>
    <row r="89" spans="1:14" x14ac:dyDescent="0.25">
      <c r="A89" s="3" t="str">
        <f t="shared" si="14"/>
        <v>Московский</v>
      </c>
      <c r="B89" s="11" t="str">
        <f t="shared" si="14"/>
        <v>ГБОУ СОШ №519</v>
      </c>
      <c r="C89" s="5">
        <f t="shared" si="14"/>
        <v>11519</v>
      </c>
      <c r="D89" s="5" t="str">
        <f t="shared" si="14"/>
        <v>СОШ</v>
      </c>
      <c r="E89" s="41" t="str">
        <f t="shared" si="14"/>
        <v>1в</v>
      </c>
      <c r="F89" s="37">
        <f t="shared" si="14"/>
        <v>106</v>
      </c>
      <c r="G89" s="37">
        <f t="shared" si="14"/>
        <v>99</v>
      </c>
      <c r="H89" s="38">
        <f t="shared" si="12"/>
        <v>11519087</v>
      </c>
      <c r="I89" s="39">
        <v>1</v>
      </c>
      <c r="J89" s="39">
        <v>1</v>
      </c>
      <c r="K89" s="39">
        <v>0</v>
      </c>
      <c r="L89" s="39">
        <v>1</v>
      </c>
      <c r="M89" s="39">
        <v>1</v>
      </c>
      <c r="N89" s="40">
        <f t="shared" si="13"/>
        <v>4</v>
      </c>
    </row>
    <row r="90" spans="1:14" x14ac:dyDescent="0.25">
      <c r="A90" s="3" t="str">
        <f t="shared" si="14"/>
        <v>Московский</v>
      </c>
      <c r="B90" s="11" t="str">
        <f t="shared" si="14"/>
        <v>ГБОУ СОШ №519</v>
      </c>
      <c r="C90" s="5">
        <f t="shared" si="14"/>
        <v>11519</v>
      </c>
      <c r="D90" s="5" t="str">
        <f t="shared" si="14"/>
        <v>СОШ</v>
      </c>
      <c r="E90" s="41" t="str">
        <f t="shared" si="14"/>
        <v>1в</v>
      </c>
      <c r="F90" s="37">
        <f t="shared" si="14"/>
        <v>106</v>
      </c>
      <c r="G90" s="37">
        <f t="shared" si="14"/>
        <v>99</v>
      </c>
      <c r="H90" s="38">
        <f t="shared" si="12"/>
        <v>11519088</v>
      </c>
      <c r="I90" s="39">
        <v>1</v>
      </c>
      <c r="J90" s="39">
        <v>1</v>
      </c>
      <c r="K90" s="39">
        <v>1</v>
      </c>
      <c r="L90" s="39">
        <v>1</v>
      </c>
      <c r="M90" s="39">
        <v>1</v>
      </c>
      <c r="N90" s="40">
        <f t="shared" si="13"/>
        <v>5</v>
      </c>
    </row>
    <row r="91" spans="1:14" x14ac:dyDescent="0.25">
      <c r="A91" s="3" t="str">
        <f t="shared" si="14"/>
        <v>Московский</v>
      </c>
      <c r="B91" s="11" t="str">
        <f t="shared" si="14"/>
        <v>ГБОУ СОШ №519</v>
      </c>
      <c r="C91" s="5">
        <f t="shared" si="14"/>
        <v>11519</v>
      </c>
      <c r="D91" s="5" t="str">
        <f t="shared" si="14"/>
        <v>СОШ</v>
      </c>
      <c r="E91" s="41" t="str">
        <f t="shared" si="14"/>
        <v>1в</v>
      </c>
      <c r="F91" s="37">
        <f t="shared" si="14"/>
        <v>106</v>
      </c>
      <c r="G91" s="37">
        <f t="shared" si="14"/>
        <v>99</v>
      </c>
      <c r="H91" s="38">
        <f t="shared" si="12"/>
        <v>11519089</v>
      </c>
      <c r="I91" s="39">
        <v>1</v>
      </c>
      <c r="J91" s="39">
        <v>1</v>
      </c>
      <c r="K91" s="39">
        <v>1</v>
      </c>
      <c r="L91" s="39">
        <v>1</v>
      </c>
      <c r="M91" s="39">
        <v>0</v>
      </c>
      <c r="N91" s="40">
        <f t="shared" si="13"/>
        <v>4</v>
      </c>
    </row>
    <row r="92" spans="1:14" x14ac:dyDescent="0.25">
      <c r="A92" s="3" t="str">
        <f t="shared" si="14"/>
        <v>Московский</v>
      </c>
      <c r="B92" s="11" t="str">
        <f t="shared" si="14"/>
        <v>ГБОУ СОШ №519</v>
      </c>
      <c r="C92" s="5">
        <f t="shared" si="14"/>
        <v>11519</v>
      </c>
      <c r="D92" s="5" t="str">
        <f t="shared" si="14"/>
        <v>СОШ</v>
      </c>
      <c r="E92" s="41" t="str">
        <f t="shared" si="14"/>
        <v>1в</v>
      </c>
      <c r="F92" s="37">
        <f t="shared" si="14"/>
        <v>106</v>
      </c>
      <c r="G92" s="37">
        <f t="shared" si="14"/>
        <v>99</v>
      </c>
      <c r="H92" s="38">
        <f t="shared" si="12"/>
        <v>11519090</v>
      </c>
      <c r="I92" s="39">
        <v>1</v>
      </c>
      <c r="J92" s="39">
        <v>1</v>
      </c>
      <c r="K92" s="39">
        <v>0</v>
      </c>
      <c r="L92" s="39">
        <v>1</v>
      </c>
      <c r="M92" s="39">
        <v>1</v>
      </c>
      <c r="N92" s="40">
        <f t="shared" si="13"/>
        <v>4</v>
      </c>
    </row>
    <row r="93" spans="1:14" x14ac:dyDescent="0.25">
      <c r="A93" s="3" t="str">
        <f t="shared" si="14"/>
        <v>Московский</v>
      </c>
      <c r="B93" s="11" t="str">
        <f t="shared" si="14"/>
        <v>ГБОУ СОШ №519</v>
      </c>
      <c r="C93" s="5">
        <f t="shared" si="14"/>
        <v>11519</v>
      </c>
      <c r="D93" s="5" t="str">
        <f t="shared" si="14"/>
        <v>СОШ</v>
      </c>
      <c r="E93" s="41" t="str">
        <f t="shared" si="14"/>
        <v>1в</v>
      </c>
      <c r="F93" s="37">
        <f t="shared" si="14"/>
        <v>106</v>
      </c>
      <c r="G93" s="37">
        <f t="shared" si="14"/>
        <v>99</v>
      </c>
      <c r="H93" s="38">
        <f t="shared" si="12"/>
        <v>11519091</v>
      </c>
      <c r="I93" s="39">
        <v>0</v>
      </c>
      <c r="J93" s="39">
        <v>1</v>
      </c>
      <c r="K93" s="39">
        <v>1</v>
      </c>
      <c r="L93" s="39">
        <v>1</v>
      </c>
      <c r="M93" s="39">
        <v>0</v>
      </c>
      <c r="N93" s="40">
        <f t="shared" si="13"/>
        <v>3</v>
      </c>
    </row>
    <row r="94" spans="1:14" x14ac:dyDescent="0.25">
      <c r="A94" s="3" t="str">
        <f t="shared" si="14"/>
        <v>Московский</v>
      </c>
      <c r="B94" s="11" t="str">
        <f t="shared" si="14"/>
        <v>ГБОУ СОШ №519</v>
      </c>
      <c r="C94" s="5">
        <f t="shared" si="14"/>
        <v>11519</v>
      </c>
      <c r="D94" s="5" t="str">
        <f t="shared" si="14"/>
        <v>СОШ</v>
      </c>
      <c r="E94" s="41" t="str">
        <f t="shared" si="14"/>
        <v>1в</v>
      </c>
      <c r="F94" s="37">
        <f t="shared" si="14"/>
        <v>106</v>
      </c>
      <c r="G94" s="37">
        <f t="shared" si="14"/>
        <v>99</v>
      </c>
      <c r="H94" s="38">
        <f t="shared" si="12"/>
        <v>11519092</v>
      </c>
      <c r="I94" s="39">
        <v>0</v>
      </c>
      <c r="J94" s="39">
        <v>1</v>
      </c>
      <c r="K94" s="39">
        <v>1</v>
      </c>
      <c r="L94" s="39">
        <v>1</v>
      </c>
      <c r="M94" s="39">
        <v>1</v>
      </c>
      <c r="N94" s="40">
        <f t="shared" si="13"/>
        <v>4</v>
      </c>
    </row>
    <row r="95" spans="1:14" x14ac:dyDescent="0.25">
      <c r="A95" s="3" t="str">
        <f t="shared" si="14"/>
        <v>Московский</v>
      </c>
      <c r="B95" s="11" t="str">
        <f t="shared" si="14"/>
        <v>ГБОУ СОШ №519</v>
      </c>
      <c r="C95" s="5">
        <f t="shared" si="14"/>
        <v>11519</v>
      </c>
      <c r="D95" s="5" t="str">
        <f t="shared" si="14"/>
        <v>СОШ</v>
      </c>
      <c r="E95" s="41" t="str">
        <f t="shared" si="14"/>
        <v>1в</v>
      </c>
      <c r="F95" s="37">
        <f t="shared" si="14"/>
        <v>106</v>
      </c>
      <c r="G95" s="37">
        <f t="shared" si="14"/>
        <v>99</v>
      </c>
      <c r="H95" s="38">
        <f t="shared" si="12"/>
        <v>11519093</v>
      </c>
      <c r="I95" s="39">
        <v>1</v>
      </c>
      <c r="J95" s="39">
        <v>1</v>
      </c>
      <c r="K95" s="39">
        <v>1</v>
      </c>
      <c r="L95" s="39">
        <v>1</v>
      </c>
      <c r="M95" s="39">
        <v>1</v>
      </c>
      <c r="N95" s="40">
        <f t="shared" si="13"/>
        <v>5</v>
      </c>
    </row>
    <row r="96" spans="1:14" x14ac:dyDescent="0.25">
      <c r="A96" s="3" t="str">
        <f t="shared" si="14"/>
        <v>Московский</v>
      </c>
      <c r="B96" s="11" t="str">
        <f t="shared" si="14"/>
        <v>ГБОУ СОШ №519</v>
      </c>
      <c r="C96" s="5">
        <f t="shared" si="14"/>
        <v>11519</v>
      </c>
      <c r="D96" s="5" t="str">
        <f t="shared" si="14"/>
        <v>СОШ</v>
      </c>
      <c r="E96" s="41" t="str">
        <f t="shared" si="14"/>
        <v>1в</v>
      </c>
      <c r="F96" s="37">
        <f t="shared" si="14"/>
        <v>106</v>
      </c>
      <c r="G96" s="37">
        <f t="shared" si="14"/>
        <v>99</v>
      </c>
      <c r="H96" s="38">
        <f t="shared" si="12"/>
        <v>11519094</v>
      </c>
      <c r="I96" s="39">
        <v>1</v>
      </c>
      <c r="J96" s="39">
        <v>1</v>
      </c>
      <c r="K96" s="39">
        <v>0</v>
      </c>
      <c r="L96" s="39">
        <v>1</v>
      </c>
      <c r="M96" s="39">
        <v>0</v>
      </c>
      <c r="N96" s="40">
        <f t="shared" si="13"/>
        <v>3</v>
      </c>
    </row>
    <row r="97" spans="1:14" x14ac:dyDescent="0.25">
      <c r="A97" s="3" t="str">
        <f t="shared" si="14"/>
        <v>Московский</v>
      </c>
      <c r="B97" s="11" t="str">
        <f t="shared" si="14"/>
        <v>ГБОУ СОШ №519</v>
      </c>
      <c r="C97" s="5">
        <f t="shared" si="14"/>
        <v>11519</v>
      </c>
      <c r="D97" s="5" t="str">
        <f t="shared" si="14"/>
        <v>СОШ</v>
      </c>
      <c r="E97" s="41" t="str">
        <f t="shared" si="14"/>
        <v>1в</v>
      </c>
      <c r="F97" s="37">
        <f t="shared" si="14"/>
        <v>106</v>
      </c>
      <c r="G97" s="37">
        <f t="shared" si="14"/>
        <v>99</v>
      </c>
      <c r="H97" s="38">
        <f t="shared" si="12"/>
        <v>11519095</v>
      </c>
      <c r="I97" s="39">
        <v>1</v>
      </c>
      <c r="J97" s="39">
        <v>1</v>
      </c>
      <c r="K97" s="39">
        <v>1</v>
      </c>
      <c r="L97" s="39">
        <v>1</v>
      </c>
      <c r="M97" s="39">
        <v>1</v>
      </c>
      <c r="N97" s="40">
        <f t="shared" si="13"/>
        <v>5</v>
      </c>
    </row>
    <row r="98" spans="1:14" x14ac:dyDescent="0.25">
      <c r="A98" s="3" t="str">
        <f t="shared" si="14"/>
        <v>Московский</v>
      </c>
      <c r="B98" s="11" t="str">
        <f t="shared" si="14"/>
        <v>ГБОУ СОШ №519</v>
      </c>
      <c r="C98" s="5">
        <f t="shared" si="14"/>
        <v>11519</v>
      </c>
      <c r="D98" s="5" t="str">
        <f t="shared" si="14"/>
        <v>СОШ</v>
      </c>
      <c r="E98" s="41" t="str">
        <f t="shared" si="14"/>
        <v>1в</v>
      </c>
      <c r="F98" s="37">
        <f t="shared" si="14"/>
        <v>106</v>
      </c>
      <c r="G98" s="37">
        <f t="shared" si="14"/>
        <v>99</v>
      </c>
      <c r="H98" s="38">
        <f t="shared" si="12"/>
        <v>11519096</v>
      </c>
      <c r="I98" s="39">
        <v>1</v>
      </c>
      <c r="J98" s="39">
        <v>1</v>
      </c>
      <c r="K98" s="39">
        <v>0</v>
      </c>
      <c r="L98" s="39">
        <v>1</v>
      </c>
      <c r="M98" s="39">
        <v>1</v>
      </c>
      <c r="N98" s="40">
        <f t="shared" si="13"/>
        <v>4</v>
      </c>
    </row>
    <row r="99" spans="1:14" x14ac:dyDescent="0.25">
      <c r="A99" s="3" t="str">
        <f t="shared" si="14"/>
        <v>Московский</v>
      </c>
      <c r="B99" s="11" t="str">
        <f t="shared" si="14"/>
        <v>ГБОУ СОШ №519</v>
      </c>
      <c r="C99" s="5">
        <f t="shared" si="14"/>
        <v>11519</v>
      </c>
      <c r="D99" s="5" t="str">
        <f t="shared" si="14"/>
        <v>СОШ</v>
      </c>
      <c r="E99" s="41" t="str">
        <f t="shared" si="14"/>
        <v>1в</v>
      </c>
      <c r="F99" s="37">
        <f t="shared" si="14"/>
        <v>106</v>
      </c>
      <c r="G99" s="37">
        <f t="shared" si="14"/>
        <v>99</v>
      </c>
      <c r="H99" s="38">
        <f t="shared" si="12"/>
        <v>11519097</v>
      </c>
      <c r="I99" s="39">
        <v>1</v>
      </c>
      <c r="J99" s="39">
        <v>1</v>
      </c>
      <c r="K99" s="39">
        <v>1</v>
      </c>
      <c r="L99" s="39">
        <v>1</v>
      </c>
      <c r="M99" s="39">
        <v>1</v>
      </c>
      <c r="N99" s="40">
        <f t="shared" si="13"/>
        <v>5</v>
      </c>
    </row>
    <row r="100" spans="1:14" x14ac:dyDescent="0.25">
      <c r="A100" s="3" t="str">
        <f t="shared" si="14"/>
        <v>Московский</v>
      </c>
      <c r="B100" s="11" t="str">
        <f t="shared" si="14"/>
        <v>ГБОУ СОШ №519</v>
      </c>
      <c r="C100" s="5">
        <f t="shared" si="14"/>
        <v>11519</v>
      </c>
      <c r="D100" s="5" t="str">
        <f t="shared" si="14"/>
        <v>СОШ</v>
      </c>
      <c r="E100" s="41" t="str">
        <f t="shared" si="14"/>
        <v>1в</v>
      </c>
      <c r="F100" s="37">
        <f t="shared" si="14"/>
        <v>106</v>
      </c>
      <c r="G100" s="37">
        <f t="shared" si="14"/>
        <v>99</v>
      </c>
      <c r="H100" s="38">
        <f t="shared" si="12"/>
        <v>11519098</v>
      </c>
      <c r="I100" s="39">
        <v>1</v>
      </c>
      <c r="J100" s="39">
        <v>1</v>
      </c>
      <c r="K100" s="39">
        <v>0</v>
      </c>
      <c r="L100" s="39">
        <v>1</v>
      </c>
      <c r="M100" s="39">
        <v>1</v>
      </c>
      <c r="N100" s="40">
        <f t="shared" si="13"/>
        <v>4</v>
      </c>
    </row>
    <row r="101" spans="1:14" x14ac:dyDescent="0.25">
      <c r="A101" s="3" t="str">
        <f t="shared" ref="A101:G102" si="15">A100</f>
        <v>Московский</v>
      </c>
      <c r="B101" s="11" t="str">
        <f t="shared" si="15"/>
        <v>ГБОУ СОШ №519</v>
      </c>
      <c r="C101" s="5">
        <f t="shared" si="15"/>
        <v>11519</v>
      </c>
      <c r="D101" s="5" t="str">
        <f t="shared" si="15"/>
        <v>СОШ</v>
      </c>
      <c r="E101" s="41" t="str">
        <f t="shared" si="15"/>
        <v>1в</v>
      </c>
      <c r="F101" s="37">
        <f t="shared" si="15"/>
        <v>106</v>
      </c>
      <c r="G101" s="37">
        <f t="shared" si="15"/>
        <v>99</v>
      </c>
      <c r="H101" s="38">
        <f t="shared" si="12"/>
        <v>11519099</v>
      </c>
      <c r="I101" s="39">
        <v>1</v>
      </c>
      <c r="J101" s="39">
        <v>1</v>
      </c>
      <c r="K101" s="39">
        <v>0</v>
      </c>
      <c r="L101" s="39">
        <v>1</v>
      </c>
      <c r="M101" s="39">
        <v>0</v>
      </c>
      <c r="N101" s="40">
        <f t="shared" si="13"/>
        <v>3</v>
      </c>
    </row>
    <row r="102" spans="1:14" x14ac:dyDescent="0.25">
      <c r="A102" s="3" t="str">
        <f t="shared" si="15"/>
        <v>Московский</v>
      </c>
      <c r="B102" s="11" t="str">
        <f t="shared" si="15"/>
        <v>ГБОУ СОШ №519</v>
      </c>
      <c r="C102" s="5">
        <f t="shared" si="15"/>
        <v>11519</v>
      </c>
      <c r="D102" s="5" t="str">
        <f t="shared" si="15"/>
        <v>СОШ</v>
      </c>
      <c r="E102" s="41" t="str">
        <f t="shared" si="15"/>
        <v>1в</v>
      </c>
      <c r="F102" s="37">
        <f t="shared" si="15"/>
        <v>106</v>
      </c>
      <c r="G102" s="37">
        <f t="shared" si="15"/>
        <v>99</v>
      </c>
      <c r="I102" s="48">
        <f>SUM(I3:I101)/(99*1)</f>
        <v>0.90909090909090906</v>
      </c>
      <c r="J102" s="48">
        <f t="shared" ref="J102:M102" si="16">SUM(J3:J101)/(99*1)</f>
        <v>0.86868686868686873</v>
      </c>
      <c r="K102" s="48">
        <f t="shared" si="16"/>
        <v>0.70707070707070707</v>
      </c>
      <c r="L102" s="48">
        <f t="shared" si="16"/>
        <v>0.96969696969696972</v>
      </c>
      <c r="M102" s="48">
        <f t="shared" si="16"/>
        <v>0.83838383838383834</v>
      </c>
      <c r="N102" s="48">
        <f>SUM(N3:N101)/(99*5)</f>
        <v>0.85858585858585856</v>
      </c>
    </row>
    <row r="104" spans="1:14" x14ac:dyDescent="0.25">
      <c r="A104" s="54" t="s">
        <v>74</v>
      </c>
      <c r="B104" s="54" t="s">
        <v>75</v>
      </c>
      <c r="C104" s="54" t="s">
        <v>76</v>
      </c>
    </row>
    <row r="105" spans="1:14" x14ac:dyDescent="0.25">
      <c r="A105" s="54" t="s">
        <v>82</v>
      </c>
      <c r="B105" s="54">
        <v>0</v>
      </c>
      <c r="C105" s="55">
        <f>B105/$B$111</f>
        <v>0</v>
      </c>
    </row>
    <row r="106" spans="1:14" x14ac:dyDescent="0.25">
      <c r="A106" s="54" t="s">
        <v>77</v>
      </c>
      <c r="B106" s="54">
        <v>1</v>
      </c>
      <c r="C106" s="55">
        <f t="shared" ref="C106:C110" si="17">B106/$B$111</f>
        <v>1.0101010101010102E-2</v>
      </c>
    </row>
    <row r="107" spans="1:14" x14ac:dyDescent="0.25">
      <c r="A107" s="54" t="s">
        <v>78</v>
      </c>
      <c r="B107" s="54">
        <v>1</v>
      </c>
      <c r="C107" s="55">
        <f t="shared" si="17"/>
        <v>1.0101010101010102E-2</v>
      </c>
    </row>
    <row r="108" spans="1:14" x14ac:dyDescent="0.25">
      <c r="A108" s="54" t="s">
        <v>79</v>
      </c>
      <c r="B108" s="54">
        <v>12</v>
      </c>
      <c r="C108" s="55">
        <f t="shared" si="17"/>
        <v>0.12121212121212122</v>
      </c>
    </row>
    <row r="109" spans="1:14" x14ac:dyDescent="0.25">
      <c r="A109" s="54" t="s">
        <v>80</v>
      </c>
      <c r="B109" s="54">
        <v>39</v>
      </c>
      <c r="C109" s="55">
        <f t="shared" si="17"/>
        <v>0.39393939393939392</v>
      </c>
    </row>
    <row r="110" spans="1:14" x14ac:dyDescent="0.25">
      <c r="A110" s="54" t="s">
        <v>81</v>
      </c>
      <c r="B110" s="54">
        <v>46</v>
      </c>
      <c r="C110" s="55">
        <f t="shared" si="17"/>
        <v>0.46464646464646464</v>
      </c>
    </row>
    <row r="111" spans="1:14" x14ac:dyDescent="0.25">
      <c r="B111">
        <f>SUM(B105:B110)</f>
        <v>99</v>
      </c>
    </row>
  </sheetData>
  <autoFilter ref="A1:N102"/>
  <mergeCells count="9">
    <mergeCell ref="G1:G2"/>
    <mergeCell ref="H1:H2"/>
    <mergeCell ref="N1:N2"/>
    <mergeCell ref="A1:A2"/>
    <mergeCell ref="B1:B2"/>
    <mergeCell ref="C1:C2"/>
    <mergeCell ref="D1:D2"/>
    <mergeCell ref="E1:E2"/>
    <mergeCell ref="F1:F2"/>
  </mergeCells>
  <dataValidations count="3">
    <dataValidation allowBlank="1" showErrorMessage="1" sqref="E3:G102"/>
    <dataValidation type="list" allowBlank="1" showInputMessage="1" showErrorMessage="1" sqref="I3:M101">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dimension ref="A1:N178"/>
  <sheetViews>
    <sheetView tabSelected="1" topLeftCell="A130" workbookViewId="0">
      <selection activeCell="B172" sqref="B172:B177"/>
    </sheetView>
  </sheetViews>
  <sheetFormatPr defaultRowHeight="15" x14ac:dyDescent="0.25"/>
  <cols>
    <col min="1" max="1" width="17.85546875" customWidth="1"/>
    <col min="2" max="2" width="21"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8.42578125" customWidth="1"/>
  </cols>
  <sheetData>
    <row r="1" spans="1:14" x14ac:dyDescent="0.25">
      <c r="A1" s="183" t="s">
        <v>0</v>
      </c>
      <c r="B1" s="183" t="s">
        <v>1</v>
      </c>
      <c r="C1" s="183" t="s">
        <v>2</v>
      </c>
      <c r="D1" s="183" t="s">
        <v>3</v>
      </c>
      <c r="E1" s="183" t="s">
        <v>4</v>
      </c>
      <c r="F1" s="181" t="s">
        <v>5</v>
      </c>
      <c r="G1" s="181" t="s">
        <v>6</v>
      </c>
      <c r="H1" s="183" t="s">
        <v>7</v>
      </c>
      <c r="I1" s="22">
        <v>1</v>
      </c>
      <c r="J1" s="22">
        <v>2</v>
      </c>
      <c r="K1" s="22">
        <v>3</v>
      </c>
      <c r="L1" s="22">
        <v>4</v>
      </c>
      <c r="M1" s="22">
        <v>5</v>
      </c>
      <c r="N1" s="185" t="s">
        <v>8</v>
      </c>
    </row>
    <row r="2" spans="1:14" x14ac:dyDescent="0.25">
      <c r="A2" s="186"/>
      <c r="B2" s="186"/>
      <c r="C2" s="186"/>
      <c r="D2" s="186"/>
      <c r="E2" s="187"/>
      <c r="F2" s="182"/>
      <c r="G2" s="182"/>
      <c r="H2" s="184"/>
      <c r="I2" s="23" t="s">
        <v>9</v>
      </c>
      <c r="J2" s="23" t="s">
        <v>9</v>
      </c>
      <c r="K2" s="23" t="s">
        <v>9</v>
      </c>
      <c r="L2" s="23" t="s">
        <v>9</v>
      </c>
      <c r="M2" s="23" t="s">
        <v>9</v>
      </c>
      <c r="N2" s="185"/>
    </row>
    <row r="3" spans="1:14" x14ac:dyDescent="0.25">
      <c r="A3" s="43" t="s">
        <v>10</v>
      </c>
      <c r="B3" s="44" t="s">
        <v>53</v>
      </c>
      <c r="C3" s="26">
        <f>VLOOKUP(B3,[23]Списки!$C$1:$E$40,2,FALSE)</f>
        <v>11524</v>
      </c>
      <c r="D3" s="26" t="str">
        <f>VLOOKUP(B3,[23]Списки!$C$1:$E$40,3,FALSE)</f>
        <v>Гимназия</v>
      </c>
      <c r="E3" s="45" t="s">
        <v>12</v>
      </c>
      <c r="F3" s="28">
        <v>191</v>
      </c>
      <c r="G3" s="28">
        <v>166</v>
      </c>
      <c r="H3" s="29">
        <f>C3*1000+1</f>
        <v>11524001</v>
      </c>
      <c r="I3" s="30">
        <v>0</v>
      </c>
      <c r="J3" s="30">
        <v>1</v>
      </c>
      <c r="K3" s="30">
        <v>1</v>
      </c>
      <c r="L3" s="30">
        <v>1</v>
      </c>
      <c r="M3" s="30">
        <v>1</v>
      </c>
      <c r="N3" s="31">
        <f>IF(COUNTBLANK(I3:M3)&lt;5,SUM(I3:M3),"Не писал")</f>
        <v>4</v>
      </c>
    </row>
    <row r="4" spans="1:14" x14ac:dyDescent="0.25">
      <c r="A4" s="43" t="str">
        <f>A3</f>
        <v>Московский</v>
      </c>
      <c r="B4" s="25" t="str">
        <f t="shared" ref="B4:G19" si="0">B3</f>
        <v>ГБОУ гимназия №524</v>
      </c>
      <c r="C4" s="26">
        <f t="shared" si="0"/>
        <v>11524</v>
      </c>
      <c r="D4" s="26" t="str">
        <f t="shared" si="0"/>
        <v>Гимназия</v>
      </c>
      <c r="E4" s="32" t="str">
        <f t="shared" si="0"/>
        <v>1А</v>
      </c>
      <c r="F4" s="28">
        <f t="shared" si="0"/>
        <v>191</v>
      </c>
      <c r="G4" s="28">
        <f t="shared" si="0"/>
        <v>166</v>
      </c>
      <c r="H4" s="29">
        <f>H3+1</f>
        <v>11524002</v>
      </c>
      <c r="I4" s="30">
        <v>0</v>
      </c>
      <c r="J4" s="30">
        <v>0</v>
      </c>
      <c r="K4" s="30">
        <v>1</v>
      </c>
      <c r="L4" s="30">
        <v>1</v>
      </c>
      <c r="M4" s="30">
        <v>1</v>
      </c>
      <c r="N4" s="31">
        <f t="shared" ref="N4:N67" si="1">IF(COUNTBLANK(I4:M4)&lt;5,SUM(I4:M4),"Не писал")</f>
        <v>3</v>
      </c>
    </row>
    <row r="5" spans="1:14" x14ac:dyDescent="0.25">
      <c r="A5" s="43" t="str">
        <f t="shared" ref="A5:G20" si="2">A4</f>
        <v>Московский</v>
      </c>
      <c r="B5" s="25" t="str">
        <f t="shared" si="0"/>
        <v>ГБОУ гимназия №524</v>
      </c>
      <c r="C5" s="26">
        <f t="shared" si="0"/>
        <v>11524</v>
      </c>
      <c r="D5" s="26" t="str">
        <f t="shared" si="0"/>
        <v>Гимназия</v>
      </c>
      <c r="E5" s="32" t="str">
        <f t="shared" si="0"/>
        <v>1А</v>
      </c>
      <c r="F5" s="28">
        <f t="shared" si="0"/>
        <v>191</v>
      </c>
      <c r="G5" s="28">
        <f t="shared" si="0"/>
        <v>166</v>
      </c>
      <c r="H5" s="29">
        <f t="shared" ref="H5:H68" si="3">H4+1</f>
        <v>11524003</v>
      </c>
      <c r="I5" s="30">
        <v>0</v>
      </c>
      <c r="J5" s="30">
        <v>1</v>
      </c>
      <c r="K5" s="30">
        <v>1</v>
      </c>
      <c r="L5" s="30">
        <v>1</v>
      </c>
      <c r="M5" s="30">
        <v>1</v>
      </c>
      <c r="N5" s="31">
        <f t="shared" si="1"/>
        <v>4</v>
      </c>
    </row>
    <row r="6" spans="1:14" x14ac:dyDescent="0.25">
      <c r="A6" s="43" t="str">
        <f t="shared" si="2"/>
        <v>Московский</v>
      </c>
      <c r="B6" s="25" t="str">
        <f t="shared" si="0"/>
        <v>ГБОУ гимназия №524</v>
      </c>
      <c r="C6" s="26">
        <f t="shared" si="0"/>
        <v>11524</v>
      </c>
      <c r="D6" s="26" t="str">
        <f t="shared" si="0"/>
        <v>Гимназия</v>
      </c>
      <c r="E6" s="32" t="str">
        <f t="shared" si="0"/>
        <v>1А</v>
      </c>
      <c r="F6" s="28">
        <f t="shared" si="0"/>
        <v>191</v>
      </c>
      <c r="G6" s="28">
        <f t="shared" si="0"/>
        <v>166</v>
      </c>
      <c r="H6" s="29">
        <f t="shared" si="3"/>
        <v>11524004</v>
      </c>
      <c r="I6" s="30">
        <v>1</v>
      </c>
      <c r="J6" s="30">
        <v>1</v>
      </c>
      <c r="K6" s="30">
        <v>1</v>
      </c>
      <c r="L6" s="30">
        <v>1</v>
      </c>
      <c r="M6" s="30">
        <v>1</v>
      </c>
      <c r="N6" s="31">
        <f t="shared" si="1"/>
        <v>5</v>
      </c>
    </row>
    <row r="7" spans="1:14" x14ac:dyDescent="0.25">
      <c r="A7" s="43" t="str">
        <f t="shared" si="2"/>
        <v>Московский</v>
      </c>
      <c r="B7" s="25" t="str">
        <f t="shared" si="0"/>
        <v>ГБОУ гимназия №524</v>
      </c>
      <c r="C7" s="26">
        <f t="shared" si="0"/>
        <v>11524</v>
      </c>
      <c r="D7" s="26" t="str">
        <f t="shared" si="0"/>
        <v>Гимназия</v>
      </c>
      <c r="E7" s="32" t="str">
        <f t="shared" si="0"/>
        <v>1А</v>
      </c>
      <c r="F7" s="28">
        <f t="shared" si="0"/>
        <v>191</v>
      </c>
      <c r="G7" s="28">
        <f t="shared" si="0"/>
        <v>166</v>
      </c>
      <c r="H7" s="29">
        <f t="shared" si="3"/>
        <v>11524005</v>
      </c>
      <c r="I7" s="30">
        <v>0</v>
      </c>
      <c r="J7" s="30">
        <v>1</v>
      </c>
      <c r="K7" s="30">
        <v>1</v>
      </c>
      <c r="L7" s="30">
        <v>1</v>
      </c>
      <c r="M7" s="30">
        <v>1</v>
      </c>
      <c r="N7" s="31">
        <f t="shared" si="1"/>
        <v>4</v>
      </c>
    </row>
    <row r="8" spans="1:14" x14ac:dyDescent="0.25">
      <c r="A8" s="43" t="str">
        <f t="shared" si="2"/>
        <v>Московский</v>
      </c>
      <c r="B8" s="25" t="str">
        <f t="shared" si="0"/>
        <v>ГБОУ гимназия №524</v>
      </c>
      <c r="C8" s="26">
        <f t="shared" si="0"/>
        <v>11524</v>
      </c>
      <c r="D8" s="26" t="str">
        <f t="shared" si="0"/>
        <v>Гимназия</v>
      </c>
      <c r="E8" s="32" t="str">
        <f t="shared" si="0"/>
        <v>1А</v>
      </c>
      <c r="F8" s="28">
        <f t="shared" si="0"/>
        <v>191</v>
      </c>
      <c r="G8" s="28">
        <f t="shared" si="0"/>
        <v>166</v>
      </c>
      <c r="H8" s="29">
        <f t="shared" si="3"/>
        <v>11524006</v>
      </c>
      <c r="I8" s="30">
        <v>1</v>
      </c>
      <c r="J8" s="30">
        <v>0</v>
      </c>
      <c r="K8" s="30">
        <v>1</v>
      </c>
      <c r="L8" s="30">
        <v>1</v>
      </c>
      <c r="M8" s="30">
        <v>1</v>
      </c>
      <c r="N8" s="31">
        <f t="shared" si="1"/>
        <v>4</v>
      </c>
    </row>
    <row r="9" spans="1:14" x14ac:dyDescent="0.25">
      <c r="A9" s="43" t="str">
        <f t="shared" si="2"/>
        <v>Московский</v>
      </c>
      <c r="B9" s="25" t="str">
        <f t="shared" si="0"/>
        <v>ГБОУ гимназия №524</v>
      </c>
      <c r="C9" s="26">
        <f t="shared" si="0"/>
        <v>11524</v>
      </c>
      <c r="D9" s="26" t="str">
        <f t="shared" si="0"/>
        <v>Гимназия</v>
      </c>
      <c r="E9" s="32" t="str">
        <f t="shared" si="0"/>
        <v>1А</v>
      </c>
      <c r="F9" s="28">
        <f t="shared" si="0"/>
        <v>191</v>
      </c>
      <c r="G9" s="28">
        <f t="shared" si="0"/>
        <v>166</v>
      </c>
      <c r="H9" s="29">
        <f t="shared" si="3"/>
        <v>11524007</v>
      </c>
      <c r="I9" s="30">
        <v>0</v>
      </c>
      <c r="J9" s="30">
        <v>0</v>
      </c>
      <c r="K9" s="30">
        <v>1</v>
      </c>
      <c r="L9" s="30">
        <v>1</v>
      </c>
      <c r="M9" s="30">
        <v>1</v>
      </c>
      <c r="N9" s="31">
        <f t="shared" si="1"/>
        <v>3</v>
      </c>
    </row>
    <row r="10" spans="1:14" x14ac:dyDescent="0.25">
      <c r="A10" s="43" t="str">
        <f t="shared" si="2"/>
        <v>Московский</v>
      </c>
      <c r="B10" s="25" t="str">
        <f t="shared" si="0"/>
        <v>ГБОУ гимназия №524</v>
      </c>
      <c r="C10" s="26">
        <f t="shared" si="0"/>
        <v>11524</v>
      </c>
      <c r="D10" s="26" t="str">
        <f t="shared" si="0"/>
        <v>Гимназия</v>
      </c>
      <c r="E10" s="32" t="str">
        <f t="shared" si="0"/>
        <v>1А</v>
      </c>
      <c r="F10" s="28">
        <f t="shared" si="0"/>
        <v>191</v>
      </c>
      <c r="G10" s="28">
        <f t="shared" si="0"/>
        <v>166</v>
      </c>
      <c r="H10" s="29">
        <f t="shared" si="3"/>
        <v>11524008</v>
      </c>
      <c r="I10" s="30">
        <v>1</v>
      </c>
      <c r="J10" s="30">
        <v>1</v>
      </c>
      <c r="K10" s="30">
        <v>1</v>
      </c>
      <c r="L10" s="30">
        <v>1</v>
      </c>
      <c r="M10" s="30">
        <v>1</v>
      </c>
      <c r="N10" s="31">
        <f t="shared" si="1"/>
        <v>5</v>
      </c>
    </row>
    <row r="11" spans="1:14" x14ac:dyDescent="0.25">
      <c r="A11" s="43" t="str">
        <f t="shared" si="2"/>
        <v>Московский</v>
      </c>
      <c r="B11" s="25" t="str">
        <f t="shared" si="0"/>
        <v>ГБОУ гимназия №524</v>
      </c>
      <c r="C11" s="26">
        <f t="shared" si="0"/>
        <v>11524</v>
      </c>
      <c r="D11" s="26" t="str">
        <f t="shared" si="0"/>
        <v>Гимназия</v>
      </c>
      <c r="E11" s="32" t="str">
        <f t="shared" si="0"/>
        <v>1А</v>
      </c>
      <c r="F11" s="28">
        <f t="shared" si="0"/>
        <v>191</v>
      </c>
      <c r="G11" s="28">
        <f t="shared" si="0"/>
        <v>166</v>
      </c>
      <c r="H11" s="29">
        <f t="shared" si="3"/>
        <v>11524009</v>
      </c>
      <c r="I11" s="30">
        <v>1</v>
      </c>
      <c r="J11" s="30">
        <v>1</v>
      </c>
      <c r="K11" s="30">
        <v>1</v>
      </c>
      <c r="L11" s="30">
        <v>1</v>
      </c>
      <c r="M11" s="30">
        <v>1</v>
      </c>
      <c r="N11" s="31">
        <f t="shared" si="1"/>
        <v>5</v>
      </c>
    </row>
    <row r="12" spans="1:14" x14ac:dyDescent="0.25">
      <c r="A12" s="43" t="str">
        <f t="shared" si="2"/>
        <v>Московский</v>
      </c>
      <c r="B12" s="25" t="str">
        <f t="shared" si="0"/>
        <v>ГБОУ гимназия №524</v>
      </c>
      <c r="C12" s="26">
        <f t="shared" si="0"/>
        <v>11524</v>
      </c>
      <c r="D12" s="26" t="str">
        <f t="shared" si="0"/>
        <v>Гимназия</v>
      </c>
      <c r="E12" s="32" t="str">
        <f t="shared" si="0"/>
        <v>1А</v>
      </c>
      <c r="F12" s="28">
        <f t="shared" si="0"/>
        <v>191</v>
      </c>
      <c r="G12" s="28">
        <f t="shared" si="0"/>
        <v>166</v>
      </c>
      <c r="H12" s="29">
        <f t="shared" si="3"/>
        <v>11524010</v>
      </c>
      <c r="I12" s="30">
        <v>1</v>
      </c>
      <c r="J12" s="30">
        <v>1</v>
      </c>
      <c r="K12" s="30">
        <v>1</v>
      </c>
      <c r="L12" s="30">
        <v>1</v>
      </c>
      <c r="M12" s="30">
        <v>1</v>
      </c>
      <c r="N12" s="31">
        <f t="shared" si="1"/>
        <v>5</v>
      </c>
    </row>
    <row r="13" spans="1:14" x14ac:dyDescent="0.25">
      <c r="A13" s="43" t="str">
        <f t="shared" si="2"/>
        <v>Московский</v>
      </c>
      <c r="B13" s="25" t="str">
        <f t="shared" si="0"/>
        <v>ГБОУ гимназия №524</v>
      </c>
      <c r="C13" s="26">
        <f t="shared" si="0"/>
        <v>11524</v>
      </c>
      <c r="D13" s="26" t="str">
        <f t="shared" si="0"/>
        <v>Гимназия</v>
      </c>
      <c r="E13" s="32" t="str">
        <f t="shared" si="0"/>
        <v>1А</v>
      </c>
      <c r="F13" s="28">
        <f t="shared" si="0"/>
        <v>191</v>
      </c>
      <c r="G13" s="28">
        <f t="shared" si="0"/>
        <v>166</v>
      </c>
      <c r="H13" s="29">
        <f t="shared" si="3"/>
        <v>11524011</v>
      </c>
      <c r="I13" s="30">
        <v>0</v>
      </c>
      <c r="J13" s="30">
        <v>1</v>
      </c>
      <c r="K13" s="30">
        <v>1</v>
      </c>
      <c r="L13" s="30">
        <v>1</v>
      </c>
      <c r="M13" s="30">
        <v>1</v>
      </c>
      <c r="N13" s="31">
        <f t="shared" si="1"/>
        <v>4</v>
      </c>
    </row>
    <row r="14" spans="1:14" x14ac:dyDescent="0.25">
      <c r="A14" s="43" t="str">
        <f t="shared" si="2"/>
        <v>Московский</v>
      </c>
      <c r="B14" s="25" t="str">
        <f t="shared" si="0"/>
        <v>ГБОУ гимназия №524</v>
      </c>
      <c r="C14" s="26">
        <f t="shared" si="0"/>
        <v>11524</v>
      </c>
      <c r="D14" s="26" t="str">
        <f t="shared" si="0"/>
        <v>Гимназия</v>
      </c>
      <c r="E14" s="32" t="str">
        <f t="shared" si="0"/>
        <v>1А</v>
      </c>
      <c r="F14" s="28">
        <f t="shared" si="0"/>
        <v>191</v>
      </c>
      <c r="G14" s="28">
        <f t="shared" si="0"/>
        <v>166</v>
      </c>
      <c r="H14" s="29">
        <f t="shared" si="3"/>
        <v>11524012</v>
      </c>
      <c r="I14" s="30">
        <v>1</v>
      </c>
      <c r="J14" s="30">
        <v>1</v>
      </c>
      <c r="K14" s="30">
        <v>0</v>
      </c>
      <c r="L14" s="30">
        <v>1</v>
      </c>
      <c r="M14" s="30">
        <v>1</v>
      </c>
      <c r="N14" s="31">
        <f t="shared" si="1"/>
        <v>4</v>
      </c>
    </row>
    <row r="15" spans="1:14" x14ac:dyDescent="0.25">
      <c r="A15" s="43" t="str">
        <f t="shared" si="2"/>
        <v>Московский</v>
      </c>
      <c r="B15" s="25" t="str">
        <f t="shared" si="0"/>
        <v>ГБОУ гимназия №524</v>
      </c>
      <c r="C15" s="26">
        <f t="shared" si="0"/>
        <v>11524</v>
      </c>
      <c r="D15" s="26" t="str">
        <f t="shared" si="0"/>
        <v>Гимназия</v>
      </c>
      <c r="E15" s="32" t="str">
        <f t="shared" si="0"/>
        <v>1А</v>
      </c>
      <c r="F15" s="28">
        <f t="shared" si="0"/>
        <v>191</v>
      </c>
      <c r="G15" s="28">
        <f t="shared" si="0"/>
        <v>166</v>
      </c>
      <c r="H15" s="29">
        <f t="shared" si="3"/>
        <v>11524013</v>
      </c>
      <c r="I15" s="30">
        <v>1</v>
      </c>
      <c r="J15" s="30">
        <v>1</v>
      </c>
      <c r="K15" s="30">
        <v>1</v>
      </c>
      <c r="L15" s="30">
        <v>0</v>
      </c>
      <c r="M15" s="30">
        <v>1</v>
      </c>
      <c r="N15" s="31">
        <f t="shared" si="1"/>
        <v>4</v>
      </c>
    </row>
    <row r="16" spans="1:14" x14ac:dyDescent="0.25">
      <c r="A16" s="43" t="str">
        <f t="shared" si="2"/>
        <v>Московский</v>
      </c>
      <c r="B16" s="25" t="str">
        <f t="shared" si="0"/>
        <v>ГБОУ гимназия №524</v>
      </c>
      <c r="C16" s="26">
        <f t="shared" si="0"/>
        <v>11524</v>
      </c>
      <c r="D16" s="26" t="str">
        <f t="shared" si="0"/>
        <v>Гимназия</v>
      </c>
      <c r="E16" s="32" t="str">
        <f t="shared" si="0"/>
        <v>1А</v>
      </c>
      <c r="F16" s="28">
        <f t="shared" si="0"/>
        <v>191</v>
      </c>
      <c r="G16" s="28">
        <f t="shared" si="0"/>
        <v>166</v>
      </c>
      <c r="H16" s="29">
        <f t="shared" si="3"/>
        <v>11524014</v>
      </c>
      <c r="I16" s="30">
        <v>1</v>
      </c>
      <c r="J16" s="30">
        <v>1</v>
      </c>
      <c r="K16" s="30">
        <v>1</v>
      </c>
      <c r="L16" s="30">
        <v>1</v>
      </c>
      <c r="M16" s="30">
        <v>1</v>
      </c>
      <c r="N16" s="31">
        <f t="shared" si="1"/>
        <v>5</v>
      </c>
    </row>
    <row r="17" spans="1:14" x14ac:dyDescent="0.25">
      <c r="A17" s="43" t="str">
        <f t="shared" si="2"/>
        <v>Московский</v>
      </c>
      <c r="B17" s="25" t="str">
        <f t="shared" si="0"/>
        <v>ГБОУ гимназия №524</v>
      </c>
      <c r="C17" s="26">
        <f t="shared" si="0"/>
        <v>11524</v>
      </c>
      <c r="D17" s="26" t="str">
        <f t="shared" si="0"/>
        <v>Гимназия</v>
      </c>
      <c r="E17" s="32" t="str">
        <f t="shared" si="0"/>
        <v>1А</v>
      </c>
      <c r="F17" s="28">
        <f t="shared" si="0"/>
        <v>191</v>
      </c>
      <c r="G17" s="28">
        <f t="shared" si="0"/>
        <v>166</v>
      </c>
      <c r="H17" s="29">
        <f t="shared" si="3"/>
        <v>11524015</v>
      </c>
      <c r="I17" s="30">
        <v>0</v>
      </c>
      <c r="J17" s="30">
        <v>0</v>
      </c>
      <c r="K17" s="30">
        <v>1</v>
      </c>
      <c r="L17" s="30">
        <v>1</v>
      </c>
      <c r="M17" s="30">
        <v>1</v>
      </c>
      <c r="N17" s="31">
        <f t="shared" si="1"/>
        <v>3</v>
      </c>
    </row>
    <row r="18" spans="1:14" x14ac:dyDescent="0.25">
      <c r="A18" s="43" t="str">
        <f t="shared" si="2"/>
        <v>Московский</v>
      </c>
      <c r="B18" s="25" t="str">
        <f t="shared" si="0"/>
        <v>ГБОУ гимназия №524</v>
      </c>
      <c r="C18" s="26">
        <f t="shared" si="0"/>
        <v>11524</v>
      </c>
      <c r="D18" s="26" t="str">
        <f t="shared" si="0"/>
        <v>Гимназия</v>
      </c>
      <c r="E18" s="32" t="str">
        <f t="shared" si="0"/>
        <v>1А</v>
      </c>
      <c r="F18" s="28">
        <f t="shared" si="0"/>
        <v>191</v>
      </c>
      <c r="G18" s="28">
        <f t="shared" si="0"/>
        <v>166</v>
      </c>
      <c r="H18" s="29">
        <f t="shared" si="3"/>
        <v>11524016</v>
      </c>
      <c r="I18" s="30">
        <v>1</v>
      </c>
      <c r="J18" s="30">
        <v>0</v>
      </c>
      <c r="K18" s="30">
        <v>1</v>
      </c>
      <c r="L18" s="30">
        <v>0</v>
      </c>
      <c r="M18" s="30">
        <v>1</v>
      </c>
      <c r="N18" s="31">
        <f t="shared" si="1"/>
        <v>3</v>
      </c>
    </row>
    <row r="19" spans="1:14" x14ac:dyDescent="0.25">
      <c r="A19" s="43" t="str">
        <f t="shared" si="2"/>
        <v>Московский</v>
      </c>
      <c r="B19" s="25" t="str">
        <f t="shared" si="0"/>
        <v>ГБОУ гимназия №524</v>
      </c>
      <c r="C19" s="26">
        <f t="shared" si="0"/>
        <v>11524</v>
      </c>
      <c r="D19" s="26" t="str">
        <f t="shared" si="0"/>
        <v>Гимназия</v>
      </c>
      <c r="E19" s="32" t="str">
        <f t="shared" si="0"/>
        <v>1А</v>
      </c>
      <c r="F19" s="28">
        <f t="shared" si="0"/>
        <v>191</v>
      </c>
      <c r="G19" s="28">
        <f t="shared" si="0"/>
        <v>166</v>
      </c>
      <c r="H19" s="29">
        <f t="shared" si="3"/>
        <v>11524017</v>
      </c>
      <c r="I19" s="30">
        <v>1</v>
      </c>
      <c r="J19" s="30">
        <v>1</v>
      </c>
      <c r="K19" s="30">
        <v>0</v>
      </c>
      <c r="L19" s="30">
        <v>1</v>
      </c>
      <c r="M19" s="30">
        <v>1</v>
      </c>
      <c r="N19" s="31">
        <f t="shared" si="1"/>
        <v>4</v>
      </c>
    </row>
    <row r="20" spans="1:14" x14ac:dyDescent="0.25">
      <c r="A20" s="43" t="str">
        <f t="shared" si="2"/>
        <v>Московский</v>
      </c>
      <c r="B20" s="25" t="str">
        <f t="shared" si="2"/>
        <v>ГБОУ гимназия №524</v>
      </c>
      <c r="C20" s="26">
        <f t="shared" si="2"/>
        <v>11524</v>
      </c>
      <c r="D20" s="26" t="str">
        <f t="shared" si="2"/>
        <v>Гимназия</v>
      </c>
      <c r="E20" s="32" t="str">
        <f t="shared" si="2"/>
        <v>1А</v>
      </c>
      <c r="F20" s="28">
        <f t="shared" si="2"/>
        <v>191</v>
      </c>
      <c r="G20" s="28">
        <f t="shared" si="2"/>
        <v>166</v>
      </c>
      <c r="H20" s="29">
        <f t="shared" si="3"/>
        <v>11524018</v>
      </c>
      <c r="I20" s="30">
        <v>1</v>
      </c>
      <c r="J20" s="30">
        <v>1</v>
      </c>
      <c r="K20" s="30">
        <v>0</v>
      </c>
      <c r="L20" s="30">
        <v>1</v>
      </c>
      <c r="M20" s="30">
        <v>1</v>
      </c>
      <c r="N20" s="31">
        <f t="shared" si="1"/>
        <v>4</v>
      </c>
    </row>
    <row r="21" spans="1:14" x14ac:dyDescent="0.25">
      <c r="A21" s="43" t="str">
        <f t="shared" ref="A21:G36" si="4">A20</f>
        <v>Московский</v>
      </c>
      <c r="B21" s="25" t="str">
        <f t="shared" si="4"/>
        <v>ГБОУ гимназия №524</v>
      </c>
      <c r="C21" s="26">
        <f t="shared" si="4"/>
        <v>11524</v>
      </c>
      <c r="D21" s="26" t="str">
        <f t="shared" si="4"/>
        <v>Гимназия</v>
      </c>
      <c r="E21" s="32" t="str">
        <f t="shared" si="4"/>
        <v>1А</v>
      </c>
      <c r="F21" s="28">
        <f t="shared" si="4"/>
        <v>191</v>
      </c>
      <c r="G21" s="28">
        <f t="shared" si="4"/>
        <v>166</v>
      </c>
      <c r="H21" s="29">
        <f>H20+1</f>
        <v>11524019</v>
      </c>
      <c r="I21" s="30">
        <v>0</v>
      </c>
      <c r="J21" s="30">
        <v>1</v>
      </c>
      <c r="K21" s="30">
        <v>1</v>
      </c>
      <c r="L21" s="30">
        <v>1</v>
      </c>
      <c r="M21" s="30">
        <v>1</v>
      </c>
      <c r="N21" s="31">
        <f t="shared" si="1"/>
        <v>4</v>
      </c>
    </row>
    <row r="22" spans="1:14" x14ac:dyDescent="0.25">
      <c r="A22" s="43" t="str">
        <f t="shared" si="4"/>
        <v>Московский</v>
      </c>
      <c r="B22" s="25" t="str">
        <f t="shared" si="4"/>
        <v>ГБОУ гимназия №524</v>
      </c>
      <c r="C22" s="26">
        <f t="shared" si="4"/>
        <v>11524</v>
      </c>
      <c r="D22" s="26" t="str">
        <f t="shared" si="4"/>
        <v>Гимназия</v>
      </c>
      <c r="E22" s="32" t="str">
        <f t="shared" si="4"/>
        <v>1А</v>
      </c>
      <c r="F22" s="28">
        <f t="shared" si="4"/>
        <v>191</v>
      </c>
      <c r="G22" s="28">
        <f t="shared" si="4"/>
        <v>166</v>
      </c>
      <c r="H22" s="29">
        <f t="shared" ref="H22:H39" si="5">H21+1</f>
        <v>11524020</v>
      </c>
      <c r="I22" s="30">
        <v>1</v>
      </c>
      <c r="J22" s="30">
        <v>1</v>
      </c>
      <c r="K22" s="30">
        <v>1</v>
      </c>
      <c r="L22" s="30">
        <v>1</v>
      </c>
      <c r="M22" s="30">
        <v>1</v>
      </c>
      <c r="N22" s="31">
        <f t="shared" si="1"/>
        <v>5</v>
      </c>
    </row>
    <row r="23" spans="1:14" x14ac:dyDescent="0.25">
      <c r="A23" s="43" t="str">
        <f t="shared" si="4"/>
        <v>Московский</v>
      </c>
      <c r="B23" s="25" t="str">
        <f t="shared" si="4"/>
        <v>ГБОУ гимназия №524</v>
      </c>
      <c r="C23" s="26">
        <f t="shared" si="4"/>
        <v>11524</v>
      </c>
      <c r="D23" s="26" t="str">
        <f t="shared" si="4"/>
        <v>Гимназия</v>
      </c>
      <c r="E23" s="32" t="str">
        <f t="shared" si="4"/>
        <v>1А</v>
      </c>
      <c r="F23" s="28">
        <f t="shared" si="4"/>
        <v>191</v>
      </c>
      <c r="G23" s="28">
        <f t="shared" si="4"/>
        <v>166</v>
      </c>
      <c r="H23" s="29">
        <f t="shared" si="5"/>
        <v>11524021</v>
      </c>
      <c r="I23" s="30">
        <v>1</v>
      </c>
      <c r="J23" s="30">
        <v>1</v>
      </c>
      <c r="K23" s="30">
        <v>1</v>
      </c>
      <c r="L23" s="30">
        <v>1</v>
      </c>
      <c r="M23" s="30">
        <v>1</v>
      </c>
      <c r="N23" s="31">
        <f t="shared" si="1"/>
        <v>5</v>
      </c>
    </row>
    <row r="24" spans="1:14" x14ac:dyDescent="0.25">
      <c r="A24" s="43" t="str">
        <f t="shared" si="4"/>
        <v>Московский</v>
      </c>
      <c r="B24" s="25" t="str">
        <f t="shared" si="4"/>
        <v>ГБОУ гимназия №524</v>
      </c>
      <c r="C24" s="26">
        <f t="shared" si="4"/>
        <v>11524</v>
      </c>
      <c r="D24" s="26" t="str">
        <f t="shared" si="4"/>
        <v>Гимназия</v>
      </c>
      <c r="E24" s="32" t="str">
        <f t="shared" si="4"/>
        <v>1А</v>
      </c>
      <c r="F24" s="28">
        <f t="shared" si="4"/>
        <v>191</v>
      </c>
      <c r="G24" s="28">
        <f t="shared" si="4"/>
        <v>166</v>
      </c>
      <c r="H24" s="29">
        <f t="shared" si="5"/>
        <v>11524022</v>
      </c>
      <c r="I24" s="30">
        <v>1</v>
      </c>
      <c r="J24" s="30">
        <v>1</v>
      </c>
      <c r="K24" s="30">
        <v>1</v>
      </c>
      <c r="L24" s="30">
        <v>1</v>
      </c>
      <c r="M24" s="30">
        <v>1</v>
      </c>
      <c r="N24" s="31">
        <f t="shared" si="1"/>
        <v>5</v>
      </c>
    </row>
    <row r="25" spans="1:14" x14ac:dyDescent="0.25">
      <c r="A25" s="43" t="str">
        <f t="shared" si="4"/>
        <v>Московский</v>
      </c>
      <c r="B25" s="25" t="str">
        <f t="shared" si="4"/>
        <v>ГБОУ гимназия №524</v>
      </c>
      <c r="C25" s="26">
        <f t="shared" si="4"/>
        <v>11524</v>
      </c>
      <c r="D25" s="26" t="str">
        <f t="shared" si="4"/>
        <v>Гимназия</v>
      </c>
      <c r="E25" s="32" t="str">
        <f t="shared" si="4"/>
        <v>1А</v>
      </c>
      <c r="F25" s="28">
        <f t="shared" si="4"/>
        <v>191</v>
      </c>
      <c r="G25" s="28">
        <f t="shared" si="4"/>
        <v>166</v>
      </c>
      <c r="H25" s="29">
        <f t="shared" si="5"/>
        <v>11524023</v>
      </c>
      <c r="I25" s="30">
        <v>0</v>
      </c>
      <c r="J25" s="30">
        <v>1</v>
      </c>
      <c r="K25" s="30">
        <v>1</v>
      </c>
      <c r="L25" s="30">
        <v>1</v>
      </c>
      <c r="M25" s="30">
        <v>1</v>
      </c>
      <c r="N25" s="31">
        <f t="shared" si="1"/>
        <v>4</v>
      </c>
    </row>
    <row r="26" spans="1:14" x14ac:dyDescent="0.25">
      <c r="A26" s="43" t="str">
        <f t="shared" si="4"/>
        <v>Московский</v>
      </c>
      <c r="B26" s="25" t="str">
        <f t="shared" si="4"/>
        <v>ГБОУ гимназия №524</v>
      </c>
      <c r="C26" s="26">
        <f t="shared" si="4"/>
        <v>11524</v>
      </c>
      <c r="D26" s="26" t="str">
        <f t="shared" si="4"/>
        <v>Гимназия</v>
      </c>
      <c r="E26" s="32" t="str">
        <f t="shared" si="4"/>
        <v>1А</v>
      </c>
      <c r="F26" s="28">
        <f t="shared" si="4"/>
        <v>191</v>
      </c>
      <c r="G26" s="28">
        <f t="shared" si="4"/>
        <v>166</v>
      </c>
      <c r="H26" s="29">
        <f t="shared" si="5"/>
        <v>11524024</v>
      </c>
      <c r="I26" s="30">
        <v>1</v>
      </c>
      <c r="J26" s="30">
        <v>1</v>
      </c>
      <c r="K26" s="30">
        <v>1</v>
      </c>
      <c r="L26" s="30">
        <v>1</v>
      </c>
      <c r="M26" s="30">
        <v>1</v>
      </c>
      <c r="N26" s="31">
        <f t="shared" si="1"/>
        <v>5</v>
      </c>
    </row>
    <row r="27" spans="1:14" x14ac:dyDescent="0.25">
      <c r="A27" s="43" t="str">
        <f t="shared" si="4"/>
        <v>Московский</v>
      </c>
      <c r="B27" s="25" t="str">
        <f t="shared" si="4"/>
        <v>ГБОУ гимназия №524</v>
      </c>
      <c r="C27" s="26">
        <f t="shared" si="4"/>
        <v>11524</v>
      </c>
      <c r="D27" s="26" t="str">
        <f t="shared" si="4"/>
        <v>Гимназия</v>
      </c>
      <c r="E27" s="32" t="str">
        <f t="shared" si="4"/>
        <v>1А</v>
      </c>
      <c r="F27" s="28">
        <f t="shared" si="4"/>
        <v>191</v>
      </c>
      <c r="G27" s="28">
        <f t="shared" si="4"/>
        <v>166</v>
      </c>
      <c r="H27" s="29">
        <f t="shared" si="5"/>
        <v>11524025</v>
      </c>
      <c r="I27" s="30">
        <v>0</v>
      </c>
      <c r="J27" s="30">
        <v>1</v>
      </c>
      <c r="K27" s="30">
        <v>1</v>
      </c>
      <c r="L27" s="30">
        <v>1</v>
      </c>
      <c r="M27" s="30">
        <v>0</v>
      </c>
      <c r="N27" s="31">
        <f t="shared" si="1"/>
        <v>3</v>
      </c>
    </row>
    <row r="28" spans="1:14" x14ac:dyDescent="0.25">
      <c r="A28" s="43" t="str">
        <f t="shared" si="4"/>
        <v>Московский</v>
      </c>
      <c r="B28" s="25" t="str">
        <f t="shared" si="4"/>
        <v>ГБОУ гимназия №524</v>
      </c>
      <c r="C28" s="26">
        <f t="shared" si="4"/>
        <v>11524</v>
      </c>
      <c r="D28" s="26" t="str">
        <f t="shared" si="4"/>
        <v>Гимназия</v>
      </c>
      <c r="E28" s="32" t="str">
        <f t="shared" si="4"/>
        <v>1А</v>
      </c>
      <c r="F28" s="28">
        <f t="shared" si="4"/>
        <v>191</v>
      </c>
      <c r="G28" s="28">
        <f t="shared" si="4"/>
        <v>166</v>
      </c>
      <c r="H28" s="29">
        <f t="shared" si="5"/>
        <v>11524026</v>
      </c>
      <c r="I28" s="30">
        <v>1</v>
      </c>
      <c r="J28" s="30">
        <v>1</v>
      </c>
      <c r="K28" s="30">
        <v>1</v>
      </c>
      <c r="L28" s="30">
        <v>1</v>
      </c>
      <c r="M28" s="30">
        <v>1</v>
      </c>
      <c r="N28" s="31">
        <f t="shared" si="1"/>
        <v>5</v>
      </c>
    </row>
    <row r="29" spans="1:14" x14ac:dyDescent="0.25">
      <c r="A29" s="43" t="str">
        <f t="shared" si="4"/>
        <v>Московский</v>
      </c>
      <c r="B29" s="25" t="str">
        <f t="shared" si="4"/>
        <v>ГБОУ гимназия №524</v>
      </c>
      <c r="C29" s="26">
        <f t="shared" si="4"/>
        <v>11524</v>
      </c>
      <c r="D29" s="26" t="str">
        <f t="shared" si="4"/>
        <v>Гимназия</v>
      </c>
      <c r="E29" s="32" t="str">
        <f t="shared" si="4"/>
        <v>1А</v>
      </c>
      <c r="F29" s="28">
        <f t="shared" si="4"/>
        <v>191</v>
      </c>
      <c r="G29" s="28">
        <f t="shared" si="4"/>
        <v>166</v>
      </c>
      <c r="H29" s="29">
        <f t="shared" si="5"/>
        <v>11524027</v>
      </c>
      <c r="I29" s="30">
        <v>0</v>
      </c>
      <c r="J29" s="30">
        <v>1</v>
      </c>
      <c r="K29" s="30">
        <v>1</v>
      </c>
      <c r="L29" s="30">
        <v>1</v>
      </c>
      <c r="M29" s="30">
        <v>1</v>
      </c>
      <c r="N29" s="31">
        <f t="shared" si="1"/>
        <v>4</v>
      </c>
    </row>
    <row r="30" spans="1:14" x14ac:dyDescent="0.25">
      <c r="A30" s="43" t="str">
        <f t="shared" si="4"/>
        <v>Московский</v>
      </c>
      <c r="B30" s="25" t="str">
        <f t="shared" si="4"/>
        <v>ГБОУ гимназия №524</v>
      </c>
      <c r="C30" s="26">
        <f t="shared" si="4"/>
        <v>11524</v>
      </c>
      <c r="D30" s="26" t="str">
        <f t="shared" si="4"/>
        <v>Гимназия</v>
      </c>
      <c r="E30" s="32" t="str">
        <f t="shared" si="4"/>
        <v>1А</v>
      </c>
      <c r="F30" s="28">
        <f t="shared" si="4"/>
        <v>191</v>
      </c>
      <c r="G30" s="28">
        <f t="shared" si="4"/>
        <v>166</v>
      </c>
      <c r="H30" s="29">
        <f t="shared" si="5"/>
        <v>11524028</v>
      </c>
      <c r="I30" s="30">
        <v>1</v>
      </c>
      <c r="J30" s="30">
        <v>1</v>
      </c>
      <c r="K30" s="30">
        <v>1</v>
      </c>
      <c r="L30" s="30">
        <v>1</v>
      </c>
      <c r="M30" s="30">
        <v>1</v>
      </c>
      <c r="N30" s="31">
        <f t="shared" si="1"/>
        <v>5</v>
      </c>
    </row>
    <row r="31" spans="1:14" x14ac:dyDescent="0.25">
      <c r="A31" s="43" t="str">
        <f t="shared" si="4"/>
        <v>Московский</v>
      </c>
      <c r="B31" s="25" t="str">
        <f t="shared" si="4"/>
        <v>ГБОУ гимназия №524</v>
      </c>
      <c r="C31" s="26">
        <f t="shared" si="4"/>
        <v>11524</v>
      </c>
      <c r="D31" s="26" t="str">
        <f t="shared" si="4"/>
        <v>Гимназия</v>
      </c>
      <c r="E31" s="32" t="str">
        <f t="shared" si="4"/>
        <v>1А</v>
      </c>
      <c r="F31" s="28">
        <f t="shared" si="4"/>
        <v>191</v>
      </c>
      <c r="G31" s="28">
        <f t="shared" si="4"/>
        <v>166</v>
      </c>
      <c r="H31" s="29">
        <f t="shared" si="5"/>
        <v>11524029</v>
      </c>
      <c r="I31" s="30">
        <v>1</v>
      </c>
      <c r="J31" s="30">
        <v>0</v>
      </c>
      <c r="K31" s="30">
        <v>1</v>
      </c>
      <c r="L31" s="30">
        <v>1</v>
      </c>
      <c r="M31" s="30">
        <v>0</v>
      </c>
      <c r="N31" s="31">
        <f t="shared" si="1"/>
        <v>3</v>
      </c>
    </row>
    <row r="32" spans="1:14" x14ac:dyDescent="0.25">
      <c r="A32" s="43" t="str">
        <f t="shared" si="4"/>
        <v>Московский</v>
      </c>
      <c r="B32" s="25" t="str">
        <f t="shared" si="4"/>
        <v>ГБОУ гимназия №524</v>
      </c>
      <c r="C32" s="26">
        <f t="shared" si="4"/>
        <v>11524</v>
      </c>
      <c r="D32" s="26" t="str">
        <f t="shared" si="4"/>
        <v>Гимназия</v>
      </c>
      <c r="E32" s="32" t="str">
        <f t="shared" si="4"/>
        <v>1А</v>
      </c>
      <c r="F32" s="28">
        <f t="shared" si="4"/>
        <v>191</v>
      </c>
      <c r="G32" s="28">
        <f t="shared" si="4"/>
        <v>166</v>
      </c>
      <c r="H32" s="29">
        <f t="shared" si="5"/>
        <v>11524030</v>
      </c>
      <c r="I32" s="30">
        <v>1</v>
      </c>
      <c r="J32" s="30">
        <v>1</v>
      </c>
      <c r="K32" s="30">
        <v>1</v>
      </c>
      <c r="L32" s="30">
        <v>1</v>
      </c>
      <c r="M32" s="30">
        <v>1</v>
      </c>
      <c r="N32" s="31">
        <f t="shared" si="1"/>
        <v>5</v>
      </c>
    </row>
    <row r="33" spans="1:14" x14ac:dyDescent="0.25">
      <c r="A33" s="43" t="str">
        <f t="shared" si="4"/>
        <v>Московский</v>
      </c>
      <c r="B33" s="25" t="str">
        <f t="shared" si="4"/>
        <v>ГБОУ гимназия №524</v>
      </c>
      <c r="C33" s="26">
        <f t="shared" si="4"/>
        <v>11524</v>
      </c>
      <c r="D33" s="26" t="str">
        <f t="shared" si="4"/>
        <v>Гимназия</v>
      </c>
      <c r="E33" s="32" t="str">
        <f t="shared" si="4"/>
        <v>1А</v>
      </c>
      <c r="F33" s="28">
        <f t="shared" si="4"/>
        <v>191</v>
      </c>
      <c r="G33" s="28">
        <f t="shared" si="4"/>
        <v>166</v>
      </c>
      <c r="H33" s="29">
        <f t="shared" si="5"/>
        <v>11524031</v>
      </c>
      <c r="I33" s="30">
        <v>1</v>
      </c>
      <c r="J33" s="30">
        <v>1</v>
      </c>
      <c r="K33" s="30">
        <v>1</v>
      </c>
      <c r="L33" s="30">
        <v>1</v>
      </c>
      <c r="M33" s="30">
        <v>1</v>
      </c>
      <c r="N33" s="31">
        <f t="shared" si="1"/>
        <v>5</v>
      </c>
    </row>
    <row r="34" spans="1:14" x14ac:dyDescent="0.25">
      <c r="A34" s="43" t="str">
        <f t="shared" si="4"/>
        <v>Московский</v>
      </c>
      <c r="B34" s="25" t="str">
        <f t="shared" si="4"/>
        <v>ГБОУ гимназия №524</v>
      </c>
      <c r="C34" s="26">
        <f t="shared" si="4"/>
        <v>11524</v>
      </c>
      <c r="D34" s="26" t="str">
        <f t="shared" si="4"/>
        <v>Гимназия</v>
      </c>
      <c r="E34" s="32" t="str">
        <f t="shared" si="4"/>
        <v>1А</v>
      </c>
      <c r="F34" s="28">
        <f t="shared" si="4"/>
        <v>191</v>
      </c>
      <c r="G34" s="28">
        <f t="shared" si="4"/>
        <v>166</v>
      </c>
      <c r="H34" s="29">
        <f t="shared" si="5"/>
        <v>11524032</v>
      </c>
      <c r="I34" s="30">
        <v>1</v>
      </c>
      <c r="J34" s="30">
        <v>0</v>
      </c>
      <c r="K34" s="30">
        <v>0</v>
      </c>
      <c r="L34" s="30">
        <v>1</v>
      </c>
      <c r="M34" s="30">
        <v>1</v>
      </c>
      <c r="N34" s="31">
        <f t="shared" si="1"/>
        <v>3</v>
      </c>
    </row>
    <row r="35" spans="1:14" x14ac:dyDescent="0.25">
      <c r="A35" s="43" t="str">
        <f t="shared" si="4"/>
        <v>Московский</v>
      </c>
      <c r="B35" s="25" t="str">
        <f t="shared" si="4"/>
        <v>ГБОУ гимназия №524</v>
      </c>
      <c r="C35" s="26">
        <f t="shared" si="4"/>
        <v>11524</v>
      </c>
      <c r="D35" s="26" t="str">
        <f t="shared" si="4"/>
        <v>Гимназия</v>
      </c>
      <c r="E35" s="46" t="s">
        <v>13</v>
      </c>
      <c r="F35" s="28">
        <f t="shared" si="4"/>
        <v>191</v>
      </c>
      <c r="G35" s="28">
        <f t="shared" si="4"/>
        <v>166</v>
      </c>
      <c r="H35" s="29">
        <f t="shared" si="5"/>
        <v>11524033</v>
      </c>
      <c r="I35" s="30">
        <v>1</v>
      </c>
      <c r="J35" s="30">
        <v>1</v>
      </c>
      <c r="K35" s="30">
        <v>0</v>
      </c>
      <c r="L35" s="30">
        <v>1</v>
      </c>
      <c r="M35" s="30">
        <v>1</v>
      </c>
      <c r="N35" s="31">
        <f t="shared" si="1"/>
        <v>4</v>
      </c>
    </row>
    <row r="36" spans="1:14" x14ac:dyDescent="0.25">
      <c r="A36" s="43" t="str">
        <f t="shared" si="4"/>
        <v>Московский</v>
      </c>
      <c r="B36" s="25" t="str">
        <f t="shared" si="4"/>
        <v>ГБОУ гимназия №524</v>
      </c>
      <c r="C36" s="26">
        <f t="shared" si="4"/>
        <v>11524</v>
      </c>
      <c r="D36" s="26" t="str">
        <f t="shared" si="4"/>
        <v>Гимназия</v>
      </c>
      <c r="E36" s="32" t="str">
        <f t="shared" si="4"/>
        <v>1Б</v>
      </c>
      <c r="F36" s="28">
        <f t="shared" si="4"/>
        <v>191</v>
      </c>
      <c r="G36" s="28">
        <f t="shared" si="4"/>
        <v>166</v>
      </c>
      <c r="H36" s="29">
        <f t="shared" si="5"/>
        <v>11524034</v>
      </c>
      <c r="I36" s="30">
        <v>1</v>
      </c>
      <c r="J36" s="30">
        <v>1</v>
      </c>
      <c r="K36" s="30">
        <v>1</v>
      </c>
      <c r="L36" s="30">
        <v>1</v>
      </c>
      <c r="M36" s="30">
        <v>1</v>
      </c>
      <c r="N36" s="31">
        <f t="shared" si="1"/>
        <v>5</v>
      </c>
    </row>
    <row r="37" spans="1:14" x14ac:dyDescent="0.25">
      <c r="A37" s="43" t="str">
        <f t="shared" ref="A37:G52" si="6">A36</f>
        <v>Московский</v>
      </c>
      <c r="B37" s="25" t="str">
        <f t="shared" si="6"/>
        <v>ГБОУ гимназия №524</v>
      </c>
      <c r="C37" s="26">
        <f t="shared" si="6"/>
        <v>11524</v>
      </c>
      <c r="D37" s="26" t="str">
        <f t="shared" si="6"/>
        <v>Гимназия</v>
      </c>
      <c r="E37" s="32" t="str">
        <f t="shared" si="6"/>
        <v>1Б</v>
      </c>
      <c r="F37" s="28">
        <f t="shared" si="6"/>
        <v>191</v>
      </c>
      <c r="G37" s="28">
        <f t="shared" si="6"/>
        <v>166</v>
      </c>
      <c r="H37" s="29">
        <f t="shared" si="5"/>
        <v>11524035</v>
      </c>
      <c r="I37" s="30">
        <v>1</v>
      </c>
      <c r="J37" s="30">
        <v>1</v>
      </c>
      <c r="K37" s="30">
        <v>0</v>
      </c>
      <c r="L37" s="30">
        <v>1</v>
      </c>
      <c r="M37" s="30">
        <v>0</v>
      </c>
      <c r="N37" s="31">
        <f t="shared" si="1"/>
        <v>3</v>
      </c>
    </row>
    <row r="38" spans="1:14" x14ac:dyDescent="0.25">
      <c r="A38" s="43" t="str">
        <f t="shared" si="6"/>
        <v>Московский</v>
      </c>
      <c r="B38" s="25" t="str">
        <f t="shared" si="6"/>
        <v>ГБОУ гимназия №524</v>
      </c>
      <c r="C38" s="26">
        <f t="shared" si="6"/>
        <v>11524</v>
      </c>
      <c r="D38" s="26" t="str">
        <f t="shared" si="6"/>
        <v>Гимназия</v>
      </c>
      <c r="E38" s="32" t="str">
        <f t="shared" si="6"/>
        <v>1Б</v>
      </c>
      <c r="F38" s="28">
        <f t="shared" si="6"/>
        <v>191</v>
      </c>
      <c r="G38" s="28">
        <f t="shared" si="6"/>
        <v>166</v>
      </c>
      <c r="H38" s="29">
        <f t="shared" si="5"/>
        <v>11524036</v>
      </c>
      <c r="I38" s="30">
        <v>1</v>
      </c>
      <c r="J38" s="30">
        <v>1</v>
      </c>
      <c r="K38" s="30">
        <v>1</v>
      </c>
      <c r="L38" s="30">
        <v>1</v>
      </c>
      <c r="M38" s="30">
        <v>1</v>
      </c>
      <c r="N38" s="31">
        <f t="shared" si="1"/>
        <v>5</v>
      </c>
    </row>
    <row r="39" spans="1:14" x14ac:dyDescent="0.25">
      <c r="A39" s="43" t="str">
        <f t="shared" si="6"/>
        <v>Московский</v>
      </c>
      <c r="B39" s="25" t="str">
        <f t="shared" si="6"/>
        <v>ГБОУ гимназия №524</v>
      </c>
      <c r="C39" s="26">
        <f t="shared" si="6"/>
        <v>11524</v>
      </c>
      <c r="D39" s="26" t="str">
        <f t="shared" si="6"/>
        <v>Гимназия</v>
      </c>
      <c r="E39" s="32" t="str">
        <f t="shared" si="6"/>
        <v>1Б</v>
      </c>
      <c r="F39" s="28">
        <f t="shared" si="6"/>
        <v>191</v>
      </c>
      <c r="G39" s="28">
        <f t="shared" si="6"/>
        <v>166</v>
      </c>
      <c r="H39" s="29">
        <f t="shared" si="5"/>
        <v>11524037</v>
      </c>
      <c r="I39" s="30">
        <v>0</v>
      </c>
      <c r="J39" s="30">
        <v>1</v>
      </c>
      <c r="K39" s="30">
        <v>1</v>
      </c>
      <c r="L39" s="30">
        <v>1</v>
      </c>
      <c r="M39" s="30">
        <v>1</v>
      </c>
      <c r="N39" s="31">
        <f t="shared" si="1"/>
        <v>4</v>
      </c>
    </row>
    <row r="40" spans="1:14" x14ac:dyDescent="0.25">
      <c r="A40" s="43" t="str">
        <f t="shared" si="6"/>
        <v>Московский</v>
      </c>
      <c r="B40" s="25" t="str">
        <f t="shared" si="6"/>
        <v>ГБОУ гимназия №524</v>
      </c>
      <c r="C40" s="26">
        <f t="shared" si="6"/>
        <v>11524</v>
      </c>
      <c r="D40" s="26" t="str">
        <f t="shared" si="6"/>
        <v>Гимназия</v>
      </c>
      <c r="E40" s="32" t="str">
        <f t="shared" si="6"/>
        <v>1Б</v>
      </c>
      <c r="F40" s="28">
        <f t="shared" si="6"/>
        <v>191</v>
      </c>
      <c r="G40" s="28">
        <f t="shared" si="6"/>
        <v>166</v>
      </c>
      <c r="H40" s="29">
        <f t="shared" si="3"/>
        <v>11524038</v>
      </c>
      <c r="I40" s="30">
        <v>1</v>
      </c>
      <c r="J40" s="30">
        <v>1</v>
      </c>
      <c r="K40" s="30">
        <v>1</v>
      </c>
      <c r="L40" s="30">
        <v>1</v>
      </c>
      <c r="M40" s="30">
        <v>1</v>
      </c>
      <c r="N40" s="31">
        <f t="shared" si="1"/>
        <v>5</v>
      </c>
    </row>
    <row r="41" spans="1:14" x14ac:dyDescent="0.25">
      <c r="A41" s="43" t="str">
        <f t="shared" si="6"/>
        <v>Московский</v>
      </c>
      <c r="B41" s="25" t="str">
        <f t="shared" si="6"/>
        <v>ГБОУ гимназия №524</v>
      </c>
      <c r="C41" s="26">
        <f t="shared" si="6"/>
        <v>11524</v>
      </c>
      <c r="D41" s="26" t="str">
        <f t="shared" si="6"/>
        <v>Гимназия</v>
      </c>
      <c r="E41" s="32" t="str">
        <f t="shared" si="6"/>
        <v>1Б</v>
      </c>
      <c r="F41" s="28">
        <f t="shared" si="6"/>
        <v>191</v>
      </c>
      <c r="G41" s="28">
        <f t="shared" si="6"/>
        <v>166</v>
      </c>
      <c r="H41" s="29">
        <f t="shared" si="3"/>
        <v>11524039</v>
      </c>
      <c r="I41" s="30">
        <v>1</v>
      </c>
      <c r="J41" s="30">
        <v>1</v>
      </c>
      <c r="K41" s="30">
        <v>1</v>
      </c>
      <c r="L41" s="30">
        <v>1</v>
      </c>
      <c r="M41" s="30">
        <v>1</v>
      </c>
      <c r="N41" s="31">
        <f t="shared" si="1"/>
        <v>5</v>
      </c>
    </row>
    <row r="42" spans="1:14" x14ac:dyDescent="0.25">
      <c r="A42" s="43" t="str">
        <f t="shared" si="6"/>
        <v>Московский</v>
      </c>
      <c r="B42" s="25" t="str">
        <f t="shared" si="6"/>
        <v>ГБОУ гимназия №524</v>
      </c>
      <c r="C42" s="26">
        <f t="shared" si="6"/>
        <v>11524</v>
      </c>
      <c r="D42" s="26" t="str">
        <f t="shared" si="6"/>
        <v>Гимназия</v>
      </c>
      <c r="E42" s="32" t="str">
        <f t="shared" si="6"/>
        <v>1Б</v>
      </c>
      <c r="F42" s="28">
        <f t="shared" si="6"/>
        <v>191</v>
      </c>
      <c r="G42" s="28">
        <f t="shared" si="6"/>
        <v>166</v>
      </c>
      <c r="H42" s="29">
        <f t="shared" si="3"/>
        <v>11524040</v>
      </c>
      <c r="I42" s="30">
        <v>1</v>
      </c>
      <c r="J42" s="30">
        <v>1</v>
      </c>
      <c r="K42" s="30">
        <v>0</v>
      </c>
      <c r="L42" s="30">
        <v>1</v>
      </c>
      <c r="M42" s="30">
        <v>1</v>
      </c>
      <c r="N42" s="31">
        <f t="shared" si="1"/>
        <v>4</v>
      </c>
    </row>
    <row r="43" spans="1:14" x14ac:dyDescent="0.25">
      <c r="A43" s="43" t="str">
        <f t="shared" si="6"/>
        <v>Московский</v>
      </c>
      <c r="B43" s="25" t="str">
        <f t="shared" si="6"/>
        <v>ГБОУ гимназия №524</v>
      </c>
      <c r="C43" s="26">
        <f t="shared" si="6"/>
        <v>11524</v>
      </c>
      <c r="D43" s="26" t="str">
        <f t="shared" si="6"/>
        <v>Гимназия</v>
      </c>
      <c r="E43" s="32" t="str">
        <f t="shared" si="6"/>
        <v>1Б</v>
      </c>
      <c r="F43" s="28">
        <f t="shared" si="6"/>
        <v>191</v>
      </c>
      <c r="G43" s="28">
        <f t="shared" si="6"/>
        <v>166</v>
      </c>
      <c r="H43" s="29">
        <f t="shared" si="3"/>
        <v>11524041</v>
      </c>
      <c r="I43" s="30">
        <v>1</v>
      </c>
      <c r="J43" s="30">
        <v>1</v>
      </c>
      <c r="K43" s="30">
        <v>0</v>
      </c>
      <c r="L43" s="30">
        <v>1</v>
      </c>
      <c r="M43" s="30">
        <v>1</v>
      </c>
      <c r="N43" s="31">
        <f t="shared" si="1"/>
        <v>4</v>
      </c>
    </row>
    <row r="44" spans="1:14" x14ac:dyDescent="0.25">
      <c r="A44" s="43" t="str">
        <f t="shared" si="6"/>
        <v>Московский</v>
      </c>
      <c r="B44" s="25" t="str">
        <f t="shared" si="6"/>
        <v>ГБОУ гимназия №524</v>
      </c>
      <c r="C44" s="26">
        <f t="shared" si="6"/>
        <v>11524</v>
      </c>
      <c r="D44" s="26" t="str">
        <f t="shared" si="6"/>
        <v>Гимназия</v>
      </c>
      <c r="E44" s="32" t="str">
        <f t="shared" si="6"/>
        <v>1Б</v>
      </c>
      <c r="F44" s="28">
        <f t="shared" si="6"/>
        <v>191</v>
      </c>
      <c r="G44" s="28">
        <f t="shared" si="6"/>
        <v>166</v>
      </c>
      <c r="H44" s="29">
        <f t="shared" si="3"/>
        <v>11524042</v>
      </c>
      <c r="I44" s="30">
        <v>1</v>
      </c>
      <c r="J44" s="30">
        <v>1</v>
      </c>
      <c r="K44" s="30">
        <v>1</v>
      </c>
      <c r="L44" s="30">
        <v>1</v>
      </c>
      <c r="M44" s="30">
        <v>1</v>
      </c>
      <c r="N44" s="31">
        <f t="shared" si="1"/>
        <v>5</v>
      </c>
    </row>
    <row r="45" spans="1:14" x14ac:dyDescent="0.25">
      <c r="A45" s="43" t="str">
        <f t="shared" si="6"/>
        <v>Московский</v>
      </c>
      <c r="B45" s="25" t="str">
        <f t="shared" si="6"/>
        <v>ГБОУ гимназия №524</v>
      </c>
      <c r="C45" s="26">
        <f t="shared" si="6"/>
        <v>11524</v>
      </c>
      <c r="D45" s="26" t="str">
        <f t="shared" si="6"/>
        <v>Гимназия</v>
      </c>
      <c r="E45" s="32" t="str">
        <f t="shared" si="6"/>
        <v>1Б</v>
      </c>
      <c r="F45" s="28">
        <f t="shared" si="6"/>
        <v>191</v>
      </c>
      <c r="G45" s="28">
        <f t="shared" si="6"/>
        <v>166</v>
      </c>
      <c r="H45" s="29">
        <f t="shared" si="3"/>
        <v>11524043</v>
      </c>
      <c r="I45" s="30">
        <v>1</v>
      </c>
      <c r="J45" s="30">
        <v>0</v>
      </c>
      <c r="K45" s="30">
        <v>1</v>
      </c>
      <c r="L45" s="30">
        <v>1</v>
      </c>
      <c r="M45" s="30">
        <v>1</v>
      </c>
      <c r="N45" s="31">
        <f t="shared" si="1"/>
        <v>4</v>
      </c>
    </row>
    <row r="46" spans="1:14" x14ac:dyDescent="0.25">
      <c r="A46" s="43" t="str">
        <f t="shared" si="6"/>
        <v>Московский</v>
      </c>
      <c r="B46" s="25" t="str">
        <f t="shared" si="6"/>
        <v>ГБОУ гимназия №524</v>
      </c>
      <c r="C46" s="26">
        <f t="shared" si="6"/>
        <v>11524</v>
      </c>
      <c r="D46" s="26" t="str">
        <f t="shared" si="6"/>
        <v>Гимназия</v>
      </c>
      <c r="E46" s="32" t="str">
        <f t="shared" si="6"/>
        <v>1Б</v>
      </c>
      <c r="F46" s="28">
        <f t="shared" si="6"/>
        <v>191</v>
      </c>
      <c r="G46" s="28">
        <f t="shared" si="6"/>
        <v>166</v>
      </c>
      <c r="H46" s="29">
        <f t="shared" si="3"/>
        <v>11524044</v>
      </c>
      <c r="I46" s="30">
        <v>1</v>
      </c>
      <c r="J46" s="30">
        <v>1</v>
      </c>
      <c r="K46" s="30">
        <v>0</v>
      </c>
      <c r="L46" s="30">
        <v>1</v>
      </c>
      <c r="M46" s="30">
        <v>1</v>
      </c>
      <c r="N46" s="31">
        <f t="shared" si="1"/>
        <v>4</v>
      </c>
    </row>
    <row r="47" spans="1:14" x14ac:dyDescent="0.25">
      <c r="A47" s="43" t="str">
        <f t="shared" si="6"/>
        <v>Московский</v>
      </c>
      <c r="B47" s="25" t="str">
        <f t="shared" si="6"/>
        <v>ГБОУ гимназия №524</v>
      </c>
      <c r="C47" s="26">
        <f t="shared" si="6"/>
        <v>11524</v>
      </c>
      <c r="D47" s="26" t="str">
        <f t="shared" si="6"/>
        <v>Гимназия</v>
      </c>
      <c r="E47" s="32" t="str">
        <f t="shared" si="6"/>
        <v>1Б</v>
      </c>
      <c r="F47" s="28">
        <f t="shared" si="6"/>
        <v>191</v>
      </c>
      <c r="G47" s="28">
        <f t="shared" si="6"/>
        <v>166</v>
      </c>
      <c r="H47" s="29">
        <f t="shared" si="3"/>
        <v>11524045</v>
      </c>
      <c r="I47" s="30">
        <v>1</v>
      </c>
      <c r="J47" s="30">
        <v>1</v>
      </c>
      <c r="K47" s="30">
        <v>1</v>
      </c>
      <c r="L47" s="30">
        <v>0</v>
      </c>
      <c r="M47" s="30">
        <v>1</v>
      </c>
      <c r="N47" s="31">
        <f t="shared" si="1"/>
        <v>4</v>
      </c>
    </row>
    <row r="48" spans="1:14" x14ac:dyDescent="0.25">
      <c r="A48" s="43" t="str">
        <f t="shared" si="6"/>
        <v>Московский</v>
      </c>
      <c r="B48" s="25" t="str">
        <f t="shared" si="6"/>
        <v>ГБОУ гимназия №524</v>
      </c>
      <c r="C48" s="26">
        <f t="shared" si="6"/>
        <v>11524</v>
      </c>
      <c r="D48" s="26" t="str">
        <f t="shared" si="6"/>
        <v>Гимназия</v>
      </c>
      <c r="E48" s="32" t="str">
        <f t="shared" si="6"/>
        <v>1Б</v>
      </c>
      <c r="F48" s="28">
        <f t="shared" si="6"/>
        <v>191</v>
      </c>
      <c r="G48" s="28">
        <f t="shared" si="6"/>
        <v>166</v>
      </c>
      <c r="H48" s="29">
        <f t="shared" si="3"/>
        <v>11524046</v>
      </c>
      <c r="I48" s="30">
        <v>1</v>
      </c>
      <c r="J48" s="30">
        <v>1</v>
      </c>
      <c r="K48" s="30">
        <v>1</v>
      </c>
      <c r="L48" s="30">
        <v>1</v>
      </c>
      <c r="M48" s="30">
        <v>1</v>
      </c>
      <c r="N48" s="31">
        <f t="shared" si="1"/>
        <v>5</v>
      </c>
    </row>
    <row r="49" spans="1:14" x14ac:dyDescent="0.25">
      <c r="A49" s="43" t="str">
        <f t="shared" si="6"/>
        <v>Московский</v>
      </c>
      <c r="B49" s="25" t="str">
        <f t="shared" si="6"/>
        <v>ГБОУ гимназия №524</v>
      </c>
      <c r="C49" s="26">
        <f t="shared" si="6"/>
        <v>11524</v>
      </c>
      <c r="D49" s="26" t="str">
        <f t="shared" si="6"/>
        <v>Гимназия</v>
      </c>
      <c r="E49" s="32" t="str">
        <f t="shared" si="6"/>
        <v>1Б</v>
      </c>
      <c r="F49" s="28">
        <f t="shared" si="6"/>
        <v>191</v>
      </c>
      <c r="G49" s="28">
        <f t="shared" si="6"/>
        <v>166</v>
      </c>
      <c r="H49" s="29">
        <f t="shared" si="3"/>
        <v>11524047</v>
      </c>
      <c r="I49" s="30">
        <v>1</v>
      </c>
      <c r="J49" s="30">
        <v>1</v>
      </c>
      <c r="K49" s="30">
        <v>1</v>
      </c>
      <c r="L49" s="30">
        <v>1</v>
      </c>
      <c r="M49" s="30">
        <v>1</v>
      </c>
      <c r="N49" s="31">
        <f t="shared" si="1"/>
        <v>5</v>
      </c>
    </row>
    <row r="50" spans="1:14" x14ac:dyDescent="0.25">
      <c r="A50" s="43" t="str">
        <f t="shared" si="6"/>
        <v>Московский</v>
      </c>
      <c r="B50" s="25" t="str">
        <f t="shared" si="6"/>
        <v>ГБОУ гимназия №524</v>
      </c>
      <c r="C50" s="26">
        <f t="shared" si="6"/>
        <v>11524</v>
      </c>
      <c r="D50" s="26" t="str">
        <f t="shared" si="6"/>
        <v>Гимназия</v>
      </c>
      <c r="E50" s="32" t="str">
        <f t="shared" si="6"/>
        <v>1Б</v>
      </c>
      <c r="F50" s="28">
        <f t="shared" si="6"/>
        <v>191</v>
      </c>
      <c r="G50" s="28">
        <f t="shared" si="6"/>
        <v>166</v>
      </c>
      <c r="H50" s="29">
        <f t="shared" si="3"/>
        <v>11524048</v>
      </c>
      <c r="I50" s="30">
        <v>1</v>
      </c>
      <c r="J50" s="30">
        <v>1</v>
      </c>
      <c r="K50" s="30">
        <v>0</v>
      </c>
      <c r="L50" s="30">
        <v>1</v>
      </c>
      <c r="M50" s="30">
        <v>1</v>
      </c>
      <c r="N50" s="31">
        <f t="shared" si="1"/>
        <v>4</v>
      </c>
    </row>
    <row r="51" spans="1:14" x14ac:dyDescent="0.25">
      <c r="A51" s="43" t="str">
        <f t="shared" si="6"/>
        <v>Московский</v>
      </c>
      <c r="B51" s="25" t="str">
        <f t="shared" si="6"/>
        <v>ГБОУ гимназия №524</v>
      </c>
      <c r="C51" s="26">
        <f t="shared" si="6"/>
        <v>11524</v>
      </c>
      <c r="D51" s="26" t="str">
        <f t="shared" si="6"/>
        <v>Гимназия</v>
      </c>
      <c r="E51" s="32" t="str">
        <f t="shared" si="6"/>
        <v>1Б</v>
      </c>
      <c r="F51" s="28">
        <f t="shared" si="6"/>
        <v>191</v>
      </c>
      <c r="G51" s="28">
        <f t="shared" si="6"/>
        <v>166</v>
      </c>
      <c r="H51" s="29">
        <f t="shared" si="3"/>
        <v>11524049</v>
      </c>
      <c r="I51" s="30">
        <v>1</v>
      </c>
      <c r="J51" s="30">
        <v>1</v>
      </c>
      <c r="K51" s="30">
        <v>1</v>
      </c>
      <c r="L51" s="30">
        <v>1</v>
      </c>
      <c r="M51" s="30">
        <v>1</v>
      </c>
      <c r="N51" s="31">
        <f t="shared" si="1"/>
        <v>5</v>
      </c>
    </row>
    <row r="52" spans="1:14" x14ac:dyDescent="0.25">
      <c r="A52" s="43" t="str">
        <f t="shared" si="6"/>
        <v>Московский</v>
      </c>
      <c r="B52" s="25" t="str">
        <f t="shared" si="6"/>
        <v>ГБОУ гимназия №524</v>
      </c>
      <c r="C52" s="26">
        <f t="shared" si="6"/>
        <v>11524</v>
      </c>
      <c r="D52" s="26" t="str">
        <f t="shared" si="6"/>
        <v>Гимназия</v>
      </c>
      <c r="E52" s="32" t="str">
        <f t="shared" si="6"/>
        <v>1Б</v>
      </c>
      <c r="F52" s="28">
        <f t="shared" si="6"/>
        <v>191</v>
      </c>
      <c r="G52" s="28">
        <f t="shared" si="6"/>
        <v>166</v>
      </c>
      <c r="H52" s="29">
        <f t="shared" si="3"/>
        <v>11524050</v>
      </c>
      <c r="I52" s="30">
        <v>1</v>
      </c>
      <c r="J52" s="30">
        <v>1</v>
      </c>
      <c r="K52" s="30">
        <v>1</v>
      </c>
      <c r="L52" s="30">
        <v>1</v>
      </c>
      <c r="M52" s="30">
        <v>1</v>
      </c>
      <c r="N52" s="31">
        <f t="shared" si="1"/>
        <v>5</v>
      </c>
    </row>
    <row r="53" spans="1:14" x14ac:dyDescent="0.25">
      <c r="A53" s="43" t="str">
        <f t="shared" ref="A53:G68" si="7">A52</f>
        <v>Московский</v>
      </c>
      <c r="B53" s="25" t="str">
        <f t="shared" si="7"/>
        <v>ГБОУ гимназия №524</v>
      </c>
      <c r="C53" s="26">
        <f t="shared" si="7"/>
        <v>11524</v>
      </c>
      <c r="D53" s="26" t="str">
        <f t="shared" si="7"/>
        <v>Гимназия</v>
      </c>
      <c r="E53" s="32" t="str">
        <f t="shared" si="7"/>
        <v>1Б</v>
      </c>
      <c r="F53" s="28">
        <f t="shared" si="7"/>
        <v>191</v>
      </c>
      <c r="G53" s="28">
        <f t="shared" si="7"/>
        <v>166</v>
      </c>
      <c r="H53" s="29">
        <f t="shared" si="3"/>
        <v>11524051</v>
      </c>
      <c r="I53" s="30">
        <v>1</v>
      </c>
      <c r="J53" s="30">
        <v>1</v>
      </c>
      <c r="K53" s="30">
        <v>1</v>
      </c>
      <c r="L53" s="30">
        <v>1</v>
      </c>
      <c r="M53" s="30">
        <v>1</v>
      </c>
      <c r="N53" s="31">
        <f t="shared" si="1"/>
        <v>5</v>
      </c>
    </row>
    <row r="54" spans="1:14" x14ac:dyDescent="0.25">
      <c r="A54" s="43" t="str">
        <f t="shared" si="7"/>
        <v>Московский</v>
      </c>
      <c r="B54" s="25" t="str">
        <f t="shared" si="7"/>
        <v>ГБОУ гимназия №524</v>
      </c>
      <c r="C54" s="26">
        <f t="shared" si="7"/>
        <v>11524</v>
      </c>
      <c r="D54" s="26" t="str">
        <f t="shared" si="7"/>
        <v>Гимназия</v>
      </c>
      <c r="E54" s="32" t="str">
        <f t="shared" si="7"/>
        <v>1Б</v>
      </c>
      <c r="F54" s="28">
        <f t="shared" si="7"/>
        <v>191</v>
      </c>
      <c r="G54" s="28">
        <f t="shared" si="7"/>
        <v>166</v>
      </c>
      <c r="H54" s="29">
        <f t="shared" si="3"/>
        <v>11524052</v>
      </c>
      <c r="I54" s="30">
        <v>1</v>
      </c>
      <c r="J54" s="30">
        <v>1</v>
      </c>
      <c r="K54" s="30">
        <v>1</v>
      </c>
      <c r="L54" s="30">
        <v>1</v>
      </c>
      <c r="M54" s="30">
        <v>1</v>
      </c>
      <c r="N54" s="31">
        <f t="shared" si="1"/>
        <v>5</v>
      </c>
    </row>
    <row r="55" spans="1:14" x14ac:dyDescent="0.25">
      <c r="A55" s="43" t="str">
        <f t="shared" si="7"/>
        <v>Московский</v>
      </c>
      <c r="B55" s="25" t="str">
        <f t="shared" si="7"/>
        <v>ГБОУ гимназия №524</v>
      </c>
      <c r="C55" s="26">
        <f t="shared" si="7"/>
        <v>11524</v>
      </c>
      <c r="D55" s="26" t="str">
        <f t="shared" si="7"/>
        <v>Гимназия</v>
      </c>
      <c r="E55" s="32" t="str">
        <f t="shared" si="7"/>
        <v>1Б</v>
      </c>
      <c r="F55" s="28">
        <f t="shared" si="7"/>
        <v>191</v>
      </c>
      <c r="G55" s="28">
        <f t="shared" si="7"/>
        <v>166</v>
      </c>
      <c r="H55" s="29">
        <f t="shared" si="3"/>
        <v>11524053</v>
      </c>
      <c r="I55" s="30">
        <v>1</v>
      </c>
      <c r="J55" s="30">
        <v>1</v>
      </c>
      <c r="K55" s="30">
        <v>1</v>
      </c>
      <c r="L55" s="30">
        <v>1</v>
      </c>
      <c r="M55" s="30">
        <v>0</v>
      </c>
      <c r="N55" s="31">
        <f t="shared" si="1"/>
        <v>4</v>
      </c>
    </row>
    <row r="56" spans="1:14" x14ac:dyDescent="0.25">
      <c r="A56" s="43" t="str">
        <f t="shared" si="7"/>
        <v>Московский</v>
      </c>
      <c r="B56" s="25" t="str">
        <f t="shared" si="7"/>
        <v>ГБОУ гимназия №524</v>
      </c>
      <c r="C56" s="26">
        <f t="shared" si="7"/>
        <v>11524</v>
      </c>
      <c r="D56" s="26" t="str">
        <f t="shared" si="7"/>
        <v>Гимназия</v>
      </c>
      <c r="E56" s="32" t="str">
        <f t="shared" si="7"/>
        <v>1Б</v>
      </c>
      <c r="F56" s="28">
        <f t="shared" si="7"/>
        <v>191</v>
      </c>
      <c r="G56" s="28">
        <f t="shared" si="7"/>
        <v>166</v>
      </c>
      <c r="H56" s="29">
        <f t="shared" si="3"/>
        <v>11524054</v>
      </c>
      <c r="I56" s="30">
        <v>1</v>
      </c>
      <c r="J56" s="30">
        <v>1</v>
      </c>
      <c r="K56" s="30">
        <v>1</v>
      </c>
      <c r="L56" s="30">
        <v>1</v>
      </c>
      <c r="M56" s="30">
        <v>1</v>
      </c>
      <c r="N56" s="31">
        <f t="shared" si="1"/>
        <v>5</v>
      </c>
    </row>
    <row r="57" spans="1:14" x14ac:dyDescent="0.25">
      <c r="A57" s="43" t="str">
        <f t="shared" si="7"/>
        <v>Московский</v>
      </c>
      <c r="B57" s="25" t="str">
        <f t="shared" si="7"/>
        <v>ГБОУ гимназия №524</v>
      </c>
      <c r="C57" s="26">
        <f t="shared" si="7"/>
        <v>11524</v>
      </c>
      <c r="D57" s="26" t="str">
        <f t="shared" si="7"/>
        <v>Гимназия</v>
      </c>
      <c r="E57" s="32" t="str">
        <f t="shared" si="7"/>
        <v>1Б</v>
      </c>
      <c r="F57" s="28">
        <f t="shared" si="7"/>
        <v>191</v>
      </c>
      <c r="G57" s="28">
        <f t="shared" si="7"/>
        <v>166</v>
      </c>
      <c r="H57" s="29">
        <f t="shared" si="3"/>
        <v>11524055</v>
      </c>
      <c r="I57" s="30">
        <v>1</v>
      </c>
      <c r="J57" s="30">
        <v>1</v>
      </c>
      <c r="K57" s="30">
        <v>1</v>
      </c>
      <c r="L57" s="30">
        <v>1</v>
      </c>
      <c r="M57" s="30">
        <v>1</v>
      </c>
      <c r="N57" s="31">
        <f t="shared" si="1"/>
        <v>5</v>
      </c>
    </row>
    <row r="58" spans="1:14" x14ac:dyDescent="0.25">
      <c r="A58" s="43" t="str">
        <f t="shared" si="7"/>
        <v>Московский</v>
      </c>
      <c r="B58" s="25" t="str">
        <f t="shared" si="7"/>
        <v>ГБОУ гимназия №524</v>
      </c>
      <c r="C58" s="26">
        <f t="shared" si="7"/>
        <v>11524</v>
      </c>
      <c r="D58" s="26" t="str">
        <f t="shared" si="7"/>
        <v>Гимназия</v>
      </c>
      <c r="E58" s="32" t="str">
        <f t="shared" si="7"/>
        <v>1Б</v>
      </c>
      <c r="F58" s="28">
        <f t="shared" si="7"/>
        <v>191</v>
      </c>
      <c r="G58" s="28">
        <f t="shared" si="7"/>
        <v>166</v>
      </c>
      <c r="H58" s="29">
        <f t="shared" si="3"/>
        <v>11524056</v>
      </c>
      <c r="I58" s="30">
        <v>1</v>
      </c>
      <c r="J58" s="30">
        <v>1</v>
      </c>
      <c r="K58" s="30">
        <v>0</v>
      </c>
      <c r="L58" s="30">
        <v>1</v>
      </c>
      <c r="M58" s="30">
        <v>1</v>
      </c>
      <c r="N58" s="31">
        <f t="shared" si="1"/>
        <v>4</v>
      </c>
    </row>
    <row r="59" spans="1:14" x14ac:dyDescent="0.25">
      <c r="A59" s="43" t="str">
        <f t="shared" si="7"/>
        <v>Московский</v>
      </c>
      <c r="B59" s="25" t="str">
        <f t="shared" si="7"/>
        <v>ГБОУ гимназия №524</v>
      </c>
      <c r="C59" s="26">
        <f t="shared" si="7"/>
        <v>11524</v>
      </c>
      <c r="D59" s="26" t="str">
        <f t="shared" si="7"/>
        <v>Гимназия</v>
      </c>
      <c r="E59" s="32" t="str">
        <f t="shared" si="7"/>
        <v>1Б</v>
      </c>
      <c r="F59" s="28">
        <f t="shared" si="7"/>
        <v>191</v>
      </c>
      <c r="G59" s="28">
        <f t="shared" si="7"/>
        <v>166</v>
      </c>
      <c r="H59" s="29">
        <f t="shared" si="3"/>
        <v>11524057</v>
      </c>
      <c r="I59" s="30">
        <v>1</v>
      </c>
      <c r="J59" s="30">
        <v>1</v>
      </c>
      <c r="K59" s="30">
        <v>1</v>
      </c>
      <c r="L59" s="30">
        <v>1</v>
      </c>
      <c r="M59" s="30">
        <v>1</v>
      </c>
      <c r="N59" s="31">
        <f t="shared" si="1"/>
        <v>5</v>
      </c>
    </row>
    <row r="60" spans="1:14" x14ac:dyDescent="0.25">
      <c r="A60" s="43" t="str">
        <f t="shared" si="7"/>
        <v>Московский</v>
      </c>
      <c r="B60" s="25" t="str">
        <f t="shared" si="7"/>
        <v>ГБОУ гимназия №524</v>
      </c>
      <c r="C60" s="26">
        <f t="shared" si="7"/>
        <v>11524</v>
      </c>
      <c r="D60" s="26" t="str">
        <f t="shared" si="7"/>
        <v>Гимназия</v>
      </c>
      <c r="E60" s="32" t="str">
        <f t="shared" si="7"/>
        <v>1Б</v>
      </c>
      <c r="F60" s="28">
        <f t="shared" si="7"/>
        <v>191</v>
      </c>
      <c r="G60" s="28">
        <f t="shared" si="7"/>
        <v>166</v>
      </c>
      <c r="H60" s="29">
        <f t="shared" si="3"/>
        <v>11524058</v>
      </c>
      <c r="I60" s="30">
        <v>1</v>
      </c>
      <c r="J60" s="30">
        <v>1</v>
      </c>
      <c r="K60" s="30">
        <v>1</v>
      </c>
      <c r="L60" s="30">
        <v>1</v>
      </c>
      <c r="M60" s="30">
        <v>1</v>
      </c>
      <c r="N60" s="31">
        <f t="shared" si="1"/>
        <v>5</v>
      </c>
    </row>
    <row r="61" spans="1:14" x14ac:dyDescent="0.25">
      <c r="A61" s="43" t="str">
        <f t="shared" si="7"/>
        <v>Московский</v>
      </c>
      <c r="B61" s="25" t="str">
        <f t="shared" si="7"/>
        <v>ГБОУ гимназия №524</v>
      </c>
      <c r="C61" s="26">
        <f t="shared" si="7"/>
        <v>11524</v>
      </c>
      <c r="D61" s="26" t="str">
        <f t="shared" si="7"/>
        <v>Гимназия</v>
      </c>
      <c r="E61" s="32" t="str">
        <f t="shared" si="7"/>
        <v>1Б</v>
      </c>
      <c r="F61" s="28">
        <f t="shared" si="7"/>
        <v>191</v>
      </c>
      <c r="G61" s="28">
        <f t="shared" si="7"/>
        <v>166</v>
      </c>
      <c r="H61" s="29">
        <f t="shared" si="3"/>
        <v>11524059</v>
      </c>
      <c r="I61" s="30">
        <v>1</v>
      </c>
      <c r="J61" s="30">
        <v>1</v>
      </c>
      <c r="K61" s="30">
        <v>1</v>
      </c>
      <c r="L61" s="30">
        <v>1</v>
      </c>
      <c r="M61" s="30">
        <v>1</v>
      </c>
      <c r="N61" s="31">
        <f t="shared" si="1"/>
        <v>5</v>
      </c>
    </row>
    <row r="62" spans="1:14" x14ac:dyDescent="0.25">
      <c r="A62" s="43" t="str">
        <f t="shared" si="7"/>
        <v>Московский</v>
      </c>
      <c r="B62" s="25" t="str">
        <f>B61</f>
        <v>ГБОУ гимназия №524</v>
      </c>
      <c r="C62" s="26">
        <f t="shared" si="7"/>
        <v>11524</v>
      </c>
      <c r="D62" s="26" t="str">
        <f t="shared" si="7"/>
        <v>Гимназия</v>
      </c>
      <c r="E62" s="32" t="str">
        <f t="shared" si="7"/>
        <v>1Б</v>
      </c>
      <c r="F62" s="28">
        <f t="shared" si="7"/>
        <v>191</v>
      </c>
      <c r="G62" s="28">
        <f t="shared" si="7"/>
        <v>166</v>
      </c>
      <c r="H62" s="29">
        <f t="shared" si="3"/>
        <v>11524060</v>
      </c>
      <c r="I62" s="30">
        <v>1</v>
      </c>
      <c r="J62" s="30">
        <v>1</v>
      </c>
      <c r="K62" s="30">
        <v>1</v>
      </c>
      <c r="L62" s="30">
        <v>1</v>
      </c>
      <c r="M62" s="30">
        <v>1</v>
      </c>
      <c r="N62" s="31">
        <f t="shared" si="1"/>
        <v>5</v>
      </c>
    </row>
    <row r="63" spans="1:14" x14ac:dyDescent="0.25">
      <c r="A63" s="43" t="str">
        <f t="shared" si="7"/>
        <v>Московский</v>
      </c>
      <c r="B63" s="25" t="str">
        <f>B62</f>
        <v>ГБОУ гимназия №524</v>
      </c>
      <c r="C63" s="26">
        <f t="shared" si="7"/>
        <v>11524</v>
      </c>
      <c r="D63" s="26" t="str">
        <f t="shared" si="7"/>
        <v>Гимназия</v>
      </c>
      <c r="E63" s="32" t="str">
        <f t="shared" si="7"/>
        <v>1Б</v>
      </c>
      <c r="F63" s="28">
        <f t="shared" si="7"/>
        <v>191</v>
      </c>
      <c r="G63" s="28">
        <f t="shared" si="7"/>
        <v>166</v>
      </c>
      <c r="H63" s="29">
        <f t="shared" si="3"/>
        <v>11524061</v>
      </c>
      <c r="I63" s="30">
        <v>1</v>
      </c>
      <c r="J63" s="30">
        <v>1</v>
      </c>
      <c r="K63" s="30">
        <v>1</v>
      </c>
      <c r="L63" s="30">
        <v>1</v>
      </c>
      <c r="M63" s="30">
        <v>1</v>
      </c>
      <c r="N63" s="31">
        <f t="shared" si="1"/>
        <v>5</v>
      </c>
    </row>
    <row r="64" spans="1:14" x14ac:dyDescent="0.25">
      <c r="A64" s="43" t="str">
        <f t="shared" si="7"/>
        <v>Московский</v>
      </c>
      <c r="B64" s="25" t="str">
        <f t="shared" si="7"/>
        <v>ГБОУ гимназия №524</v>
      </c>
      <c r="C64" s="26">
        <f t="shared" si="7"/>
        <v>11524</v>
      </c>
      <c r="D64" s="26" t="str">
        <f t="shared" si="7"/>
        <v>Гимназия</v>
      </c>
      <c r="E64" s="32" t="str">
        <f t="shared" si="7"/>
        <v>1Б</v>
      </c>
      <c r="F64" s="28">
        <f t="shared" si="7"/>
        <v>191</v>
      </c>
      <c r="G64" s="28">
        <f t="shared" si="7"/>
        <v>166</v>
      </c>
      <c r="H64" s="29">
        <f t="shared" si="3"/>
        <v>11524062</v>
      </c>
      <c r="I64" s="30">
        <v>1</v>
      </c>
      <c r="J64" s="30">
        <v>1</v>
      </c>
      <c r="K64" s="30">
        <v>1</v>
      </c>
      <c r="L64" s="30">
        <v>1</v>
      </c>
      <c r="M64" s="30">
        <v>1</v>
      </c>
      <c r="N64" s="31">
        <f t="shared" si="1"/>
        <v>5</v>
      </c>
    </row>
    <row r="65" spans="1:14" x14ac:dyDescent="0.25">
      <c r="A65" s="43" t="str">
        <f t="shared" si="7"/>
        <v>Московский</v>
      </c>
      <c r="B65" s="25" t="str">
        <f t="shared" si="7"/>
        <v>ГБОУ гимназия №524</v>
      </c>
      <c r="C65" s="26">
        <f t="shared" si="7"/>
        <v>11524</v>
      </c>
      <c r="D65" s="26" t="str">
        <f t="shared" si="7"/>
        <v>Гимназия</v>
      </c>
      <c r="E65" s="32" t="str">
        <f t="shared" si="7"/>
        <v>1Б</v>
      </c>
      <c r="F65" s="28">
        <f t="shared" si="7"/>
        <v>191</v>
      </c>
      <c r="G65" s="28">
        <f t="shared" si="7"/>
        <v>166</v>
      </c>
      <c r="H65" s="29">
        <f t="shared" si="3"/>
        <v>11524063</v>
      </c>
      <c r="I65" s="30">
        <v>1</v>
      </c>
      <c r="J65" s="30">
        <v>1</v>
      </c>
      <c r="K65" s="30">
        <v>1</v>
      </c>
      <c r="L65" s="30">
        <v>1</v>
      </c>
      <c r="M65" s="30">
        <v>1</v>
      </c>
      <c r="N65" s="31">
        <f t="shared" si="1"/>
        <v>5</v>
      </c>
    </row>
    <row r="66" spans="1:14" x14ac:dyDescent="0.25">
      <c r="A66" s="43" t="str">
        <f t="shared" si="7"/>
        <v>Московский</v>
      </c>
      <c r="B66" s="25" t="str">
        <f t="shared" si="7"/>
        <v>ГБОУ гимназия №524</v>
      </c>
      <c r="C66" s="26">
        <f t="shared" si="7"/>
        <v>11524</v>
      </c>
      <c r="D66" s="26" t="str">
        <f t="shared" si="7"/>
        <v>Гимназия</v>
      </c>
      <c r="E66" s="32" t="str">
        <f t="shared" si="7"/>
        <v>1Б</v>
      </c>
      <c r="F66" s="28">
        <f t="shared" si="7"/>
        <v>191</v>
      </c>
      <c r="G66" s="28">
        <f t="shared" si="7"/>
        <v>166</v>
      </c>
      <c r="H66" s="29">
        <f t="shared" si="3"/>
        <v>11524064</v>
      </c>
      <c r="I66" s="30">
        <v>1</v>
      </c>
      <c r="J66" s="30">
        <v>1</v>
      </c>
      <c r="K66" s="30">
        <v>1</v>
      </c>
      <c r="L66" s="30">
        <v>1</v>
      </c>
      <c r="M66" s="30">
        <v>1</v>
      </c>
      <c r="N66" s="31">
        <f t="shared" si="1"/>
        <v>5</v>
      </c>
    </row>
    <row r="67" spans="1:14" x14ac:dyDescent="0.25">
      <c r="A67" s="43" t="str">
        <f t="shared" si="7"/>
        <v>Московский</v>
      </c>
      <c r="B67" s="25" t="str">
        <f t="shared" si="7"/>
        <v>ГБОУ гимназия №524</v>
      </c>
      <c r="C67" s="26">
        <f t="shared" si="7"/>
        <v>11524</v>
      </c>
      <c r="D67" s="26" t="str">
        <f t="shared" si="7"/>
        <v>Гимназия</v>
      </c>
      <c r="E67" s="32" t="str">
        <f t="shared" si="7"/>
        <v>1Б</v>
      </c>
      <c r="F67" s="28">
        <f t="shared" si="7"/>
        <v>191</v>
      </c>
      <c r="G67" s="28">
        <f t="shared" si="7"/>
        <v>166</v>
      </c>
      <c r="H67" s="29">
        <f t="shared" si="3"/>
        <v>11524065</v>
      </c>
      <c r="I67" s="30">
        <v>1</v>
      </c>
      <c r="J67" s="30">
        <v>1</v>
      </c>
      <c r="K67" s="30">
        <v>1</v>
      </c>
      <c r="L67" s="30">
        <v>1</v>
      </c>
      <c r="M67" s="30">
        <v>1</v>
      </c>
      <c r="N67" s="31">
        <f t="shared" si="1"/>
        <v>5</v>
      </c>
    </row>
    <row r="68" spans="1:14" x14ac:dyDescent="0.25">
      <c r="A68" s="43" t="str">
        <f t="shared" si="7"/>
        <v>Московский</v>
      </c>
      <c r="B68" s="25" t="str">
        <f t="shared" si="7"/>
        <v>ГБОУ гимназия №524</v>
      </c>
      <c r="C68" s="26">
        <f t="shared" si="7"/>
        <v>11524</v>
      </c>
      <c r="D68" s="26" t="str">
        <f t="shared" si="7"/>
        <v>Гимназия</v>
      </c>
      <c r="E68" s="32" t="str">
        <f t="shared" si="7"/>
        <v>1Б</v>
      </c>
      <c r="F68" s="28">
        <f t="shared" si="7"/>
        <v>191</v>
      </c>
      <c r="G68" s="28">
        <f t="shared" si="7"/>
        <v>166</v>
      </c>
      <c r="H68" s="29">
        <f t="shared" si="3"/>
        <v>11524066</v>
      </c>
      <c r="I68" s="30">
        <v>1</v>
      </c>
      <c r="J68" s="30">
        <v>1</v>
      </c>
      <c r="K68" s="30">
        <v>0</v>
      </c>
      <c r="L68" s="30">
        <v>1</v>
      </c>
      <c r="M68" s="30">
        <v>1</v>
      </c>
      <c r="N68" s="31">
        <f t="shared" ref="N68:N131" si="8">IF(COUNTBLANK(I68:M68)&lt;5,SUM(I68:M68),"Не писал")</f>
        <v>4</v>
      </c>
    </row>
    <row r="69" spans="1:14" x14ac:dyDescent="0.25">
      <c r="A69" s="43" t="str">
        <f t="shared" ref="A69:G84" si="9">A68</f>
        <v>Московский</v>
      </c>
      <c r="B69" s="25" t="str">
        <f t="shared" si="9"/>
        <v>ГБОУ гимназия №524</v>
      </c>
      <c r="C69" s="26">
        <f t="shared" si="9"/>
        <v>11524</v>
      </c>
      <c r="D69" s="26" t="str">
        <f t="shared" si="9"/>
        <v>Гимназия</v>
      </c>
      <c r="E69" s="32" t="str">
        <f t="shared" si="9"/>
        <v>1Б</v>
      </c>
      <c r="F69" s="28">
        <f t="shared" si="9"/>
        <v>191</v>
      </c>
      <c r="G69" s="28">
        <f t="shared" si="9"/>
        <v>166</v>
      </c>
      <c r="H69" s="29">
        <f t="shared" ref="H69:H132" si="10">H68+1</f>
        <v>11524067</v>
      </c>
      <c r="I69" s="30">
        <v>1</v>
      </c>
      <c r="J69" s="30">
        <v>1</v>
      </c>
      <c r="K69" s="30">
        <v>1</v>
      </c>
      <c r="L69" s="30">
        <v>1</v>
      </c>
      <c r="M69" s="30">
        <v>1</v>
      </c>
      <c r="N69" s="31">
        <f t="shared" si="8"/>
        <v>5</v>
      </c>
    </row>
    <row r="70" spans="1:14" x14ac:dyDescent="0.25">
      <c r="A70" s="43" t="str">
        <f t="shared" si="9"/>
        <v>Московский</v>
      </c>
      <c r="B70" s="25" t="str">
        <f t="shared" si="9"/>
        <v>ГБОУ гимназия №524</v>
      </c>
      <c r="C70" s="26">
        <f t="shared" si="9"/>
        <v>11524</v>
      </c>
      <c r="D70" s="26" t="str">
        <f t="shared" si="9"/>
        <v>Гимназия</v>
      </c>
      <c r="E70" s="32" t="str">
        <f t="shared" si="9"/>
        <v>1Б</v>
      </c>
      <c r="F70" s="28">
        <f t="shared" si="9"/>
        <v>191</v>
      </c>
      <c r="G70" s="28">
        <f t="shared" si="9"/>
        <v>166</v>
      </c>
      <c r="H70" s="29">
        <f t="shared" si="10"/>
        <v>11524068</v>
      </c>
      <c r="I70" s="30">
        <v>1</v>
      </c>
      <c r="J70" s="30">
        <v>1</v>
      </c>
      <c r="K70" s="30">
        <v>1</v>
      </c>
      <c r="L70" s="30">
        <v>1</v>
      </c>
      <c r="M70" s="30">
        <v>1</v>
      </c>
      <c r="N70" s="31">
        <f t="shared" si="8"/>
        <v>5</v>
      </c>
    </row>
    <row r="71" spans="1:14" x14ac:dyDescent="0.25">
      <c r="A71" s="43" t="str">
        <f t="shared" si="9"/>
        <v>Московский</v>
      </c>
      <c r="B71" s="25" t="str">
        <f t="shared" si="9"/>
        <v>ГБОУ гимназия №524</v>
      </c>
      <c r="C71" s="26">
        <f t="shared" si="9"/>
        <v>11524</v>
      </c>
      <c r="D71" s="26" t="str">
        <f t="shared" si="9"/>
        <v>Гимназия</v>
      </c>
      <c r="E71" s="32" t="str">
        <f t="shared" si="9"/>
        <v>1Б</v>
      </c>
      <c r="F71" s="28">
        <f t="shared" si="9"/>
        <v>191</v>
      </c>
      <c r="G71" s="28">
        <f t="shared" si="9"/>
        <v>166</v>
      </c>
      <c r="H71" s="29">
        <f t="shared" si="10"/>
        <v>11524069</v>
      </c>
      <c r="I71" s="30">
        <v>1</v>
      </c>
      <c r="J71" s="30">
        <v>1</v>
      </c>
      <c r="K71" s="30">
        <v>0</v>
      </c>
      <c r="L71" s="30">
        <v>1</v>
      </c>
      <c r="M71" s="30">
        <v>1</v>
      </c>
      <c r="N71" s="31">
        <f t="shared" si="8"/>
        <v>4</v>
      </c>
    </row>
    <row r="72" spans="1:14" x14ac:dyDescent="0.25">
      <c r="A72" s="43" t="str">
        <f t="shared" si="9"/>
        <v>Московский</v>
      </c>
      <c r="B72" s="25" t="str">
        <f t="shared" si="9"/>
        <v>ГБОУ гимназия №524</v>
      </c>
      <c r="C72" s="26">
        <f t="shared" si="9"/>
        <v>11524</v>
      </c>
      <c r="D72" s="26" t="str">
        <f t="shared" si="9"/>
        <v>Гимназия</v>
      </c>
      <c r="E72" s="46" t="s">
        <v>37</v>
      </c>
      <c r="F72" s="28">
        <f t="shared" si="9"/>
        <v>191</v>
      </c>
      <c r="G72" s="28">
        <f t="shared" si="9"/>
        <v>166</v>
      </c>
      <c r="H72" s="29">
        <f t="shared" si="10"/>
        <v>11524070</v>
      </c>
      <c r="I72" s="30">
        <v>1</v>
      </c>
      <c r="J72" s="30">
        <v>1</v>
      </c>
      <c r="K72" s="30">
        <v>1</v>
      </c>
      <c r="L72" s="30">
        <v>1</v>
      </c>
      <c r="M72" s="30">
        <v>1</v>
      </c>
      <c r="N72" s="31">
        <f t="shared" si="8"/>
        <v>5</v>
      </c>
    </row>
    <row r="73" spans="1:14" x14ac:dyDescent="0.25">
      <c r="A73" s="43" t="str">
        <f t="shared" si="9"/>
        <v>Московский</v>
      </c>
      <c r="B73" s="25" t="str">
        <f t="shared" si="9"/>
        <v>ГБОУ гимназия №524</v>
      </c>
      <c r="C73" s="26">
        <f t="shared" si="9"/>
        <v>11524</v>
      </c>
      <c r="D73" s="26" t="str">
        <f t="shared" si="9"/>
        <v>Гимназия</v>
      </c>
      <c r="E73" s="32" t="str">
        <f t="shared" si="9"/>
        <v>1В</v>
      </c>
      <c r="F73" s="28">
        <f t="shared" si="9"/>
        <v>191</v>
      </c>
      <c r="G73" s="28">
        <f t="shared" si="9"/>
        <v>166</v>
      </c>
      <c r="H73" s="29">
        <f t="shared" si="10"/>
        <v>11524071</v>
      </c>
      <c r="I73" s="30">
        <v>0</v>
      </c>
      <c r="J73" s="30">
        <v>0</v>
      </c>
      <c r="K73" s="30">
        <v>1</v>
      </c>
      <c r="L73" s="30">
        <v>1</v>
      </c>
      <c r="M73" s="30">
        <v>1</v>
      </c>
      <c r="N73" s="31">
        <f t="shared" si="8"/>
        <v>3</v>
      </c>
    </row>
    <row r="74" spans="1:14" x14ac:dyDescent="0.25">
      <c r="A74" s="43" t="str">
        <f t="shared" si="9"/>
        <v>Московский</v>
      </c>
      <c r="B74" s="25" t="str">
        <f t="shared" si="9"/>
        <v>ГБОУ гимназия №524</v>
      </c>
      <c r="C74" s="26">
        <f t="shared" si="9"/>
        <v>11524</v>
      </c>
      <c r="D74" s="26" t="str">
        <f t="shared" si="9"/>
        <v>Гимназия</v>
      </c>
      <c r="E74" s="32" t="str">
        <f t="shared" si="9"/>
        <v>1В</v>
      </c>
      <c r="F74" s="28">
        <f t="shared" si="9"/>
        <v>191</v>
      </c>
      <c r="G74" s="28">
        <f t="shared" si="9"/>
        <v>166</v>
      </c>
      <c r="H74" s="29">
        <f t="shared" si="10"/>
        <v>11524072</v>
      </c>
      <c r="I74" s="30">
        <v>0</v>
      </c>
      <c r="J74" s="30">
        <v>1</v>
      </c>
      <c r="K74" s="30">
        <v>1</v>
      </c>
      <c r="L74" s="30">
        <v>1</v>
      </c>
      <c r="M74" s="30">
        <v>1</v>
      </c>
      <c r="N74" s="31">
        <f t="shared" si="8"/>
        <v>4</v>
      </c>
    </row>
    <row r="75" spans="1:14" x14ac:dyDescent="0.25">
      <c r="A75" s="43" t="str">
        <f t="shared" si="9"/>
        <v>Московский</v>
      </c>
      <c r="B75" s="25" t="str">
        <f t="shared" si="9"/>
        <v>ГБОУ гимназия №524</v>
      </c>
      <c r="C75" s="26">
        <f t="shared" si="9"/>
        <v>11524</v>
      </c>
      <c r="D75" s="26" t="str">
        <f t="shared" si="9"/>
        <v>Гимназия</v>
      </c>
      <c r="E75" s="32" t="str">
        <f t="shared" si="9"/>
        <v>1В</v>
      </c>
      <c r="F75" s="28">
        <f t="shared" si="9"/>
        <v>191</v>
      </c>
      <c r="G75" s="28">
        <f t="shared" si="9"/>
        <v>166</v>
      </c>
      <c r="H75" s="29">
        <f t="shared" si="10"/>
        <v>11524073</v>
      </c>
      <c r="I75" s="30">
        <v>0</v>
      </c>
      <c r="J75" s="30">
        <v>1</v>
      </c>
      <c r="K75" s="30">
        <v>0</v>
      </c>
      <c r="L75" s="30">
        <v>1</v>
      </c>
      <c r="M75" s="30">
        <v>0</v>
      </c>
      <c r="N75" s="31">
        <f t="shared" si="8"/>
        <v>2</v>
      </c>
    </row>
    <row r="76" spans="1:14" x14ac:dyDescent="0.25">
      <c r="A76" s="43" t="str">
        <f t="shared" si="9"/>
        <v>Московский</v>
      </c>
      <c r="B76" s="25" t="str">
        <f>B75</f>
        <v>ГБОУ гимназия №524</v>
      </c>
      <c r="C76" s="26">
        <f t="shared" si="9"/>
        <v>11524</v>
      </c>
      <c r="D76" s="26" t="str">
        <f t="shared" si="9"/>
        <v>Гимназия</v>
      </c>
      <c r="E76" s="32" t="str">
        <f t="shared" si="9"/>
        <v>1В</v>
      </c>
      <c r="F76" s="28">
        <f t="shared" si="9"/>
        <v>191</v>
      </c>
      <c r="G76" s="28">
        <f t="shared" si="9"/>
        <v>166</v>
      </c>
      <c r="H76" s="29">
        <f t="shared" si="10"/>
        <v>11524074</v>
      </c>
      <c r="I76" s="30">
        <v>1</v>
      </c>
      <c r="J76" s="30">
        <v>1</v>
      </c>
      <c r="K76" s="30">
        <v>1</v>
      </c>
      <c r="L76" s="30">
        <v>1</v>
      </c>
      <c r="M76" s="30">
        <v>0</v>
      </c>
      <c r="N76" s="31">
        <f t="shared" si="8"/>
        <v>4</v>
      </c>
    </row>
    <row r="77" spans="1:14" x14ac:dyDescent="0.25">
      <c r="A77" s="43" t="str">
        <f t="shared" si="9"/>
        <v>Московский</v>
      </c>
      <c r="B77" s="25" t="str">
        <f t="shared" si="9"/>
        <v>ГБОУ гимназия №524</v>
      </c>
      <c r="C77" s="26">
        <f t="shared" si="9"/>
        <v>11524</v>
      </c>
      <c r="D77" s="26" t="str">
        <f t="shared" si="9"/>
        <v>Гимназия</v>
      </c>
      <c r="E77" s="32" t="str">
        <f t="shared" si="9"/>
        <v>1В</v>
      </c>
      <c r="F77" s="28">
        <f t="shared" si="9"/>
        <v>191</v>
      </c>
      <c r="G77" s="28">
        <f t="shared" si="9"/>
        <v>166</v>
      </c>
      <c r="H77" s="29">
        <f t="shared" si="10"/>
        <v>11524075</v>
      </c>
      <c r="I77" s="30">
        <v>0</v>
      </c>
      <c r="J77" s="30">
        <v>1</v>
      </c>
      <c r="K77" s="30">
        <v>1</v>
      </c>
      <c r="L77" s="30">
        <v>1</v>
      </c>
      <c r="M77" s="30">
        <v>1</v>
      </c>
      <c r="N77" s="31">
        <f t="shared" si="8"/>
        <v>4</v>
      </c>
    </row>
    <row r="78" spans="1:14" x14ac:dyDescent="0.25">
      <c r="A78" s="43" t="str">
        <f t="shared" si="9"/>
        <v>Московский</v>
      </c>
      <c r="B78" s="25" t="str">
        <f t="shared" si="9"/>
        <v>ГБОУ гимназия №524</v>
      </c>
      <c r="C78" s="26">
        <f t="shared" si="9"/>
        <v>11524</v>
      </c>
      <c r="D78" s="26" t="str">
        <f t="shared" si="9"/>
        <v>Гимназия</v>
      </c>
      <c r="E78" s="32" t="str">
        <f t="shared" si="9"/>
        <v>1В</v>
      </c>
      <c r="F78" s="28">
        <f t="shared" si="9"/>
        <v>191</v>
      </c>
      <c r="G78" s="28">
        <f t="shared" si="9"/>
        <v>166</v>
      </c>
      <c r="H78" s="29">
        <f t="shared" si="10"/>
        <v>11524076</v>
      </c>
      <c r="I78" s="30">
        <v>1</v>
      </c>
      <c r="J78" s="30">
        <v>1</v>
      </c>
      <c r="K78" s="30">
        <v>1</v>
      </c>
      <c r="L78" s="30">
        <v>1</v>
      </c>
      <c r="M78" s="30">
        <v>1</v>
      </c>
      <c r="N78" s="31">
        <f t="shared" si="8"/>
        <v>5</v>
      </c>
    </row>
    <row r="79" spans="1:14" x14ac:dyDescent="0.25">
      <c r="A79" s="43" t="str">
        <f t="shared" si="9"/>
        <v>Московский</v>
      </c>
      <c r="B79" s="25" t="str">
        <f t="shared" si="9"/>
        <v>ГБОУ гимназия №524</v>
      </c>
      <c r="C79" s="26">
        <f t="shared" si="9"/>
        <v>11524</v>
      </c>
      <c r="D79" s="26" t="str">
        <f t="shared" si="9"/>
        <v>Гимназия</v>
      </c>
      <c r="E79" s="32" t="str">
        <f t="shared" si="9"/>
        <v>1В</v>
      </c>
      <c r="F79" s="28">
        <f t="shared" si="9"/>
        <v>191</v>
      </c>
      <c r="G79" s="28">
        <f t="shared" si="9"/>
        <v>166</v>
      </c>
      <c r="H79" s="29">
        <f t="shared" si="10"/>
        <v>11524077</v>
      </c>
      <c r="I79" s="30">
        <v>1</v>
      </c>
      <c r="J79" s="30">
        <v>1</v>
      </c>
      <c r="K79" s="30">
        <v>1</v>
      </c>
      <c r="L79" s="30">
        <v>1</v>
      </c>
      <c r="M79" s="30">
        <v>0</v>
      </c>
      <c r="N79" s="31">
        <f t="shared" si="8"/>
        <v>4</v>
      </c>
    </row>
    <row r="80" spans="1:14" x14ac:dyDescent="0.25">
      <c r="A80" s="43" t="str">
        <f t="shared" si="9"/>
        <v>Московский</v>
      </c>
      <c r="B80" s="25" t="str">
        <f t="shared" si="9"/>
        <v>ГБОУ гимназия №524</v>
      </c>
      <c r="C80" s="26">
        <f t="shared" si="9"/>
        <v>11524</v>
      </c>
      <c r="D80" s="26" t="str">
        <f t="shared" si="9"/>
        <v>Гимназия</v>
      </c>
      <c r="E80" s="32" t="str">
        <f t="shared" si="9"/>
        <v>1В</v>
      </c>
      <c r="F80" s="28">
        <f t="shared" si="9"/>
        <v>191</v>
      </c>
      <c r="G80" s="28">
        <f t="shared" si="9"/>
        <v>166</v>
      </c>
      <c r="H80" s="29">
        <f t="shared" si="10"/>
        <v>11524078</v>
      </c>
      <c r="I80" s="30">
        <v>0</v>
      </c>
      <c r="J80" s="30">
        <v>1</v>
      </c>
      <c r="K80" s="30">
        <v>1</v>
      </c>
      <c r="L80" s="30">
        <v>1</v>
      </c>
      <c r="M80" s="30">
        <v>1</v>
      </c>
      <c r="N80" s="31">
        <f t="shared" si="8"/>
        <v>4</v>
      </c>
    </row>
    <row r="81" spans="1:14" x14ac:dyDescent="0.25">
      <c r="A81" s="43" t="str">
        <f t="shared" si="9"/>
        <v>Московский</v>
      </c>
      <c r="B81" s="25" t="str">
        <f t="shared" si="9"/>
        <v>ГБОУ гимназия №524</v>
      </c>
      <c r="C81" s="26">
        <f t="shared" si="9"/>
        <v>11524</v>
      </c>
      <c r="D81" s="26" t="str">
        <f t="shared" si="9"/>
        <v>Гимназия</v>
      </c>
      <c r="E81" s="32" t="str">
        <f t="shared" si="9"/>
        <v>1В</v>
      </c>
      <c r="F81" s="28">
        <f t="shared" si="9"/>
        <v>191</v>
      </c>
      <c r="G81" s="28">
        <f t="shared" si="9"/>
        <v>166</v>
      </c>
      <c r="H81" s="29">
        <f t="shared" si="10"/>
        <v>11524079</v>
      </c>
      <c r="I81" s="30">
        <v>0</v>
      </c>
      <c r="J81" s="30">
        <v>1</v>
      </c>
      <c r="K81" s="30">
        <v>1</v>
      </c>
      <c r="L81" s="30">
        <v>1</v>
      </c>
      <c r="M81" s="30">
        <v>1</v>
      </c>
      <c r="N81" s="31">
        <f t="shared" si="8"/>
        <v>4</v>
      </c>
    </row>
    <row r="82" spans="1:14" x14ac:dyDescent="0.25">
      <c r="A82" s="43" t="str">
        <f t="shared" si="9"/>
        <v>Московский</v>
      </c>
      <c r="B82" s="25" t="str">
        <f t="shared" si="9"/>
        <v>ГБОУ гимназия №524</v>
      </c>
      <c r="C82" s="26">
        <f t="shared" si="9"/>
        <v>11524</v>
      </c>
      <c r="D82" s="26" t="str">
        <f t="shared" si="9"/>
        <v>Гимназия</v>
      </c>
      <c r="E82" s="32" t="str">
        <f t="shared" si="9"/>
        <v>1В</v>
      </c>
      <c r="F82" s="28">
        <f t="shared" si="9"/>
        <v>191</v>
      </c>
      <c r="G82" s="28">
        <f t="shared" si="9"/>
        <v>166</v>
      </c>
      <c r="H82" s="29">
        <f t="shared" si="10"/>
        <v>11524080</v>
      </c>
      <c r="I82" s="30">
        <v>1</v>
      </c>
      <c r="J82" s="30">
        <v>1</v>
      </c>
      <c r="K82" s="30">
        <v>1</v>
      </c>
      <c r="L82" s="30">
        <v>1</v>
      </c>
      <c r="M82" s="30">
        <v>1</v>
      </c>
      <c r="N82" s="31">
        <f t="shared" si="8"/>
        <v>5</v>
      </c>
    </row>
    <row r="83" spans="1:14" x14ac:dyDescent="0.25">
      <c r="A83" s="43" t="str">
        <f t="shared" si="9"/>
        <v>Московский</v>
      </c>
      <c r="B83" s="25" t="str">
        <f t="shared" si="9"/>
        <v>ГБОУ гимназия №524</v>
      </c>
      <c r="C83" s="26">
        <f t="shared" si="9"/>
        <v>11524</v>
      </c>
      <c r="D83" s="26" t="str">
        <f t="shared" si="9"/>
        <v>Гимназия</v>
      </c>
      <c r="E83" s="32" t="str">
        <f t="shared" si="9"/>
        <v>1В</v>
      </c>
      <c r="F83" s="28">
        <f t="shared" si="9"/>
        <v>191</v>
      </c>
      <c r="G83" s="28">
        <f t="shared" si="9"/>
        <v>166</v>
      </c>
      <c r="H83" s="29">
        <f t="shared" si="10"/>
        <v>11524081</v>
      </c>
      <c r="I83" s="30">
        <v>0</v>
      </c>
      <c r="J83" s="30">
        <v>1</v>
      </c>
      <c r="K83" s="30">
        <v>1</v>
      </c>
      <c r="L83" s="30">
        <v>1</v>
      </c>
      <c r="M83" s="30">
        <v>1</v>
      </c>
      <c r="N83" s="31">
        <f t="shared" si="8"/>
        <v>4</v>
      </c>
    </row>
    <row r="84" spans="1:14" x14ac:dyDescent="0.25">
      <c r="A84" s="43" t="str">
        <f t="shared" si="9"/>
        <v>Московский</v>
      </c>
      <c r="B84" s="25" t="str">
        <f t="shared" si="9"/>
        <v>ГБОУ гимназия №524</v>
      </c>
      <c r="C84" s="26">
        <f t="shared" si="9"/>
        <v>11524</v>
      </c>
      <c r="D84" s="26" t="str">
        <f t="shared" si="9"/>
        <v>Гимназия</v>
      </c>
      <c r="E84" s="32" t="str">
        <f t="shared" si="9"/>
        <v>1В</v>
      </c>
      <c r="F84" s="28">
        <f t="shared" si="9"/>
        <v>191</v>
      </c>
      <c r="G84" s="28">
        <f t="shared" si="9"/>
        <v>166</v>
      </c>
      <c r="H84" s="29">
        <f t="shared" si="10"/>
        <v>11524082</v>
      </c>
      <c r="I84" s="30">
        <v>0</v>
      </c>
      <c r="J84" s="30">
        <v>1</v>
      </c>
      <c r="K84" s="30">
        <v>1</v>
      </c>
      <c r="L84" s="30">
        <v>1</v>
      </c>
      <c r="M84" s="30">
        <v>1</v>
      </c>
      <c r="N84" s="31">
        <f t="shared" si="8"/>
        <v>4</v>
      </c>
    </row>
    <row r="85" spans="1:14" x14ac:dyDescent="0.25">
      <c r="A85" s="43" t="str">
        <f t="shared" ref="A85:G100" si="11">A84</f>
        <v>Московский</v>
      </c>
      <c r="B85" s="25" t="str">
        <f t="shared" si="11"/>
        <v>ГБОУ гимназия №524</v>
      </c>
      <c r="C85" s="26">
        <f t="shared" si="11"/>
        <v>11524</v>
      </c>
      <c r="D85" s="26" t="str">
        <f t="shared" si="11"/>
        <v>Гимназия</v>
      </c>
      <c r="E85" s="32" t="str">
        <f t="shared" si="11"/>
        <v>1В</v>
      </c>
      <c r="F85" s="28">
        <f t="shared" si="11"/>
        <v>191</v>
      </c>
      <c r="G85" s="28">
        <f t="shared" si="11"/>
        <v>166</v>
      </c>
      <c r="H85" s="29">
        <f t="shared" si="10"/>
        <v>11524083</v>
      </c>
      <c r="I85" s="30">
        <v>0</v>
      </c>
      <c r="J85" s="30">
        <v>1</v>
      </c>
      <c r="K85" s="30">
        <v>0</v>
      </c>
      <c r="L85" s="30">
        <v>1</v>
      </c>
      <c r="M85" s="30">
        <v>1</v>
      </c>
      <c r="N85" s="31">
        <f t="shared" si="8"/>
        <v>3</v>
      </c>
    </row>
    <row r="86" spans="1:14" x14ac:dyDescent="0.25">
      <c r="A86" s="43" t="str">
        <f t="shared" si="11"/>
        <v>Московский</v>
      </c>
      <c r="B86" s="25" t="str">
        <f t="shared" si="11"/>
        <v>ГБОУ гимназия №524</v>
      </c>
      <c r="C86" s="26">
        <f t="shared" si="11"/>
        <v>11524</v>
      </c>
      <c r="D86" s="26" t="str">
        <f t="shared" si="11"/>
        <v>Гимназия</v>
      </c>
      <c r="E86" s="32" t="str">
        <f t="shared" si="11"/>
        <v>1В</v>
      </c>
      <c r="F86" s="28">
        <f t="shared" si="11"/>
        <v>191</v>
      </c>
      <c r="G86" s="28">
        <f t="shared" si="11"/>
        <v>166</v>
      </c>
      <c r="H86" s="29">
        <f t="shared" si="10"/>
        <v>11524084</v>
      </c>
      <c r="I86" s="30">
        <v>0</v>
      </c>
      <c r="J86" s="30">
        <v>1</v>
      </c>
      <c r="K86" s="30">
        <v>1</v>
      </c>
      <c r="L86" s="30">
        <v>1</v>
      </c>
      <c r="M86" s="30">
        <v>0</v>
      </c>
      <c r="N86" s="31">
        <f t="shared" si="8"/>
        <v>3</v>
      </c>
    </row>
    <row r="87" spans="1:14" x14ac:dyDescent="0.25">
      <c r="A87" s="43" t="str">
        <f t="shared" si="11"/>
        <v>Московский</v>
      </c>
      <c r="B87" s="25" t="str">
        <f t="shared" si="11"/>
        <v>ГБОУ гимназия №524</v>
      </c>
      <c r="C87" s="26">
        <f t="shared" si="11"/>
        <v>11524</v>
      </c>
      <c r="D87" s="26" t="str">
        <f t="shared" si="11"/>
        <v>Гимназия</v>
      </c>
      <c r="E87" s="32" t="str">
        <f t="shared" si="11"/>
        <v>1В</v>
      </c>
      <c r="F87" s="28">
        <f t="shared" si="11"/>
        <v>191</v>
      </c>
      <c r="G87" s="28">
        <f t="shared" si="11"/>
        <v>166</v>
      </c>
      <c r="H87" s="29">
        <f t="shared" si="10"/>
        <v>11524085</v>
      </c>
      <c r="I87" s="30">
        <v>1</v>
      </c>
      <c r="J87" s="30">
        <v>1</v>
      </c>
      <c r="K87" s="30">
        <v>1</v>
      </c>
      <c r="L87" s="30">
        <v>1</v>
      </c>
      <c r="M87" s="30">
        <v>1</v>
      </c>
      <c r="N87" s="31">
        <f t="shared" si="8"/>
        <v>5</v>
      </c>
    </row>
    <row r="88" spans="1:14" x14ac:dyDescent="0.25">
      <c r="A88" s="43" t="str">
        <f t="shared" si="11"/>
        <v>Московский</v>
      </c>
      <c r="B88" s="25" t="str">
        <f t="shared" si="11"/>
        <v>ГБОУ гимназия №524</v>
      </c>
      <c r="C88" s="26">
        <f t="shared" si="11"/>
        <v>11524</v>
      </c>
      <c r="D88" s="26" t="str">
        <f t="shared" si="11"/>
        <v>Гимназия</v>
      </c>
      <c r="E88" s="32" t="str">
        <f t="shared" si="11"/>
        <v>1В</v>
      </c>
      <c r="F88" s="28">
        <f t="shared" si="11"/>
        <v>191</v>
      </c>
      <c r="G88" s="28">
        <f t="shared" si="11"/>
        <v>166</v>
      </c>
      <c r="H88" s="29">
        <f t="shared" si="10"/>
        <v>11524086</v>
      </c>
      <c r="I88" s="30">
        <v>0</v>
      </c>
      <c r="J88" s="30">
        <v>0</v>
      </c>
      <c r="K88" s="30">
        <v>1</v>
      </c>
      <c r="L88" s="30">
        <v>1</v>
      </c>
      <c r="M88" s="30">
        <v>0</v>
      </c>
      <c r="N88" s="31">
        <f t="shared" si="8"/>
        <v>2</v>
      </c>
    </row>
    <row r="89" spans="1:14" x14ac:dyDescent="0.25">
      <c r="A89" s="43" t="str">
        <f t="shared" si="11"/>
        <v>Московский</v>
      </c>
      <c r="B89" s="25" t="str">
        <f t="shared" si="11"/>
        <v>ГБОУ гимназия №524</v>
      </c>
      <c r="C89" s="26">
        <f t="shared" si="11"/>
        <v>11524</v>
      </c>
      <c r="D89" s="26" t="str">
        <f t="shared" si="11"/>
        <v>Гимназия</v>
      </c>
      <c r="E89" s="32" t="str">
        <f t="shared" si="11"/>
        <v>1В</v>
      </c>
      <c r="F89" s="28">
        <f t="shared" si="11"/>
        <v>191</v>
      </c>
      <c r="G89" s="28">
        <f t="shared" si="11"/>
        <v>166</v>
      </c>
      <c r="H89" s="29">
        <f t="shared" si="10"/>
        <v>11524087</v>
      </c>
      <c r="I89" s="30">
        <v>0</v>
      </c>
      <c r="J89" s="30">
        <v>1</v>
      </c>
      <c r="K89" s="30">
        <v>1</v>
      </c>
      <c r="L89" s="30">
        <v>1</v>
      </c>
      <c r="M89" s="30">
        <v>1</v>
      </c>
      <c r="N89" s="31">
        <f t="shared" si="8"/>
        <v>4</v>
      </c>
    </row>
    <row r="90" spans="1:14" x14ac:dyDescent="0.25">
      <c r="A90" s="43" t="str">
        <f t="shared" si="11"/>
        <v>Московский</v>
      </c>
      <c r="B90" s="25" t="str">
        <f t="shared" si="11"/>
        <v>ГБОУ гимназия №524</v>
      </c>
      <c r="C90" s="26">
        <f t="shared" si="11"/>
        <v>11524</v>
      </c>
      <c r="D90" s="26" t="str">
        <f t="shared" si="11"/>
        <v>Гимназия</v>
      </c>
      <c r="E90" s="32" t="str">
        <f t="shared" si="11"/>
        <v>1В</v>
      </c>
      <c r="F90" s="28">
        <f t="shared" si="11"/>
        <v>191</v>
      </c>
      <c r="G90" s="28">
        <f t="shared" si="11"/>
        <v>166</v>
      </c>
      <c r="H90" s="29">
        <f t="shared" si="10"/>
        <v>11524088</v>
      </c>
      <c r="I90" s="30">
        <v>1</v>
      </c>
      <c r="J90" s="30">
        <v>1</v>
      </c>
      <c r="K90" s="30">
        <v>1</v>
      </c>
      <c r="L90" s="30">
        <v>1</v>
      </c>
      <c r="M90" s="30">
        <v>1</v>
      </c>
      <c r="N90" s="31">
        <f t="shared" si="8"/>
        <v>5</v>
      </c>
    </row>
    <row r="91" spans="1:14" x14ac:dyDescent="0.25">
      <c r="A91" s="43" t="str">
        <f t="shared" si="11"/>
        <v>Московский</v>
      </c>
      <c r="B91" s="25" t="str">
        <f t="shared" si="11"/>
        <v>ГБОУ гимназия №524</v>
      </c>
      <c r="C91" s="26">
        <f t="shared" si="11"/>
        <v>11524</v>
      </c>
      <c r="D91" s="26" t="str">
        <f t="shared" si="11"/>
        <v>Гимназия</v>
      </c>
      <c r="E91" s="32" t="str">
        <f t="shared" si="11"/>
        <v>1В</v>
      </c>
      <c r="F91" s="28">
        <f t="shared" si="11"/>
        <v>191</v>
      </c>
      <c r="G91" s="28">
        <f t="shared" si="11"/>
        <v>166</v>
      </c>
      <c r="H91" s="29">
        <f t="shared" si="10"/>
        <v>11524089</v>
      </c>
      <c r="I91" s="30">
        <v>1</v>
      </c>
      <c r="J91" s="30">
        <v>1</v>
      </c>
      <c r="K91" s="30">
        <v>1</v>
      </c>
      <c r="L91" s="30">
        <v>1</v>
      </c>
      <c r="M91" s="30">
        <v>1</v>
      </c>
      <c r="N91" s="31">
        <f t="shared" si="8"/>
        <v>5</v>
      </c>
    </row>
    <row r="92" spans="1:14" x14ac:dyDescent="0.25">
      <c r="A92" s="43" t="str">
        <f t="shared" si="11"/>
        <v>Московский</v>
      </c>
      <c r="B92" s="25" t="str">
        <f>B91</f>
        <v>ГБОУ гимназия №524</v>
      </c>
      <c r="C92" s="26">
        <f t="shared" si="11"/>
        <v>11524</v>
      </c>
      <c r="D92" s="26" t="str">
        <f t="shared" si="11"/>
        <v>Гимназия</v>
      </c>
      <c r="E92" s="32" t="str">
        <f t="shared" si="11"/>
        <v>1В</v>
      </c>
      <c r="F92" s="28">
        <f t="shared" si="11"/>
        <v>191</v>
      </c>
      <c r="G92" s="28">
        <f t="shared" si="11"/>
        <v>166</v>
      </c>
      <c r="H92" s="29">
        <f t="shared" si="10"/>
        <v>11524090</v>
      </c>
      <c r="I92" s="30">
        <v>0</v>
      </c>
      <c r="J92" s="30">
        <v>1</v>
      </c>
      <c r="K92" s="30">
        <v>1</v>
      </c>
      <c r="L92" s="30">
        <v>0</v>
      </c>
      <c r="M92" s="30">
        <v>1</v>
      </c>
      <c r="N92" s="31">
        <f t="shared" si="8"/>
        <v>3</v>
      </c>
    </row>
    <row r="93" spans="1:14" x14ac:dyDescent="0.25">
      <c r="A93" s="43" t="str">
        <f t="shared" si="11"/>
        <v>Московский</v>
      </c>
      <c r="B93" s="25" t="str">
        <f t="shared" si="11"/>
        <v>ГБОУ гимназия №524</v>
      </c>
      <c r="C93" s="26">
        <f t="shared" si="11"/>
        <v>11524</v>
      </c>
      <c r="D93" s="26" t="str">
        <f t="shared" si="11"/>
        <v>Гимназия</v>
      </c>
      <c r="E93" s="32" t="str">
        <f t="shared" si="11"/>
        <v>1В</v>
      </c>
      <c r="F93" s="28">
        <f t="shared" si="11"/>
        <v>191</v>
      </c>
      <c r="G93" s="28">
        <f t="shared" si="11"/>
        <v>166</v>
      </c>
      <c r="H93" s="29">
        <f t="shared" si="10"/>
        <v>11524091</v>
      </c>
      <c r="I93" s="30">
        <v>0</v>
      </c>
      <c r="J93" s="30">
        <v>1</v>
      </c>
      <c r="K93" s="30">
        <v>0</v>
      </c>
      <c r="L93" s="30">
        <v>1</v>
      </c>
      <c r="M93" s="30">
        <v>1</v>
      </c>
      <c r="N93" s="31">
        <f t="shared" si="8"/>
        <v>3</v>
      </c>
    </row>
    <row r="94" spans="1:14" x14ac:dyDescent="0.25">
      <c r="A94" s="43" t="str">
        <f t="shared" si="11"/>
        <v>Московский</v>
      </c>
      <c r="B94" s="25" t="str">
        <f t="shared" si="11"/>
        <v>ГБОУ гимназия №524</v>
      </c>
      <c r="C94" s="26">
        <f t="shared" si="11"/>
        <v>11524</v>
      </c>
      <c r="D94" s="26" t="str">
        <f t="shared" si="11"/>
        <v>Гимназия</v>
      </c>
      <c r="E94" s="32" t="str">
        <f t="shared" si="11"/>
        <v>1В</v>
      </c>
      <c r="F94" s="28">
        <f t="shared" si="11"/>
        <v>191</v>
      </c>
      <c r="G94" s="28">
        <f t="shared" si="11"/>
        <v>166</v>
      </c>
      <c r="H94" s="29">
        <f t="shared" si="10"/>
        <v>11524092</v>
      </c>
      <c r="I94" s="30">
        <v>1</v>
      </c>
      <c r="J94" s="30">
        <v>1</v>
      </c>
      <c r="K94" s="30">
        <v>0</v>
      </c>
      <c r="L94" s="30">
        <v>1</v>
      </c>
      <c r="M94" s="30">
        <v>1</v>
      </c>
      <c r="N94" s="31">
        <f t="shared" si="8"/>
        <v>4</v>
      </c>
    </row>
    <row r="95" spans="1:14" x14ac:dyDescent="0.25">
      <c r="A95" s="43" t="str">
        <f t="shared" si="11"/>
        <v>Московский</v>
      </c>
      <c r="B95" s="25" t="str">
        <f t="shared" si="11"/>
        <v>ГБОУ гимназия №524</v>
      </c>
      <c r="C95" s="26">
        <f t="shared" si="11"/>
        <v>11524</v>
      </c>
      <c r="D95" s="26" t="str">
        <f t="shared" si="11"/>
        <v>Гимназия</v>
      </c>
      <c r="E95" s="32" t="str">
        <f t="shared" si="11"/>
        <v>1В</v>
      </c>
      <c r="F95" s="28">
        <f t="shared" si="11"/>
        <v>191</v>
      </c>
      <c r="G95" s="28">
        <f t="shared" si="11"/>
        <v>166</v>
      </c>
      <c r="H95" s="29">
        <f t="shared" si="10"/>
        <v>11524093</v>
      </c>
      <c r="I95" s="30">
        <v>0</v>
      </c>
      <c r="J95" s="30">
        <v>1</v>
      </c>
      <c r="K95" s="30">
        <v>1</v>
      </c>
      <c r="L95" s="30">
        <v>1</v>
      </c>
      <c r="M95" s="30">
        <v>1</v>
      </c>
      <c r="N95" s="31">
        <f t="shared" si="8"/>
        <v>4</v>
      </c>
    </row>
    <row r="96" spans="1:14" x14ac:dyDescent="0.25">
      <c r="A96" s="43" t="str">
        <f t="shared" si="11"/>
        <v>Московский</v>
      </c>
      <c r="B96" s="25" t="str">
        <f t="shared" si="11"/>
        <v>ГБОУ гимназия №524</v>
      </c>
      <c r="C96" s="26">
        <f t="shared" si="11"/>
        <v>11524</v>
      </c>
      <c r="D96" s="26" t="str">
        <f t="shared" si="11"/>
        <v>Гимназия</v>
      </c>
      <c r="E96" s="32" t="str">
        <f t="shared" si="11"/>
        <v>1В</v>
      </c>
      <c r="F96" s="28">
        <f t="shared" si="11"/>
        <v>191</v>
      </c>
      <c r="G96" s="28">
        <f t="shared" si="11"/>
        <v>166</v>
      </c>
      <c r="H96" s="29">
        <f t="shared" si="10"/>
        <v>11524094</v>
      </c>
      <c r="I96" s="30">
        <v>1</v>
      </c>
      <c r="J96" s="30">
        <v>0</v>
      </c>
      <c r="K96" s="30">
        <v>1</v>
      </c>
      <c r="L96" s="30">
        <v>1</v>
      </c>
      <c r="M96" s="30">
        <v>1</v>
      </c>
      <c r="N96" s="31">
        <f t="shared" si="8"/>
        <v>4</v>
      </c>
    </row>
    <row r="97" spans="1:14" x14ac:dyDescent="0.25">
      <c r="A97" s="43" t="str">
        <f t="shared" si="11"/>
        <v>Московский</v>
      </c>
      <c r="B97" s="25" t="str">
        <f t="shared" si="11"/>
        <v>ГБОУ гимназия №524</v>
      </c>
      <c r="C97" s="26">
        <f t="shared" si="11"/>
        <v>11524</v>
      </c>
      <c r="D97" s="26" t="str">
        <f t="shared" si="11"/>
        <v>Гимназия</v>
      </c>
      <c r="E97" s="32" t="str">
        <f t="shared" si="11"/>
        <v>1В</v>
      </c>
      <c r="F97" s="28">
        <f t="shared" si="11"/>
        <v>191</v>
      </c>
      <c r="G97" s="28">
        <f t="shared" si="11"/>
        <v>166</v>
      </c>
      <c r="H97" s="29">
        <f t="shared" si="10"/>
        <v>11524095</v>
      </c>
      <c r="I97" s="30">
        <v>0</v>
      </c>
      <c r="J97" s="30">
        <v>1</v>
      </c>
      <c r="K97" s="30">
        <v>1</v>
      </c>
      <c r="L97" s="30">
        <v>1</v>
      </c>
      <c r="M97" s="30">
        <v>1</v>
      </c>
      <c r="N97" s="31">
        <f t="shared" si="8"/>
        <v>4</v>
      </c>
    </row>
    <row r="98" spans="1:14" x14ac:dyDescent="0.25">
      <c r="A98" s="43" t="str">
        <f t="shared" si="11"/>
        <v>Московский</v>
      </c>
      <c r="B98" s="25" t="str">
        <f t="shared" si="11"/>
        <v>ГБОУ гимназия №524</v>
      </c>
      <c r="C98" s="26">
        <f t="shared" si="11"/>
        <v>11524</v>
      </c>
      <c r="D98" s="26" t="str">
        <f t="shared" si="11"/>
        <v>Гимназия</v>
      </c>
      <c r="E98" s="32" t="str">
        <f t="shared" si="11"/>
        <v>1В</v>
      </c>
      <c r="F98" s="28">
        <f t="shared" si="11"/>
        <v>191</v>
      </c>
      <c r="G98" s="28">
        <f t="shared" si="11"/>
        <v>166</v>
      </c>
      <c r="H98" s="29">
        <f t="shared" si="10"/>
        <v>11524096</v>
      </c>
      <c r="I98" s="30">
        <v>1</v>
      </c>
      <c r="J98" s="30">
        <v>1</v>
      </c>
      <c r="K98" s="30">
        <v>1</v>
      </c>
      <c r="L98" s="30">
        <v>1</v>
      </c>
      <c r="M98" s="30">
        <v>1</v>
      </c>
      <c r="N98" s="31">
        <f t="shared" si="8"/>
        <v>5</v>
      </c>
    </row>
    <row r="99" spans="1:14" x14ac:dyDescent="0.25">
      <c r="A99" s="43" t="str">
        <f t="shared" si="11"/>
        <v>Московский</v>
      </c>
      <c r="B99" s="25" t="str">
        <f t="shared" si="11"/>
        <v>ГБОУ гимназия №524</v>
      </c>
      <c r="C99" s="26">
        <f t="shared" si="11"/>
        <v>11524</v>
      </c>
      <c r="D99" s="26" t="str">
        <f t="shared" si="11"/>
        <v>Гимназия</v>
      </c>
      <c r="E99" s="32" t="str">
        <f t="shared" si="11"/>
        <v>1В</v>
      </c>
      <c r="F99" s="28">
        <f t="shared" si="11"/>
        <v>191</v>
      </c>
      <c r="G99" s="28">
        <f t="shared" si="11"/>
        <v>166</v>
      </c>
      <c r="H99" s="29">
        <f t="shared" si="10"/>
        <v>11524097</v>
      </c>
      <c r="I99" s="30">
        <v>1</v>
      </c>
      <c r="J99" s="30">
        <v>1</v>
      </c>
      <c r="K99" s="30">
        <v>1</v>
      </c>
      <c r="L99" s="30">
        <v>1</v>
      </c>
      <c r="M99" s="30">
        <v>1</v>
      </c>
      <c r="N99" s="31">
        <f t="shared" si="8"/>
        <v>5</v>
      </c>
    </row>
    <row r="100" spans="1:14" x14ac:dyDescent="0.25">
      <c r="A100" s="43" t="str">
        <f t="shared" si="11"/>
        <v>Московский</v>
      </c>
      <c r="B100" s="25" t="str">
        <f t="shared" si="11"/>
        <v>ГБОУ гимназия №524</v>
      </c>
      <c r="C100" s="26">
        <f t="shared" si="11"/>
        <v>11524</v>
      </c>
      <c r="D100" s="26" t="str">
        <f t="shared" si="11"/>
        <v>Гимназия</v>
      </c>
      <c r="E100" s="32" t="str">
        <f t="shared" si="11"/>
        <v>1В</v>
      </c>
      <c r="F100" s="28">
        <f t="shared" si="11"/>
        <v>191</v>
      </c>
      <c r="G100" s="28">
        <f t="shared" si="11"/>
        <v>166</v>
      </c>
      <c r="H100" s="29">
        <f t="shared" si="10"/>
        <v>11524098</v>
      </c>
      <c r="I100" s="30">
        <v>0</v>
      </c>
      <c r="J100" s="30">
        <v>1</v>
      </c>
      <c r="K100" s="30">
        <v>1</v>
      </c>
      <c r="L100" s="30">
        <v>1</v>
      </c>
      <c r="M100" s="30">
        <v>1</v>
      </c>
      <c r="N100" s="31">
        <f t="shared" si="8"/>
        <v>4</v>
      </c>
    </row>
    <row r="101" spans="1:14" x14ac:dyDescent="0.25">
      <c r="A101" s="43" t="str">
        <f t="shared" ref="A101:G117" si="12">A100</f>
        <v>Московский</v>
      </c>
      <c r="B101" s="25" t="str">
        <f>B100</f>
        <v>ГБОУ гимназия №524</v>
      </c>
      <c r="C101" s="26">
        <f t="shared" ref="B101:G116" si="13">C100</f>
        <v>11524</v>
      </c>
      <c r="D101" s="26" t="str">
        <f t="shared" si="13"/>
        <v>Гимназия</v>
      </c>
      <c r="E101" s="32" t="str">
        <f t="shared" si="13"/>
        <v>1В</v>
      </c>
      <c r="F101" s="28">
        <f t="shared" si="13"/>
        <v>191</v>
      </c>
      <c r="G101" s="28">
        <f t="shared" si="13"/>
        <v>166</v>
      </c>
      <c r="H101" s="29">
        <f t="shared" si="10"/>
        <v>11524099</v>
      </c>
      <c r="I101" s="30">
        <v>1</v>
      </c>
      <c r="J101" s="30">
        <v>1</v>
      </c>
      <c r="K101" s="30">
        <v>1</v>
      </c>
      <c r="L101" s="30">
        <v>1</v>
      </c>
      <c r="M101" s="30">
        <v>1</v>
      </c>
      <c r="N101" s="31">
        <f t="shared" si="8"/>
        <v>5</v>
      </c>
    </row>
    <row r="102" spans="1:14" x14ac:dyDescent="0.25">
      <c r="A102" s="43" t="str">
        <f t="shared" si="12"/>
        <v>Московский</v>
      </c>
      <c r="B102" s="25" t="str">
        <f t="shared" si="13"/>
        <v>ГБОУ гимназия №524</v>
      </c>
      <c r="C102" s="26">
        <f t="shared" si="13"/>
        <v>11524</v>
      </c>
      <c r="D102" s="26" t="str">
        <f t="shared" si="13"/>
        <v>Гимназия</v>
      </c>
      <c r="E102" s="32" t="str">
        <f t="shared" si="13"/>
        <v>1В</v>
      </c>
      <c r="F102" s="28">
        <f t="shared" si="13"/>
        <v>191</v>
      </c>
      <c r="G102" s="28">
        <f t="shared" si="13"/>
        <v>166</v>
      </c>
      <c r="H102" s="29">
        <f t="shared" si="10"/>
        <v>11524100</v>
      </c>
      <c r="I102" s="30">
        <v>1</v>
      </c>
      <c r="J102" s="30">
        <v>1</v>
      </c>
      <c r="K102" s="30">
        <v>1</v>
      </c>
      <c r="L102" s="30">
        <v>1</v>
      </c>
      <c r="M102" s="30">
        <v>1</v>
      </c>
      <c r="N102" s="31">
        <f t="shared" si="8"/>
        <v>5</v>
      </c>
    </row>
    <row r="103" spans="1:14" x14ac:dyDescent="0.25">
      <c r="A103" s="43" t="str">
        <f t="shared" si="12"/>
        <v>Московский</v>
      </c>
      <c r="B103" s="25" t="str">
        <f t="shared" si="13"/>
        <v>ГБОУ гимназия №524</v>
      </c>
      <c r="C103" s="26">
        <f t="shared" si="13"/>
        <v>11524</v>
      </c>
      <c r="D103" s="26" t="str">
        <f t="shared" si="13"/>
        <v>Гимназия</v>
      </c>
      <c r="E103" s="32" t="str">
        <f t="shared" si="13"/>
        <v>1В</v>
      </c>
      <c r="F103" s="28">
        <f t="shared" si="13"/>
        <v>191</v>
      </c>
      <c r="G103" s="28">
        <f t="shared" si="13"/>
        <v>166</v>
      </c>
      <c r="H103" s="29">
        <f t="shared" si="10"/>
        <v>11524101</v>
      </c>
      <c r="I103" s="30">
        <v>1</v>
      </c>
      <c r="J103" s="30">
        <v>1</v>
      </c>
      <c r="K103" s="30">
        <v>1</v>
      </c>
      <c r="L103" s="30">
        <v>1</v>
      </c>
      <c r="M103" s="30">
        <v>1</v>
      </c>
      <c r="N103" s="31">
        <f t="shared" si="8"/>
        <v>5</v>
      </c>
    </row>
    <row r="104" spans="1:14" x14ac:dyDescent="0.25">
      <c r="A104" s="43" t="str">
        <f t="shared" si="12"/>
        <v>Московский</v>
      </c>
      <c r="B104" s="25" t="str">
        <f t="shared" si="13"/>
        <v>ГБОУ гимназия №524</v>
      </c>
      <c r="C104" s="26">
        <f t="shared" si="13"/>
        <v>11524</v>
      </c>
      <c r="D104" s="26" t="str">
        <f t="shared" si="13"/>
        <v>Гимназия</v>
      </c>
      <c r="E104" s="32" t="str">
        <f t="shared" si="13"/>
        <v>1В</v>
      </c>
      <c r="F104" s="28">
        <f t="shared" si="13"/>
        <v>191</v>
      </c>
      <c r="G104" s="28">
        <f t="shared" si="13"/>
        <v>166</v>
      </c>
      <c r="H104" s="29">
        <f t="shared" si="10"/>
        <v>11524102</v>
      </c>
      <c r="I104" s="30">
        <v>1</v>
      </c>
      <c r="J104" s="30">
        <v>1</v>
      </c>
      <c r="K104" s="30">
        <v>1</v>
      </c>
      <c r="L104" s="30">
        <v>1</v>
      </c>
      <c r="M104" s="30">
        <v>1</v>
      </c>
      <c r="N104" s="31">
        <f t="shared" si="8"/>
        <v>5</v>
      </c>
    </row>
    <row r="105" spans="1:14" x14ac:dyDescent="0.25">
      <c r="A105" s="43" t="str">
        <f t="shared" si="12"/>
        <v>Московский</v>
      </c>
      <c r="B105" s="25" t="str">
        <f t="shared" si="13"/>
        <v>ГБОУ гимназия №524</v>
      </c>
      <c r="C105" s="26">
        <f t="shared" si="13"/>
        <v>11524</v>
      </c>
      <c r="D105" s="26" t="str">
        <f t="shared" si="13"/>
        <v>Гимназия</v>
      </c>
      <c r="E105" s="32" t="str">
        <f t="shared" si="13"/>
        <v>1В</v>
      </c>
      <c r="F105" s="28">
        <f t="shared" si="13"/>
        <v>191</v>
      </c>
      <c r="G105" s="28">
        <f t="shared" si="13"/>
        <v>166</v>
      </c>
      <c r="H105" s="29">
        <f t="shared" si="10"/>
        <v>11524103</v>
      </c>
      <c r="I105" s="30">
        <v>1</v>
      </c>
      <c r="J105" s="30">
        <v>1</v>
      </c>
      <c r="K105" s="30">
        <v>1</v>
      </c>
      <c r="L105" s="30">
        <v>1</v>
      </c>
      <c r="M105" s="30">
        <v>1</v>
      </c>
      <c r="N105" s="31">
        <f t="shared" si="8"/>
        <v>5</v>
      </c>
    </row>
    <row r="106" spans="1:14" x14ac:dyDescent="0.25">
      <c r="A106" s="43" t="str">
        <f t="shared" si="12"/>
        <v>Московский</v>
      </c>
      <c r="B106" s="25" t="str">
        <f t="shared" si="13"/>
        <v>ГБОУ гимназия №524</v>
      </c>
      <c r="C106" s="26">
        <f t="shared" si="13"/>
        <v>11524</v>
      </c>
      <c r="D106" s="26" t="str">
        <f t="shared" si="13"/>
        <v>Гимназия</v>
      </c>
      <c r="E106" s="32" t="str">
        <f t="shared" si="13"/>
        <v>1В</v>
      </c>
      <c r="F106" s="28">
        <f t="shared" si="13"/>
        <v>191</v>
      </c>
      <c r="G106" s="28">
        <f t="shared" si="13"/>
        <v>166</v>
      </c>
      <c r="H106" s="29">
        <f t="shared" si="10"/>
        <v>11524104</v>
      </c>
      <c r="I106" s="30">
        <v>1</v>
      </c>
      <c r="J106" s="30">
        <v>1</v>
      </c>
      <c r="K106" s="30">
        <v>1</v>
      </c>
      <c r="L106" s="30">
        <v>1</v>
      </c>
      <c r="M106" s="30">
        <v>1</v>
      </c>
      <c r="N106" s="31">
        <f t="shared" si="8"/>
        <v>5</v>
      </c>
    </row>
    <row r="107" spans="1:14" x14ac:dyDescent="0.25">
      <c r="A107" s="43" t="str">
        <f t="shared" si="12"/>
        <v>Московский</v>
      </c>
      <c r="B107" s="25" t="str">
        <f t="shared" si="13"/>
        <v>ГБОУ гимназия №524</v>
      </c>
      <c r="C107" s="26">
        <f t="shared" si="13"/>
        <v>11524</v>
      </c>
      <c r="D107" s="26" t="str">
        <f t="shared" si="13"/>
        <v>Гимназия</v>
      </c>
      <c r="E107" s="32" t="str">
        <f t="shared" si="13"/>
        <v>1В</v>
      </c>
      <c r="F107" s="28">
        <f t="shared" si="13"/>
        <v>191</v>
      </c>
      <c r="G107" s="28">
        <f t="shared" si="13"/>
        <v>166</v>
      </c>
      <c r="H107" s="29">
        <f t="shared" si="10"/>
        <v>11524105</v>
      </c>
      <c r="I107" s="30">
        <v>1</v>
      </c>
      <c r="J107" s="30">
        <v>1</v>
      </c>
      <c r="K107" s="30">
        <v>1</v>
      </c>
      <c r="L107" s="30">
        <v>1</v>
      </c>
      <c r="M107" s="30">
        <v>1</v>
      </c>
      <c r="N107" s="31">
        <f t="shared" si="8"/>
        <v>5</v>
      </c>
    </row>
    <row r="108" spans="1:14" x14ac:dyDescent="0.25">
      <c r="A108" s="43" t="str">
        <f t="shared" si="12"/>
        <v>Московский</v>
      </c>
      <c r="B108" s="25" t="str">
        <f t="shared" si="13"/>
        <v>ГБОУ гимназия №524</v>
      </c>
      <c r="C108" s="26">
        <f t="shared" si="13"/>
        <v>11524</v>
      </c>
      <c r="D108" s="26" t="str">
        <f t="shared" si="13"/>
        <v>Гимназия</v>
      </c>
      <c r="E108" s="32" t="str">
        <f t="shared" si="13"/>
        <v>1В</v>
      </c>
      <c r="F108" s="28">
        <f t="shared" si="13"/>
        <v>191</v>
      </c>
      <c r="G108" s="28">
        <f t="shared" si="13"/>
        <v>166</v>
      </c>
      <c r="H108" s="29">
        <f t="shared" si="10"/>
        <v>11524106</v>
      </c>
      <c r="I108" s="30">
        <v>1</v>
      </c>
      <c r="J108" s="30">
        <v>0</v>
      </c>
      <c r="K108" s="30">
        <v>1</v>
      </c>
      <c r="L108" s="30">
        <v>1</v>
      </c>
      <c r="M108" s="30">
        <v>1</v>
      </c>
      <c r="N108" s="31">
        <f t="shared" si="8"/>
        <v>4</v>
      </c>
    </row>
    <row r="109" spans="1:14" x14ac:dyDescent="0.25">
      <c r="A109" s="43" t="str">
        <f t="shared" si="12"/>
        <v>Московский</v>
      </c>
      <c r="B109" s="25" t="str">
        <f t="shared" si="13"/>
        <v>ГБОУ гимназия №524</v>
      </c>
      <c r="C109" s="26">
        <f t="shared" si="13"/>
        <v>11524</v>
      </c>
      <c r="D109" s="26" t="str">
        <f t="shared" si="13"/>
        <v>Гимназия</v>
      </c>
      <c r="E109" s="32" t="str">
        <f t="shared" si="13"/>
        <v>1В</v>
      </c>
      <c r="F109" s="28">
        <f t="shared" si="13"/>
        <v>191</v>
      </c>
      <c r="G109" s="28">
        <f t="shared" si="13"/>
        <v>166</v>
      </c>
      <c r="H109" s="29">
        <f t="shared" si="10"/>
        <v>11524107</v>
      </c>
      <c r="I109" s="30">
        <v>1</v>
      </c>
      <c r="J109" s="30">
        <v>1</v>
      </c>
      <c r="K109" s="30">
        <v>1</v>
      </c>
      <c r="L109" s="30">
        <v>1</v>
      </c>
      <c r="M109" s="30">
        <v>1</v>
      </c>
      <c r="N109" s="31">
        <f t="shared" si="8"/>
        <v>5</v>
      </c>
    </row>
    <row r="110" spans="1:14" x14ac:dyDescent="0.25">
      <c r="A110" s="43" t="str">
        <f t="shared" si="12"/>
        <v>Московский</v>
      </c>
      <c r="B110" s="25" t="str">
        <f t="shared" si="13"/>
        <v>ГБОУ гимназия №524</v>
      </c>
      <c r="C110" s="26">
        <f t="shared" si="13"/>
        <v>11524</v>
      </c>
      <c r="D110" s="26" t="str">
        <f t="shared" si="13"/>
        <v>Гимназия</v>
      </c>
      <c r="E110" s="32" t="str">
        <f t="shared" si="13"/>
        <v>1В</v>
      </c>
      <c r="F110" s="28">
        <f t="shared" si="13"/>
        <v>191</v>
      </c>
      <c r="G110" s="28">
        <f t="shared" si="13"/>
        <v>166</v>
      </c>
      <c r="H110" s="29">
        <f t="shared" si="10"/>
        <v>11524108</v>
      </c>
      <c r="I110" s="30">
        <v>1</v>
      </c>
      <c r="J110" s="30">
        <v>1</v>
      </c>
      <c r="K110" s="30">
        <v>1</v>
      </c>
      <c r="L110" s="30">
        <v>1</v>
      </c>
      <c r="M110" s="30">
        <v>1</v>
      </c>
      <c r="N110" s="31">
        <f t="shared" si="8"/>
        <v>5</v>
      </c>
    </row>
    <row r="111" spans="1:14" x14ac:dyDescent="0.25">
      <c r="A111" s="43" t="str">
        <f t="shared" si="12"/>
        <v>Московский</v>
      </c>
      <c r="B111" s="25" t="str">
        <f t="shared" si="13"/>
        <v>ГБОУ гимназия №524</v>
      </c>
      <c r="C111" s="26">
        <f t="shared" si="13"/>
        <v>11524</v>
      </c>
      <c r="D111" s="26" t="str">
        <f t="shared" si="13"/>
        <v>Гимназия</v>
      </c>
      <c r="E111" s="32" t="str">
        <f t="shared" si="13"/>
        <v>1В</v>
      </c>
      <c r="F111" s="28">
        <f t="shared" si="13"/>
        <v>191</v>
      </c>
      <c r="G111" s="28">
        <f t="shared" si="13"/>
        <v>166</v>
      </c>
      <c r="H111" s="29">
        <f t="shared" si="10"/>
        <v>11524109</v>
      </c>
      <c r="I111" s="30">
        <v>1</v>
      </c>
      <c r="J111" s="30">
        <v>1</v>
      </c>
      <c r="K111" s="30">
        <v>1</v>
      </c>
      <c r="L111" s="30">
        <v>1</v>
      </c>
      <c r="M111" s="30">
        <v>1</v>
      </c>
      <c r="N111" s="31">
        <f t="shared" si="8"/>
        <v>5</v>
      </c>
    </row>
    <row r="112" spans="1:14" x14ac:dyDescent="0.25">
      <c r="A112" s="43" t="str">
        <f t="shared" si="12"/>
        <v>Московский</v>
      </c>
      <c r="B112" s="25" t="str">
        <f t="shared" si="13"/>
        <v>ГБОУ гимназия №524</v>
      </c>
      <c r="C112" s="26">
        <f t="shared" si="13"/>
        <v>11524</v>
      </c>
      <c r="D112" s="26" t="str">
        <f t="shared" si="13"/>
        <v>Гимназия</v>
      </c>
      <c r="E112" s="32" t="str">
        <f t="shared" si="13"/>
        <v>1В</v>
      </c>
      <c r="F112" s="28">
        <f t="shared" si="13"/>
        <v>191</v>
      </c>
      <c r="G112" s="28">
        <f t="shared" si="13"/>
        <v>166</v>
      </c>
      <c r="H112" s="29">
        <f t="shared" si="10"/>
        <v>11524110</v>
      </c>
      <c r="I112" s="30">
        <v>1</v>
      </c>
      <c r="J112" s="30">
        <v>0</v>
      </c>
      <c r="K112" s="30">
        <v>0</v>
      </c>
      <c r="L112" s="30">
        <v>1</v>
      </c>
      <c r="M112" s="30">
        <v>1</v>
      </c>
      <c r="N112" s="31">
        <f t="shared" si="8"/>
        <v>3</v>
      </c>
    </row>
    <row r="113" spans="1:14" x14ac:dyDescent="0.25">
      <c r="A113" s="43" t="str">
        <f t="shared" si="12"/>
        <v>Московский</v>
      </c>
      <c r="B113" s="25" t="str">
        <f t="shared" si="13"/>
        <v>ГБОУ гимназия №524</v>
      </c>
      <c r="C113" s="26">
        <f t="shared" si="13"/>
        <v>11524</v>
      </c>
      <c r="D113" s="26" t="str">
        <f t="shared" si="13"/>
        <v>Гимназия</v>
      </c>
      <c r="E113" s="32" t="str">
        <f t="shared" si="13"/>
        <v>1В</v>
      </c>
      <c r="F113" s="28">
        <f t="shared" si="13"/>
        <v>191</v>
      </c>
      <c r="G113" s="28">
        <f t="shared" si="13"/>
        <v>166</v>
      </c>
      <c r="H113" s="29">
        <f t="shared" si="10"/>
        <v>11524111</v>
      </c>
      <c r="I113" s="30">
        <v>1</v>
      </c>
      <c r="J113" s="30">
        <v>1</v>
      </c>
      <c r="K113" s="30">
        <v>1</v>
      </c>
      <c r="L113" s="30">
        <v>1</v>
      </c>
      <c r="M113" s="30">
        <v>1</v>
      </c>
      <c r="N113" s="31">
        <f t="shared" si="8"/>
        <v>5</v>
      </c>
    </row>
    <row r="114" spans="1:14" x14ac:dyDescent="0.25">
      <c r="A114" s="43" t="str">
        <f t="shared" si="12"/>
        <v>Московский</v>
      </c>
      <c r="B114" s="25" t="str">
        <f t="shared" si="13"/>
        <v>ГБОУ гимназия №524</v>
      </c>
      <c r="C114" s="26">
        <f t="shared" si="13"/>
        <v>11524</v>
      </c>
      <c r="D114" s="26" t="str">
        <f t="shared" si="13"/>
        <v>Гимназия</v>
      </c>
      <c r="E114" s="32" t="str">
        <f t="shared" si="13"/>
        <v>1В</v>
      </c>
      <c r="F114" s="28">
        <f t="shared" si="13"/>
        <v>191</v>
      </c>
      <c r="G114" s="28">
        <f t="shared" si="13"/>
        <v>166</v>
      </c>
      <c r="H114" s="29">
        <f t="shared" si="10"/>
        <v>11524112</v>
      </c>
      <c r="I114" s="30">
        <v>0</v>
      </c>
      <c r="J114" s="30">
        <v>1</v>
      </c>
      <c r="K114" s="30">
        <v>1</v>
      </c>
      <c r="L114" s="30">
        <v>1</v>
      </c>
      <c r="M114" s="30">
        <v>1</v>
      </c>
      <c r="N114" s="31">
        <f t="shared" si="8"/>
        <v>4</v>
      </c>
    </row>
    <row r="115" spans="1:14" x14ac:dyDescent="0.25">
      <c r="A115" s="43" t="str">
        <f t="shared" si="12"/>
        <v>Московский</v>
      </c>
      <c r="B115" s="25" t="str">
        <f t="shared" si="13"/>
        <v>ГБОУ гимназия №524</v>
      </c>
      <c r="C115" s="26">
        <f t="shared" si="13"/>
        <v>11524</v>
      </c>
      <c r="D115" s="26" t="str">
        <f t="shared" si="13"/>
        <v>Гимназия</v>
      </c>
      <c r="E115" s="32" t="str">
        <f t="shared" si="13"/>
        <v>1В</v>
      </c>
      <c r="F115" s="28">
        <f t="shared" si="13"/>
        <v>191</v>
      </c>
      <c r="G115" s="28">
        <f t="shared" si="13"/>
        <v>166</v>
      </c>
      <c r="H115" s="29">
        <f t="shared" si="10"/>
        <v>11524113</v>
      </c>
      <c r="I115" s="30">
        <v>1</v>
      </c>
      <c r="J115" s="30">
        <v>1</v>
      </c>
      <c r="K115" s="30">
        <v>0</v>
      </c>
      <c r="L115" s="30">
        <v>1</v>
      </c>
      <c r="M115" s="30">
        <v>1</v>
      </c>
      <c r="N115" s="31">
        <f t="shared" si="8"/>
        <v>4</v>
      </c>
    </row>
    <row r="116" spans="1:14" x14ac:dyDescent="0.25">
      <c r="A116" s="43" t="str">
        <f t="shared" si="12"/>
        <v>Московский</v>
      </c>
      <c r="B116" s="25" t="str">
        <f>B115</f>
        <v>ГБОУ гимназия №524</v>
      </c>
      <c r="C116" s="26">
        <f t="shared" si="13"/>
        <v>11524</v>
      </c>
      <c r="D116" s="26" t="str">
        <f t="shared" si="13"/>
        <v>Гимназия</v>
      </c>
      <c r="E116" s="32" t="str">
        <f t="shared" si="13"/>
        <v>1В</v>
      </c>
      <c r="F116" s="28">
        <f t="shared" si="13"/>
        <v>191</v>
      </c>
      <c r="G116" s="28">
        <f t="shared" si="13"/>
        <v>166</v>
      </c>
      <c r="H116" s="29">
        <f t="shared" si="10"/>
        <v>11524114</v>
      </c>
      <c r="I116" s="30">
        <v>0</v>
      </c>
      <c r="J116" s="30">
        <v>1</v>
      </c>
      <c r="K116" s="30">
        <v>0</v>
      </c>
      <c r="L116" s="30">
        <v>1</v>
      </c>
      <c r="M116" s="30">
        <v>1</v>
      </c>
      <c r="N116" s="31">
        <f t="shared" si="8"/>
        <v>3</v>
      </c>
    </row>
    <row r="117" spans="1:14" x14ac:dyDescent="0.25">
      <c r="A117" s="43" t="str">
        <f t="shared" si="12"/>
        <v>Московский</v>
      </c>
      <c r="B117" s="25" t="str">
        <f t="shared" si="12"/>
        <v>ГБОУ гимназия №524</v>
      </c>
      <c r="C117" s="26">
        <f t="shared" si="12"/>
        <v>11524</v>
      </c>
      <c r="D117" s="26" t="str">
        <f t="shared" si="12"/>
        <v>Гимназия</v>
      </c>
      <c r="E117" s="32" t="str">
        <f t="shared" si="12"/>
        <v>1В</v>
      </c>
      <c r="F117" s="28">
        <f t="shared" si="12"/>
        <v>191</v>
      </c>
      <c r="G117" s="28">
        <f t="shared" si="12"/>
        <v>166</v>
      </c>
      <c r="H117" s="29">
        <f t="shared" si="10"/>
        <v>11524115</v>
      </c>
      <c r="I117" s="30">
        <v>1</v>
      </c>
      <c r="J117" s="30">
        <v>1</v>
      </c>
      <c r="K117" s="30">
        <v>1</v>
      </c>
      <c r="L117" s="30">
        <v>1</v>
      </c>
      <c r="M117" s="30">
        <v>1</v>
      </c>
      <c r="N117" s="31">
        <f t="shared" si="8"/>
        <v>5</v>
      </c>
    </row>
    <row r="118" spans="1:14" x14ac:dyDescent="0.25">
      <c r="A118" s="43" t="str">
        <f t="shared" ref="A118:G133" si="14">A117</f>
        <v>Московский</v>
      </c>
      <c r="B118" s="25" t="str">
        <f t="shared" si="14"/>
        <v>ГБОУ гимназия №524</v>
      </c>
      <c r="C118" s="26">
        <f t="shared" si="14"/>
        <v>11524</v>
      </c>
      <c r="D118" s="26" t="str">
        <f t="shared" si="14"/>
        <v>Гимназия</v>
      </c>
      <c r="E118" s="32" t="str">
        <f t="shared" si="14"/>
        <v>1В</v>
      </c>
      <c r="F118" s="28">
        <f t="shared" si="14"/>
        <v>191</v>
      </c>
      <c r="G118" s="28">
        <f t="shared" si="14"/>
        <v>166</v>
      </c>
      <c r="H118" s="29">
        <f t="shared" si="10"/>
        <v>11524116</v>
      </c>
      <c r="I118" s="30">
        <v>1</v>
      </c>
      <c r="J118" s="30">
        <v>0</v>
      </c>
      <c r="K118" s="30">
        <v>0</v>
      </c>
      <c r="L118" s="30">
        <v>0</v>
      </c>
      <c r="M118" s="30">
        <v>1</v>
      </c>
      <c r="N118" s="31">
        <f t="shared" si="8"/>
        <v>2</v>
      </c>
    </row>
    <row r="119" spans="1:14" x14ac:dyDescent="0.25">
      <c r="A119" s="43" t="str">
        <f t="shared" si="14"/>
        <v>Московский</v>
      </c>
      <c r="B119" s="25" t="str">
        <f t="shared" si="14"/>
        <v>ГБОУ гимназия №524</v>
      </c>
      <c r="C119" s="26">
        <f t="shared" si="14"/>
        <v>11524</v>
      </c>
      <c r="D119" s="26" t="str">
        <f t="shared" si="14"/>
        <v>Гимназия</v>
      </c>
      <c r="E119" s="32" t="str">
        <f t="shared" si="14"/>
        <v>1В</v>
      </c>
      <c r="F119" s="28">
        <f t="shared" si="14"/>
        <v>191</v>
      </c>
      <c r="G119" s="28">
        <f t="shared" si="14"/>
        <v>166</v>
      </c>
      <c r="H119" s="29">
        <f t="shared" si="10"/>
        <v>11524117</v>
      </c>
      <c r="I119" s="30">
        <v>0</v>
      </c>
      <c r="J119" s="30">
        <v>1</v>
      </c>
      <c r="K119" s="30">
        <v>1</v>
      </c>
      <c r="L119" s="30">
        <v>1</v>
      </c>
      <c r="M119" s="30">
        <v>1</v>
      </c>
      <c r="N119" s="31">
        <f t="shared" si="8"/>
        <v>4</v>
      </c>
    </row>
    <row r="120" spans="1:14" x14ac:dyDescent="0.25">
      <c r="A120" s="43" t="str">
        <f t="shared" si="14"/>
        <v>Московский</v>
      </c>
      <c r="B120" s="25" t="str">
        <f t="shared" si="14"/>
        <v>ГБОУ гимназия №524</v>
      </c>
      <c r="C120" s="26">
        <f t="shared" si="14"/>
        <v>11524</v>
      </c>
      <c r="D120" s="26" t="str">
        <f t="shared" si="14"/>
        <v>Гимназия</v>
      </c>
      <c r="E120" s="32" t="str">
        <f t="shared" si="14"/>
        <v>1В</v>
      </c>
      <c r="F120" s="28">
        <f t="shared" si="14"/>
        <v>191</v>
      </c>
      <c r="G120" s="28">
        <f t="shared" si="14"/>
        <v>166</v>
      </c>
      <c r="H120" s="29">
        <f t="shared" si="10"/>
        <v>11524118</v>
      </c>
      <c r="I120" s="30">
        <v>1</v>
      </c>
      <c r="J120" s="30">
        <v>1</v>
      </c>
      <c r="K120" s="30">
        <v>1</v>
      </c>
      <c r="L120" s="30">
        <v>1</v>
      </c>
      <c r="M120" s="30">
        <v>1</v>
      </c>
      <c r="N120" s="31">
        <f t="shared" si="8"/>
        <v>5</v>
      </c>
    </row>
    <row r="121" spans="1:14" x14ac:dyDescent="0.25">
      <c r="A121" s="43" t="str">
        <f t="shared" si="14"/>
        <v>Московский</v>
      </c>
      <c r="B121" s="25" t="str">
        <f t="shared" si="14"/>
        <v>ГБОУ гимназия №524</v>
      </c>
      <c r="C121" s="26">
        <f t="shared" si="14"/>
        <v>11524</v>
      </c>
      <c r="D121" s="26" t="str">
        <f t="shared" si="14"/>
        <v>Гимназия</v>
      </c>
      <c r="E121" s="32" t="str">
        <f t="shared" si="14"/>
        <v>1В</v>
      </c>
      <c r="F121" s="28">
        <f t="shared" si="14"/>
        <v>191</v>
      </c>
      <c r="G121" s="28">
        <f t="shared" si="14"/>
        <v>166</v>
      </c>
      <c r="H121" s="29">
        <f t="shared" si="10"/>
        <v>11524119</v>
      </c>
      <c r="I121" s="30">
        <v>0</v>
      </c>
      <c r="J121" s="30">
        <v>1</v>
      </c>
      <c r="K121" s="30">
        <v>1</v>
      </c>
      <c r="L121" s="30">
        <v>1</v>
      </c>
      <c r="M121" s="30">
        <v>1</v>
      </c>
      <c r="N121" s="31">
        <f t="shared" si="8"/>
        <v>4</v>
      </c>
    </row>
    <row r="122" spans="1:14" x14ac:dyDescent="0.25">
      <c r="A122" s="43" t="str">
        <f t="shared" si="14"/>
        <v>Московский</v>
      </c>
      <c r="B122" s="25" t="str">
        <f t="shared" si="14"/>
        <v>ГБОУ гимназия №524</v>
      </c>
      <c r="C122" s="26">
        <f t="shared" si="14"/>
        <v>11524</v>
      </c>
      <c r="D122" s="26" t="str">
        <f t="shared" si="14"/>
        <v>Гимназия</v>
      </c>
      <c r="E122" s="32" t="str">
        <f t="shared" si="14"/>
        <v>1В</v>
      </c>
      <c r="F122" s="28">
        <f t="shared" si="14"/>
        <v>191</v>
      </c>
      <c r="G122" s="28">
        <f t="shared" si="14"/>
        <v>166</v>
      </c>
      <c r="H122" s="29">
        <f t="shared" si="10"/>
        <v>11524120</v>
      </c>
      <c r="I122" s="30">
        <v>0</v>
      </c>
      <c r="J122" s="30">
        <v>1</v>
      </c>
      <c r="K122" s="30">
        <v>0</v>
      </c>
      <c r="L122" s="30">
        <v>1</v>
      </c>
      <c r="M122" s="30">
        <v>0</v>
      </c>
      <c r="N122" s="31">
        <f t="shared" si="8"/>
        <v>2</v>
      </c>
    </row>
    <row r="123" spans="1:14" x14ac:dyDescent="0.25">
      <c r="A123" s="43" t="str">
        <f t="shared" si="14"/>
        <v>Московский</v>
      </c>
      <c r="B123" s="25" t="str">
        <f t="shared" si="14"/>
        <v>ГБОУ гимназия №524</v>
      </c>
      <c r="C123" s="26">
        <f t="shared" si="14"/>
        <v>11524</v>
      </c>
      <c r="D123" s="26" t="str">
        <f t="shared" si="14"/>
        <v>Гимназия</v>
      </c>
      <c r="E123" s="32" t="str">
        <f t="shared" si="14"/>
        <v>1В</v>
      </c>
      <c r="F123" s="28">
        <f t="shared" si="14"/>
        <v>191</v>
      </c>
      <c r="G123" s="28">
        <f t="shared" si="14"/>
        <v>166</v>
      </c>
      <c r="H123" s="29">
        <f t="shared" si="10"/>
        <v>11524121</v>
      </c>
      <c r="I123" s="30">
        <v>0</v>
      </c>
      <c r="J123" s="30">
        <v>1</v>
      </c>
      <c r="K123" s="30">
        <v>0</v>
      </c>
      <c r="L123" s="30">
        <v>1</v>
      </c>
      <c r="M123" s="30">
        <v>1</v>
      </c>
      <c r="N123" s="31">
        <f t="shared" si="8"/>
        <v>3</v>
      </c>
    </row>
    <row r="124" spans="1:14" x14ac:dyDescent="0.25">
      <c r="A124" s="43" t="str">
        <f t="shared" si="14"/>
        <v>Московский</v>
      </c>
      <c r="B124" s="25" t="str">
        <f t="shared" si="14"/>
        <v>ГБОУ гимназия №524</v>
      </c>
      <c r="C124" s="26">
        <f t="shared" si="14"/>
        <v>11524</v>
      </c>
      <c r="D124" s="26" t="str">
        <f t="shared" si="14"/>
        <v>Гимназия</v>
      </c>
      <c r="E124" s="32" t="str">
        <f t="shared" si="14"/>
        <v>1В</v>
      </c>
      <c r="F124" s="28">
        <f t="shared" si="14"/>
        <v>191</v>
      </c>
      <c r="G124" s="28">
        <f t="shared" si="14"/>
        <v>166</v>
      </c>
      <c r="H124" s="29">
        <f t="shared" si="10"/>
        <v>11524122</v>
      </c>
      <c r="I124" s="30">
        <v>1</v>
      </c>
      <c r="J124" s="30">
        <v>1</v>
      </c>
      <c r="K124" s="30">
        <v>1</v>
      </c>
      <c r="L124" s="30">
        <v>1</v>
      </c>
      <c r="M124" s="30">
        <v>1</v>
      </c>
      <c r="N124" s="31">
        <f t="shared" si="8"/>
        <v>5</v>
      </c>
    </row>
    <row r="125" spans="1:14" x14ac:dyDescent="0.25">
      <c r="A125" s="43" t="str">
        <f t="shared" si="14"/>
        <v>Московский</v>
      </c>
      <c r="B125" s="25" t="str">
        <f t="shared" si="14"/>
        <v>ГБОУ гимназия №524</v>
      </c>
      <c r="C125" s="26">
        <f t="shared" si="14"/>
        <v>11524</v>
      </c>
      <c r="D125" s="26" t="str">
        <f t="shared" si="14"/>
        <v>Гимназия</v>
      </c>
      <c r="E125" s="32" t="str">
        <f t="shared" si="14"/>
        <v>1В</v>
      </c>
      <c r="F125" s="28">
        <f t="shared" si="14"/>
        <v>191</v>
      </c>
      <c r="G125" s="28">
        <f t="shared" si="14"/>
        <v>166</v>
      </c>
      <c r="H125" s="29">
        <f t="shared" si="10"/>
        <v>11524123</v>
      </c>
      <c r="I125" s="30">
        <v>1</v>
      </c>
      <c r="J125" s="30">
        <v>1</v>
      </c>
      <c r="K125" s="30">
        <v>1</v>
      </c>
      <c r="L125" s="30">
        <v>1</v>
      </c>
      <c r="M125" s="30">
        <v>1</v>
      </c>
      <c r="N125" s="31">
        <f t="shared" si="8"/>
        <v>5</v>
      </c>
    </row>
    <row r="126" spans="1:14" x14ac:dyDescent="0.25">
      <c r="A126" s="43" t="str">
        <f t="shared" si="14"/>
        <v>Московский</v>
      </c>
      <c r="B126" s="25" t="str">
        <f t="shared" si="14"/>
        <v>ГБОУ гимназия №524</v>
      </c>
      <c r="C126" s="26">
        <f t="shared" si="14"/>
        <v>11524</v>
      </c>
      <c r="D126" s="26" t="str">
        <f t="shared" si="14"/>
        <v>Гимназия</v>
      </c>
      <c r="E126" s="32" t="str">
        <f t="shared" si="14"/>
        <v>1В</v>
      </c>
      <c r="F126" s="28">
        <f t="shared" si="14"/>
        <v>191</v>
      </c>
      <c r="G126" s="28">
        <f t="shared" si="14"/>
        <v>166</v>
      </c>
      <c r="H126" s="29">
        <f t="shared" si="10"/>
        <v>11524124</v>
      </c>
      <c r="I126" s="30">
        <v>1</v>
      </c>
      <c r="J126" s="30">
        <v>1</v>
      </c>
      <c r="K126" s="30">
        <v>1</v>
      </c>
      <c r="L126" s="30">
        <v>1</v>
      </c>
      <c r="M126" s="30">
        <v>1</v>
      </c>
      <c r="N126" s="31">
        <f t="shared" si="8"/>
        <v>5</v>
      </c>
    </row>
    <row r="127" spans="1:14" x14ac:dyDescent="0.25">
      <c r="A127" s="43" t="str">
        <f t="shared" si="14"/>
        <v>Московский</v>
      </c>
      <c r="B127" s="25" t="str">
        <f t="shared" si="14"/>
        <v>ГБОУ гимназия №524</v>
      </c>
      <c r="C127" s="26">
        <f t="shared" si="14"/>
        <v>11524</v>
      </c>
      <c r="D127" s="26" t="str">
        <f t="shared" si="14"/>
        <v>Гимназия</v>
      </c>
      <c r="E127" s="32" t="str">
        <f t="shared" si="14"/>
        <v>1В</v>
      </c>
      <c r="F127" s="28">
        <f t="shared" si="14"/>
        <v>191</v>
      </c>
      <c r="G127" s="28">
        <f t="shared" si="14"/>
        <v>166</v>
      </c>
      <c r="H127" s="29">
        <f t="shared" si="10"/>
        <v>11524125</v>
      </c>
      <c r="I127" s="30">
        <v>0</v>
      </c>
      <c r="J127" s="30">
        <v>1</v>
      </c>
      <c r="K127" s="30">
        <v>1</v>
      </c>
      <c r="L127" s="30">
        <v>1</v>
      </c>
      <c r="M127" s="30">
        <v>1</v>
      </c>
      <c r="N127" s="31">
        <f t="shared" si="8"/>
        <v>4</v>
      </c>
    </row>
    <row r="128" spans="1:14" x14ac:dyDescent="0.25">
      <c r="A128" s="43" t="str">
        <f t="shared" si="14"/>
        <v>Московский</v>
      </c>
      <c r="B128" s="25" t="str">
        <f t="shared" si="14"/>
        <v>ГБОУ гимназия №524</v>
      </c>
      <c r="C128" s="26">
        <f t="shared" si="14"/>
        <v>11524</v>
      </c>
      <c r="D128" s="26" t="str">
        <f t="shared" si="14"/>
        <v>Гимназия</v>
      </c>
      <c r="E128" s="32" t="str">
        <f t="shared" si="14"/>
        <v>1В</v>
      </c>
      <c r="F128" s="28">
        <f t="shared" si="14"/>
        <v>191</v>
      </c>
      <c r="G128" s="28">
        <f t="shared" si="14"/>
        <v>166</v>
      </c>
      <c r="H128" s="29">
        <f t="shared" si="10"/>
        <v>11524126</v>
      </c>
      <c r="I128" s="30">
        <v>0</v>
      </c>
      <c r="J128" s="30">
        <v>1</v>
      </c>
      <c r="K128" s="30">
        <v>1</v>
      </c>
      <c r="L128" s="30">
        <v>1</v>
      </c>
      <c r="M128" s="30">
        <v>1</v>
      </c>
      <c r="N128" s="31">
        <f t="shared" si="8"/>
        <v>4</v>
      </c>
    </row>
    <row r="129" spans="1:14" x14ac:dyDescent="0.25">
      <c r="A129" s="43" t="str">
        <f t="shared" si="14"/>
        <v>Московский</v>
      </c>
      <c r="B129" s="25" t="str">
        <f t="shared" si="14"/>
        <v>ГБОУ гимназия №524</v>
      </c>
      <c r="C129" s="26">
        <f t="shared" si="14"/>
        <v>11524</v>
      </c>
      <c r="D129" s="26" t="str">
        <f t="shared" si="14"/>
        <v>Гимназия</v>
      </c>
      <c r="E129" s="32" t="str">
        <f t="shared" si="14"/>
        <v>1В</v>
      </c>
      <c r="F129" s="28">
        <f t="shared" si="14"/>
        <v>191</v>
      </c>
      <c r="G129" s="28">
        <f t="shared" si="14"/>
        <v>166</v>
      </c>
      <c r="H129" s="29">
        <f t="shared" si="10"/>
        <v>11524127</v>
      </c>
      <c r="I129" s="30">
        <v>1</v>
      </c>
      <c r="J129" s="30">
        <v>1</v>
      </c>
      <c r="K129" s="30">
        <v>1</v>
      </c>
      <c r="L129" s="30">
        <v>1</v>
      </c>
      <c r="M129" s="30">
        <v>1</v>
      </c>
      <c r="N129" s="31">
        <f t="shared" si="8"/>
        <v>5</v>
      </c>
    </row>
    <row r="130" spans="1:14" x14ac:dyDescent="0.25">
      <c r="A130" s="43" t="str">
        <f t="shared" si="14"/>
        <v>Московский</v>
      </c>
      <c r="B130" s="25" t="str">
        <f>B129</f>
        <v>ГБОУ гимназия №524</v>
      </c>
      <c r="C130" s="26">
        <f t="shared" si="14"/>
        <v>11524</v>
      </c>
      <c r="D130" s="26" t="str">
        <f t="shared" si="14"/>
        <v>Гимназия</v>
      </c>
      <c r="E130" s="32" t="str">
        <f t="shared" si="14"/>
        <v>1В</v>
      </c>
      <c r="F130" s="28">
        <f t="shared" si="14"/>
        <v>191</v>
      </c>
      <c r="G130" s="28">
        <f t="shared" si="14"/>
        <v>166</v>
      </c>
      <c r="H130" s="29">
        <f t="shared" si="10"/>
        <v>11524128</v>
      </c>
      <c r="I130" s="30">
        <v>1</v>
      </c>
      <c r="J130" s="30">
        <v>1</v>
      </c>
      <c r="K130" s="30">
        <v>1</v>
      </c>
      <c r="L130" s="30">
        <v>1</v>
      </c>
      <c r="M130" s="30">
        <v>1</v>
      </c>
      <c r="N130" s="31">
        <f t="shared" si="8"/>
        <v>5</v>
      </c>
    </row>
    <row r="131" spans="1:14" x14ac:dyDescent="0.25">
      <c r="A131" s="43" t="str">
        <f t="shared" si="14"/>
        <v>Московский</v>
      </c>
      <c r="B131" s="25" t="str">
        <f t="shared" si="14"/>
        <v>ГБОУ гимназия №524</v>
      </c>
      <c r="C131" s="26">
        <f t="shared" si="14"/>
        <v>11524</v>
      </c>
      <c r="D131" s="26" t="str">
        <f t="shared" si="14"/>
        <v>Гимназия</v>
      </c>
      <c r="E131" s="32" t="str">
        <f t="shared" si="14"/>
        <v>1В</v>
      </c>
      <c r="F131" s="28">
        <f t="shared" si="14"/>
        <v>191</v>
      </c>
      <c r="G131" s="28">
        <f t="shared" si="14"/>
        <v>166</v>
      </c>
      <c r="H131" s="29">
        <f t="shared" si="10"/>
        <v>11524129</v>
      </c>
      <c r="I131" s="30">
        <v>1</v>
      </c>
      <c r="J131" s="30">
        <v>1</v>
      </c>
      <c r="K131" s="30">
        <v>1</v>
      </c>
      <c r="L131" s="30">
        <v>1</v>
      </c>
      <c r="M131" s="30">
        <v>1</v>
      </c>
      <c r="N131" s="31">
        <f t="shared" si="8"/>
        <v>5</v>
      </c>
    </row>
    <row r="132" spans="1:14" x14ac:dyDescent="0.25">
      <c r="A132" s="43" t="str">
        <f t="shared" si="14"/>
        <v>Московский</v>
      </c>
      <c r="B132" s="25" t="str">
        <f t="shared" si="14"/>
        <v>ГБОУ гимназия №524</v>
      </c>
      <c r="C132" s="26">
        <f t="shared" si="14"/>
        <v>11524</v>
      </c>
      <c r="D132" s="26" t="str">
        <f t="shared" si="14"/>
        <v>Гимназия</v>
      </c>
      <c r="E132" s="32" t="str">
        <f t="shared" si="14"/>
        <v>1В</v>
      </c>
      <c r="F132" s="28">
        <f t="shared" si="14"/>
        <v>191</v>
      </c>
      <c r="G132" s="28">
        <f t="shared" si="14"/>
        <v>166</v>
      </c>
      <c r="H132" s="29">
        <f t="shared" si="10"/>
        <v>11524130</v>
      </c>
      <c r="I132" s="30">
        <v>1</v>
      </c>
      <c r="J132" s="30">
        <v>1</v>
      </c>
      <c r="K132" s="30">
        <v>1</v>
      </c>
      <c r="L132" s="30">
        <v>1</v>
      </c>
      <c r="M132" s="30">
        <v>1</v>
      </c>
      <c r="N132" s="31">
        <f t="shared" ref="N132:N168" si="15">IF(COUNTBLANK(I132:M132)&lt;5,SUM(I132:M132),"Не писал")</f>
        <v>5</v>
      </c>
    </row>
    <row r="133" spans="1:14" x14ac:dyDescent="0.25">
      <c r="A133" s="43" t="str">
        <f t="shared" si="14"/>
        <v>Московский</v>
      </c>
      <c r="B133" s="25" t="str">
        <f t="shared" si="14"/>
        <v>ГБОУ гимназия №524</v>
      </c>
      <c r="C133" s="26">
        <f t="shared" si="14"/>
        <v>11524</v>
      </c>
      <c r="D133" s="26" t="str">
        <f t="shared" si="14"/>
        <v>Гимназия</v>
      </c>
      <c r="E133" s="32" t="str">
        <f t="shared" si="14"/>
        <v>1В</v>
      </c>
      <c r="F133" s="28">
        <f t="shared" si="14"/>
        <v>191</v>
      </c>
      <c r="G133" s="28">
        <f t="shared" si="14"/>
        <v>166</v>
      </c>
      <c r="H133" s="29">
        <f t="shared" ref="H133:H168" si="16">H132+1</f>
        <v>11524131</v>
      </c>
      <c r="I133" s="30">
        <v>1</v>
      </c>
      <c r="J133" s="30">
        <v>1</v>
      </c>
      <c r="K133" s="30">
        <v>1</v>
      </c>
      <c r="L133" s="30">
        <v>1</v>
      </c>
      <c r="M133" s="30">
        <v>1</v>
      </c>
      <c r="N133" s="31">
        <f t="shared" si="15"/>
        <v>5</v>
      </c>
    </row>
    <row r="134" spans="1:14" x14ac:dyDescent="0.25">
      <c r="A134" s="43" t="str">
        <f t="shared" ref="A134:G149" si="17">A133</f>
        <v>Московский</v>
      </c>
      <c r="B134" s="25" t="str">
        <f t="shared" si="17"/>
        <v>ГБОУ гимназия №524</v>
      </c>
      <c r="C134" s="26">
        <f t="shared" si="17"/>
        <v>11524</v>
      </c>
      <c r="D134" s="26" t="str">
        <f t="shared" si="17"/>
        <v>Гимназия</v>
      </c>
      <c r="E134" s="46" t="s">
        <v>40</v>
      </c>
      <c r="F134" s="28">
        <f t="shared" si="17"/>
        <v>191</v>
      </c>
      <c r="G134" s="28">
        <f t="shared" si="17"/>
        <v>166</v>
      </c>
      <c r="H134" s="29">
        <f t="shared" si="16"/>
        <v>11524132</v>
      </c>
      <c r="I134" s="30">
        <v>1</v>
      </c>
      <c r="J134" s="30">
        <v>1</v>
      </c>
      <c r="K134" s="30">
        <v>0</v>
      </c>
      <c r="L134" s="30">
        <v>1</v>
      </c>
      <c r="M134" s="30">
        <v>1</v>
      </c>
      <c r="N134" s="31">
        <f t="shared" si="15"/>
        <v>4</v>
      </c>
    </row>
    <row r="135" spans="1:14" x14ac:dyDescent="0.25">
      <c r="A135" s="43" t="str">
        <f t="shared" si="17"/>
        <v>Московский</v>
      </c>
      <c r="B135" s="25" t="str">
        <f t="shared" si="17"/>
        <v>ГБОУ гимназия №524</v>
      </c>
      <c r="C135" s="26">
        <f t="shared" si="17"/>
        <v>11524</v>
      </c>
      <c r="D135" s="26" t="str">
        <f t="shared" si="17"/>
        <v>Гимназия</v>
      </c>
      <c r="E135" s="32" t="str">
        <f t="shared" si="17"/>
        <v>1Д</v>
      </c>
      <c r="F135" s="28">
        <f t="shared" si="17"/>
        <v>191</v>
      </c>
      <c r="G135" s="28">
        <f t="shared" si="17"/>
        <v>166</v>
      </c>
      <c r="H135" s="29">
        <f t="shared" si="16"/>
        <v>11524133</v>
      </c>
      <c r="I135" s="30">
        <v>1</v>
      </c>
      <c r="J135" s="30">
        <v>1</v>
      </c>
      <c r="K135" s="30">
        <v>0</v>
      </c>
      <c r="L135" s="30">
        <v>1</v>
      </c>
      <c r="M135" s="30">
        <v>1</v>
      </c>
      <c r="N135" s="31">
        <f t="shared" si="15"/>
        <v>4</v>
      </c>
    </row>
    <row r="136" spans="1:14" x14ac:dyDescent="0.25">
      <c r="A136" s="43" t="str">
        <f t="shared" si="17"/>
        <v>Московский</v>
      </c>
      <c r="B136" s="25" t="str">
        <f t="shared" si="17"/>
        <v>ГБОУ гимназия №524</v>
      </c>
      <c r="C136" s="26">
        <f t="shared" si="17"/>
        <v>11524</v>
      </c>
      <c r="D136" s="26" t="str">
        <f t="shared" si="17"/>
        <v>Гимназия</v>
      </c>
      <c r="E136" s="32" t="str">
        <f t="shared" si="17"/>
        <v>1Д</v>
      </c>
      <c r="F136" s="28">
        <f t="shared" si="17"/>
        <v>191</v>
      </c>
      <c r="G136" s="28">
        <f t="shared" si="17"/>
        <v>166</v>
      </c>
      <c r="H136" s="29">
        <f t="shared" si="16"/>
        <v>11524134</v>
      </c>
      <c r="I136" s="30">
        <v>1</v>
      </c>
      <c r="J136" s="30">
        <v>1</v>
      </c>
      <c r="K136" s="30">
        <v>1</v>
      </c>
      <c r="L136" s="30">
        <v>1</v>
      </c>
      <c r="M136" s="30">
        <v>1</v>
      </c>
      <c r="N136" s="31">
        <f t="shared" si="15"/>
        <v>5</v>
      </c>
    </row>
    <row r="137" spans="1:14" x14ac:dyDescent="0.25">
      <c r="A137" s="43" t="str">
        <f t="shared" si="17"/>
        <v>Московский</v>
      </c>
      <c r="B137" s="25" t="str">
        <f t="shared" si="17"/>
        <v>ГБОУ гимназия №524</v>
      </c>
      <c r="C137" s="26">
        <f t="shared" si="17"/>
        <v>11524</v>
      </c>
      <c r="D137" s="26" t="str">
        <f t="shared" si="17"/>
        <v>Гимназия</v>
      </c>
      <c r="E137" s="32" t="str">
        <f t="shared" si="17"/>
        <v>1Д</v>
      </c>
      <c r="F137" s="28">
        <f t="shared" si="17"/>
        <v>191</v>
      </c>
      <c r="G137" s="28">
        <f t="shared" si="17"/>
        <v>166</v>
      </c>
      <c r="H137" s="29">
        <f t="shared" si="16"/>
        <v>11524135</v>
      </c>
      <c r="I137" s="30">
        <v>1</v>
      </c>
      <c r="J137" s="30">
        <v>1</v>
      </c>
      <c r="K137" s="30">
        <v>1</v>
      </c>
      <c r="L137" s="30">
        <v>1</v>
      </c>
      <c r="M137" s="30">
        <v>1</v>
      </c>
      <c r="N137" s="31">
        <f t="shared" si="15"/>
        <v>5</v>
      </c>
    </row>
    <row r="138" spans="1:14" x14ac:dyDescent="0.25">
      <c r="A138" s="43" t="str">
        <f t="shared" si="17"/>
        <v>Московский</v>
      </c>
      <c r="B138" s="25" t="str">
        <f t="shared" si="17"/>
        <v>ГБОУ гимназия №524</v>
      </c>
      <c r="C138" s="26">
        <f t="shared" si="17"/>
        <v>11524</v>
      </c>
      <c r="D138" s="26" t="str">
        <f t="shared" si="17"/>
        <v>Гимназия</v>
      </c>
      <c r="E138" s="32" t="str">
        <f t="shared" si="17"/>
        <v>1Д</v>
      </c>
      <c r="F138" s="28">
        <f t="shared" si="17"/>
        <v>191</v>
      </c>
      <c r="G138" s="28">
        <f t="shared" si="17"/>
        <v>166</v>
      </c>
      <c r="H138" s="29">
        <f t="shared" si="16"/>
        <v>11524136</v>
      </c>
      <c r="I138" s="30">
        <v>0</v>
      </c>
      <c r="J138" s="30">
        <v>0</v>
      </c>
      <c r="K138" s="30">
        <v>0</v>
      </c>
      <c r="L138" s="30">
        <v>1</v>
      </c>
      <c r="M138" s="30">
        <v>1</v>
      </c>
      <c r="N138" s="31">
        <f t="shared" si="15"/>
        <v>2</v>
      </c>
    </row>
    <row r="139" spans="1:14" x14ac:dyDescent="0.25">
      <c r="A139" s="43" t="str">
        <f t="shared" si="17"/>
        <v>Московский</v>
      </c>
      <c r="B139" s="25" t="str">
        <f t="shared" si="17"/>
        <v>ГБОУ гимназия №524</v>
      </c>
      <c r="C139" s="26">
        <f t="shared" si="17"/>
        <v>11524</v>
      </c>
      <c r="D139" s="26" t="str">
        <f t="shared" si="17"/>
        <v>Гимназия</v>
      </c>
      <c r="E139" s="32" t="str">
        <f t="shared" si="17"/>
        <v>1Д</v>
      </c>
      <c r="F139" s="28">
        <f t="shared" si="17"/>
        <v>191</v>
      </c>
      <c r="G139" s="28">
        <f t="shared" si="17"/>
        <v>166</v>
      </c>
      <c r="H139" s="29">
        <f t="shared" si="16"/>
        <v>11524137</v>
      </c>
      <c r="I139" s="30">
        <v>1</v>
      </c>
      <c r="J139" s="30">
        <v>1</v>
      </c>
      <c r="K139" s="30">
        <v>1</v>
      </c>
      <c r="L139" s="30">
        <v>1</v>
      </c>
      <c r="M139" s="30">
        <v>1</v>
      </c>
      <c r="N139" s="31">
        <f t="shared" si="15"/>
        <v>5</v>
      </c>
    </row>
    <row r="140" spans="1:14" x14ac:dyDescent="0.25">
      <c r="A140" s="43" t="str">
        <f t="shared" si="17"/>
        <v>Московский</v>
      </c>
      <c r="B140" s="25" t="str">
        <f t="shared" si="17"/>
        <v>ГБОУ гимназия №524</v>
      </c>
      <c r="C140" s="26">
        <f t="shared" si="17"/>
        <v>11524</v>
      </c>
      <c r="D140" s="26" t="str">
        <f t="shared" si="17"/>
        <v>Гимназия</v>
      </c>
      <c r="E140" s="32" t="str">
        <f t="shared" si="17"/>
        <v>1Д</v>
      </c>
      <c r="F140" s="28">
        <f t="shared" si="17"/>
        <v>191</v>
      </c>
      <c r="G140" s="28">
        <f t="shared" si="17"/>
        <v>166</v>
      </c>
      <c r="H140" s="29">
        <f t="shared" si="16"/>
        <v>11524138</v>
      </c>
      <c r="I140" s="30">
        <v>1</v>
      </c>
      <c r="J140" s="30">
        <v>1</v>
      </c>
      <c r="K140" s="30">
        <v>0</v>
      </c>
      <c r="L140" s="30">
        <v>1</v>
      </c>
      <c r="M140" s="30">
        <v>1</v>
      </c>
      <c r="N140" s="31">
        <f t="shared" si="15"/>
        <v>4</v>
      </c>
    </row>
    <row r="141" spans="1:14" x14ac:dyDescent="0.25">
      <c r="A141" s="43" t="str">
        <f t="shared" si="17"/>
        <v>Московский</v>
      </c>
      <c r="B141" s="25" t="str">
        <f t="shared" si="17"/>
        <v>ГБОУ гимназия №524</v>
      </c>
      <c r="C141" s="26">
        <f t="shared" si="17"/>
        <v>11524</v>
      </c>
      <c r="D141" s="26" t="str">
        <f t="shared" si="17"/>
        <v>Гимназия</v>
      </c>
      <c r="E141" s="32" t="str">
        <f t="shared" si="17"/>
        <v>1Д</v>
      </c>
      <c r="F141" s="28">
        <f t="shared" si="17"/>
        <v>191</v>
      </c>
      <c r="G141" s="28">
        <f t="shared" si="17"/>
        <v>166</v>
      </c>
      <c r="H141" s="29">
        <f t="shared" si="16"/>
        <v>11524139</v>
      </c>
      <c r="I141" s="30">
        <v>1</v>
      </c>
      <c r="J141" s="30">
        <v>0</v>
      </c>
      <c r="K141" s="30">
        <v>1</v>
      </c>
      <c r="L141" s="30">
        <v>1</v>
      </c>
      <c r="M141" s="30">
        <v>1</v>
      </c>
      <c r="N141" s="31">
        <f t="shared" si="15"/>
        <v>4</v>
      </c>
    </row>
    <row r="142" spans="1:14" x14ac:dyDescent="0.25">
      <c r="A142" s="43" t="str">
        <f t="shared" si="17"/>
        <v>Московский</v>
      </c>
      <c r="B142" s="25" t="str">
        <f t="shared" si="17"/>
        <v>ГБОУ гимназия №524</v>
      </c>
      <c r="C142" s="26">
        <f t="shared" si="17"/>
        <v>11524</v>
      </c>
      <c r="D142" s="26" t="str">
        <f t="shared" si="17"/>
        <v>Гимназия</v>
      </c>
      <c r="E142" s="32" t="str">
        <f t="shared" si="17"/>
        <v>1Д</v>
      </c>
      <c r="F142" s="28">
        <f t="shared" si="17"/>
        <v>191</v>
      </c>
      <c r="G142" s="28">
        <f t="shared" si="17"/>
        <v>166</v>
      </c>
      <c r="H142" s="29">
        <f t="shared" si="16"/>
        <v>11524140</v>
      </c>
      <c r="I142" s="30">
        <v>1</v>
      </c>
      <c r="J142" s="30">
        <v>1</v>
      </c>
      <c r="K142" s="30">
        <v>1</v>
      </c>
      <c r="L142" s="30">
        <v>1</v>
      </c>
      <c r="M142" s="30">
        <v>1</v>
      </c>
      <c r="N142" s="31">
        <f t="shared" si="15"/>
        <v>5</v>
      </c>
    </row>
    <row r="143" spans="1:14" x14ac:dyDescent="0.25">
      <c r="A143" s="43" t="str">
        <f t="shared" si="17"/>
        <v>Московский</v>
      </c>
      <c r="B143" s="25" t="str">
        <f t="shared" si="17"/>
        <v>ГБОУ гимназия №524</v>
      </c>
      <c r="C143" s="26">
        <f t="shared" si="17"/>
        <v>11524</v>
      </c>
      <c r="D143" s="26" t="str">
        <f t="shared" si="17"/>
        <v>Гимназия</v>
      </c>
      <c r="E143" s="32" t="str">
        <f t="shared" si="17"/>
        <v>1Д</v>
      </c>
      <c r="F143" s="28">
        <f t="shared" si="17"/>
        <v>191</v>
      </c>
      <c r="G143" s="28">
        <f t="shared" si="17"/>
        <v>166</v>
      </c>
      <c r="H143" s="29">
        <f t="shared" si="16"/>
        <v>11524141</v>
      </c>
      <c r="I143" s="30">
        <v>1</v>
      </c>
      <c r="J143" s="30">
        <v>1</v>
      </c>
      <c r="K143" s="30">
        <v>1</v>
      </c>
      <c r="L143" s="30">
        <v>1</v>
      </c>
      <c r="M143" s="30">
        <v>1</v>
      </c>
      <c r="N143" s="31">
        <f t="shared" si="15"/>
        <v>5</v>
      </c>
    </row>
    <row r="144" spans="1:14" x14ac:dyDescent="0.25">
      <c r="A144" s="43" t="str">
        <f t="shared" si="17"/>
        <v>Московский</v>
      </c>
      <c r="B144" s="25" t="str">
        <f t="shared" si="17"/>
        <v>ГБОУ гимназия №524</v>
      </c>
      <c r="C144" s="26">
        <f t="shared" si="17"/>
        <v>11524</v>
      </c>
      <c r="D144" s="26" t="str">
        <f t="shared" si="17"/>
        <v>Гимназия</v>
      </c>
      <c r="E144" s="32" t="str">
        <f t="shared" si="17"/>
        <v>1Д</v>
      </c>
      <c r="F144" s="28">
        <f t="shared" si="17"/>
        <v>191</v>
      </c>
      <c r="G144" s="28">
        <f t="shared" si="17"/>
        <v>166</v>
      </c>
      <c r="H144" s="29">
        <f t="shared" si="16"/>
        <v>11524142</v>
      </c>
      <c r="I144" s="30">
        <v>1</v>
      </c>
      <c r="J144" s="30">
        <v>1</v>
      </c>
      <c r="K144" s="30">
        <v>0</v>
      </c>
      <c r="L144" s="30">
        <v>1</v>
      </c>
      <c r="M144" s="30">
        <v>1</v>
      </c>
      <c r="N144" s="31">
        <f t="shared" si="15"/>
        <v>4</v>
      </c>
    </row>
    <row r="145" spans="1:14" x14ac:dyDescent="0.25">
      <c r="A145" s="43" t="str">
        <f t="shared" si="17"/>
        <v>Московский</v>
      </c>
      <c r="B145" s="25" t="str">
        <f t="shared" si="17"/>
        <v>ГБОУ гимназия №524</v>
      </c>
      <c r="C145" s="26">
        <f t="shared" si="17"/>
        <v>11524</v>
      </c>
      <c r="D145" s="26" t="str">
        <f t="shared" si="17"/>
        <v>Гимназия</v>
      </c>
      <c r="E145" s="32" t="str">
        <f t="shared" si="17"/>
        <v>1Д</v>
      </c>
      <c r="F145" s="28">
        <f t="shared" si="17"/>
        <v>191</v>
      </c>
      <c r="G145" s="28">
        <f t="shared" si="17"/>
        <v>166</v>
      </c>
      <c r="H145" s="29">
        <f t="shared" si="16"/>
        <v>11524143</v>
      </c>
      <c r="I145" s="30">
        <v>0</v>
      </c>
      <c r="J145" s="30">
        <v>1</v>
      </c>
      <c r="K145" s="30">
        <v>0</v>
      </c>
      <c r="L145" s="30">
        <v>1</v>
      </c>
      <c r="M145" s="30">
        <v>1</v>
      </c>
      <c r="N145" s="31">
        <f t="shared" si="15"/>
        <v>3</v>
      </c>
    </row>
    <row r="146" spans="1:14" x14ac:dyDescent="0.25">
      <c r="A146" s="43" t="str">
        <f t="shared" si="17"/>
        <v>Московский</v>
      </c>
      <c r="B146" s="25" t="str">
        <f>B145</f>
        <v>ГБОУ гимназия №524</v>
      </c>
      <c r="C146" s="26">
        <f t="shared" si="17"/>
        <v>11524</v>
      </c>
      <c r="D146" s="26" t="str">
        <f t="shared" si="17"/>
        <v>Гимназия</v>
      </c>
      <c r="E146" s="32" t="str">
        <f t="shared" si="17"/>
        <v>1Д</v>
      </c>
      <c r="F146" s="28">
        <f t="shared" si="17"/>
        <v>191</v>
      </c>
      <c r="G146" s="28">
        <f t="shared" si="17"/>
        <v>166</v>
      </c>
      <c r="H146" s="29">
        <f t="shared" si="16"/>
        <v>11524144</v>
      </c>
      <c r="I146" s="30">
        <v>1</v>
      </c>
      <c r="J146" s="30">
        <v>1</v>
      </c>
      <c r="K146" s="30">
        <v>0</v>
      </c>
      <c r="L146" s="30">
        <v>1</v>
      </c>
      <c r="M146" s="30">
        <v>1</v>
      </c>
      <c r="N146" s="31">
        <f t="shared" si="15"/>
        <v>4</v>
      </c>
    </row>
    <row r="147" spans="1:14" x14ac:dyDescent="0.25">
      <c r="A147" s="43" t="str">
        <f t="shared" si="17"/>
        <v>Московский</v>
      </c>
      <c r="B147" s="25" t="str">
        <f t="shared" si="17"/>
        <v>ГБОУ гимназия №524</v>
      </c>
      <c r="C147" s="26">
        <f t="shared" si="17"/>
        <v>11524</v>
      </c>
      <c r="D147" s="26" t="str">
        <f t="shared" si="17"/>
        <v>Гимназия</v>
      </c>
      <c r="E147" s="32" t="str">
        <f t="shared" si="17"/>
        <v>1Д</v>
      </c>
      <c r="F147" s="28">
        <f t="shared" si="17"/>
        <v>191</v>
      </c>
      <c r="G147" s="28">
        <f t="shared" si="17"/>
        <v>166</v>
      </c>
      <c r="H147" s="29">
        <f t="shared" si="16"/>
        <v>11524145</v>
      </c>
      <c r="I147" s="30">
        <v>1</v>
      </c>
      <c r="J147" s="30">
        <v>1</v>
      </c>
      <c r="K147" s="30">
        <v>1</v>
      </c>
      <c r="L147" s="30">
        <v>1</v>
      </c>
      <c r="M147" s="30">
        <v>1</v>
      </c>
      <c r="N147" s="31">
        <f t="shared" si="15"/>
        <v>5</v>
      </c>
    </row>
    <row r="148" spans="1:14" x14ac:dyDescent="0.25">
      <c r="A148" s="43" t="str">
        <f t="shared" si="17"/>
        <v>Московский</v>
      </c>
      <c r="B148" s="25" t="str">
        <f t="shared" si="17"/>
        <v>ГБОУ гимназия №524</v>
      </c>
      <c r="C148" s="26">
        <f t="shared" si="17"/>
        <v>11524</v>
      </c>
      <c r="D148" s="26" t="str">
        <f t="shared" si="17"/>
        <v>Гимназия</v>
      </c>
      <c r="E148" s="32" t="str">
        <f t="shared" si="17"/>
        <v>1Д</v>
      </c>
      <c r="F148" s="28">
        <f t="shared" si="17"/>
        <v>191</v>
      </c>
      <c r="G148" s="28">
        <f t="shared" si="17"/>
        <v>166</v>
      </c>
      <c r="H148" s="29">
        <f t="shared" si="16"/>
        <v>11524146</v>
      </c>
      <c r="I148" s="30">
        <v>1</v>
      </c>
      <c r="J148" s="30">
        <v>1</v>
      </c>
      <c r="K148" s="30">
        <v>1</v>
      </c>
      <c r="L148" s="30">
        <v>1</v>
      </c>
      <c r="M148" s="30">
        <v>1</v>
      </c>
      <c r="N148" s="31">
        <f t="shared" si="15"/>
        <v>5</v>
      </c>
    </row>
    <row r="149" spans="1:14" x14ac:dyDescent="0.25">
      <c r="A149" s="43" t="str">
        <f t="shared" si="17"/>
        <v>Московский</v>
      </c>
      <c r="B149" s="25" t="str">
        <f t="shared" si="17"/>
        <v>ГБОУ гимназия №524</v>
      </c>
      <c r="C149" s="26">
        <f t="shared" si="17"/>
        <v>11524</v>
      </c>
      <c r="D149" s="26" t="str">
        <f t="shared" si="17"/>
        <v>Гимназия</v>
      </c>
      <c r="E149" s="32" t="str">
        <f t="shared" si="17"/>
        <v>1Д</v>
      </c>
      <c r="F149" s="28">
        <f t="shared" si="17"/>
        <v>191</v>
      </c>
      <c r="G149" s="28">
        <f t="shared" si="17"/>
        <v>166</v>
      </c>
      <c r="H149" s="29">
        <f t="shared" si="16"/>
        <v>11524147</v>
      </c>
      <c r="I149" s="30">
        <v>1</v>
      </c>
      <c r="J149" s="30">
        <v>1</v>
      </c>
      <c r="K149" s="30">
        <v>1</v>
      </c>
      <c r="L149" s="30">
        <v>1</v>
      </c>
      <c r="M149" s="30">
        <v>1</v>
      </c>
      <c r="N149" s="31">
        <f t="shared" si="15"/>
        <v>5</v>
      </c>
    </row>
    <row r="150" spans="1:14" x14ac:dyDescent="0.25">
      <c r="A150" s="43" t="str">
        <f t="shared" ref="A150:G165" si="18">A149</f>
        <v>Московский</v>
      </c>
      <c r="B150" s="25" t="str">
        <f t="shared" si="18"/>
        <v>ГБОУ гимназия №524</v>
      </c>
      <c r="C150" s="26">
        <f t="shared" si="18"/>
        <v>11524</v>
      </c>
      <c r="D150" s="26" t="str">
        <f t="shared" si="18"/>
        <v>Гимназия</v>
      </c>
      <c r="E150" s="32" t="str">
        <f t="shared" si="18"/>
        <v>1Д</v>
      </c>
      <c r="F150" s="28">
        <f t="shared" si="18"/>
        <v>191</v>
      </c>
      <c r="G150" s="28">
        <f t="shared" si="18"/>
        <v>166</v>
      </c>
      <c r="H150" s="29">
        <f t="shared" si="16"/>
        <v>11524148</v>
      </c>
      <c r="I150" s="30">
        <v>1</v>
      </c>
      <c r="J150" s="30">
        <v>1</v>
      </c>
      <c r="K150" s="30">
        <v>1</v>
      </c>
      <c r="L150" s="30">
        <v>1</v>
      </c>
      <c r="M150" s="30">
        <v>1</v>
      </c>
      <c r="N150" s="31">
        <f t="shared" si="15"/>
        <v>5</v>
      </c>
    </row>
    <row r="151" spans="1:14" x14ac:dyDescent="0.25">
      <c r="A151" s="43" t="str">
        <f t="shared" si="18"/>
        <v>Московский</v>
      </c>
      <c r="B151" s="25" t="str">
        <f t="shared" si="18"/>
        <v>ГБОУ гимназия №524</v>
      </c>
      <c r="C151" s="26">
        <f t="shared" si="18"/>
        <v>11524</v>
      </c>
      <c r="D151" s="26" t="str">
        <f t="shared" si="18"/>
        <v>Гимназия</v>
      </c>
      <c r="E151" s="32" t="str">
        <f t="shared" si="18"/>
        <v>1Д</v>
      </c>
      <c r="F151" s="28">
        <f t="shared" si="18"/>
        <v>191</v>
      </c>
      <c r="G151" s="28">
        <f t="shared" si="18"/>
        <v>166</v>
      </c>
      <c r="H151" s="29">
        <f t="shared" si="16"/>
        <v>11524149</v>
      </c>
      <c r="I151" s="30">
        <v>0</v>
      </c>
      <c r="J151" s="30">
        <v>1</v>
      </c>
      <c r="K151" s="30">
        <v>1</v>
      </c>
      <c r="L151" s="30">
        <v>1</v>
      </c>
      <c r="M151" s="30">
        <v>1</v>
      </c>
      <c r="N151" s="31">
        <f t="shared" si="15"/>
        <v>4</v>
      </c>
    </row>
    <row r="152" spans="1:14" x14ac:dyDescent="0.25">
      <c r="A152" s="43" t="str">
        <f t="shared" si="18"/>
        <v>Московский</v>
      </c>
      <c r="B152" s="25" t="str">
        <f t="shared" si="18"/>
        <v>ГБОУ гимназия №524</v>
      </c>
      <c r="C152" s="26">
        <f t="shared" si="18"/>
        <v>11524</v>
      </c>
      <c r="D152" s="26" t="str">
        <f t="shared" si="18"/>
        <v>Гимназия</v>
      </c>
      <c r="E152" s="32" t="str">
        <f t="shared" si="18"/>
        <v>1Д</v>
      </c>
      <c r="F152" s="28">
        <f t="shared" si="18"/>
        <v>191</v>
      </c>
      <c r="G152" s="28">
        <f t="shared" si="18"/>
        <v>166</v>
      </c>
      <c r="H152" s="29">
        <f t="shared" si="16"/>
        <v>11524150</v>
      </c>
      <c r="I152" s="30">
        <v>1</v>
      </c>
      <c r="J152" s="30">
        <v>1</v>
      </c>
      <c r="K152" s="30">
        <v>1</v>
      </c>
      <c r="L152" s="30">
        <v>1</v>
      </c>
      <c r="M152" s="30">
        <v>1</v>
      </c>
      <c r="N152" s="31">
        <f t="shared" si="15"/>
        <v>5</v>
      </c>
    </row>
    <row r="153" spans="1:14" x14ac:dyDescent="0.25">
      <c r="A153" s="43" t="str">
        <f t="shared" si="18"/>
        <v>Московский</v>
      </c>
      <c r="B153" s="25" t="str">
        <f t="shared" si="18"/>
        <v>ГБОУ гимназия №524</v>
      </c>
      <c r="C153" s="26">
        <f t="shared" si="18"/>
        <v>11524</v>
      </c>
      <c r="D153" s="26" t="str">
        <f t="shared" si="18"/>
        <v>Гимназия</v>
      </c>
      <c r="E153" s="32" t="str">
        <f t="shared" si="18"/>
        <v>1Д</v>
      </c>
      <c r="F153" s="28">
        <f t="shared" si="18"/>
        <v>191</v>
      </c>
      <c r="G153" s="28">
        <f t="shared" si="18"/>
        <v>166</v>
      </c>
      <c r="H153" s="29">
        <f t="shared" si="16"/>
        <v>11524151</v>
      </c>
      <c r="I153" s="30">
        <v>1</v>
      </c>
      <c r="J153" s="30">
        <v>1</v>
      </c>
      <c r="K153" s="30">
        <v>1</v>
      </c>
      <c r="L153" s="30">
        <v>1</v>
      </c>
      <c r="M153" s="30">
        <v>1</v>
      </c>
      <c r="N153" s="31">
        <f t="shared" si="15"/>
        <v>5</v>
      </c>
    </row>
    <row r="154" spans="1:14" x14ac:dyDescent="0.25">
      <c r="A154" s="43" t="str">
        <f t="shared" si="18"/>
        <v>Московский</v>
      </c>
      <c r="B154" s="25" t="str">
        <f t="shared" si="18"/>
        <v>ГБОУ гимназия №524</v>
      </c>
      <c r="C154" s="26">
        <f t="shared" si="18"/>
        <v>11524</v>
      </c>
      <c r="D154" s="26" t="str">
        <f t="shared" si="18"/>
        <v>Гимназия</v>
      </c>
      <c r="E154" s="32" t="str">
        <f t="shared" si="18"/>
        <v>1Д</v>
      </c>
      <c r="F154" s="28">
        <f t="shared" si="18"/>
        <v>191</v>
      </c>
      <c r="G154" s="28">
        <f t="shared" si="18"/>
        <v>166</v>
      </c>
      <c r="H154" s="29">
        <f t="shared" si="16"/>
        <v>11524152</v>
      </c>
      <c r="I154" s="30">
        <v>1</v>
      </c>
      <c r="J154" s="30">
        <v>1</v>
      </c>
      <c r="K154" s="30">
        <v>0</v>
      </c>
      <c r="L154" s="30">
        <v>1</v>
      </c>
      <c r="M154" s="30">
        <v>1</v>
      </c>
      <c r="N154" s="31">
        <f t="shared" si="15"/>
        <v>4</v>
      </c>
    </row>
    <row r="155" spans="1:14" x14ac:dyDescent="0.25">
      <c r="A155" s="43" t="str">
        <f t="shared" si="18"/>
        <v>Московский</v>
      </c>
      <c r="B155" s="25" t="str">
        <f t="shared" si="18"/>
        <v>ГБОУ гимназия №524</v>
      </c>
      <c r="C155" s="26">
        <f t="shared" si="18"/>
        <v>11524</v>
      </c>
      <c r="D155" s="26" t="str">
        <f t="shared" si="18"/>
        <v>Гимназия</v>
      </c>
      <c r="E155" s="32" t="str">
        <f t="shared" si="18"/>
        <v>1Д</v>
      </c>
      <c r="F155" s="28">
        <f t="shared" si="18"/>
        <v>191</v>
      </c>
      <c r="G155" s="28">
        <f t="shared" si="18"/>
        <v>166</v>
      </c>
      <c r="H155" s="29">
        <f t="shared" si="16"/>
        <v>11524153</v>
      </c>
      <c r="I155" s="30">
        <v>1</v>
      </c>
      <c r="J155" s="30">
        <v>1</v>
      </c>
      <c r="K155" s="30">
        <v>0</v>
      </c>
      <c r="L155" s="30">
        <v>1</v>
      </c>
      <c r="M155" s="30">
        <v>1</v>
      </c>
      <c r="N155" s="31">
        <f t="shared" si="15"/>
        <v>4</v>
      </c>
    </row>
    <row r="156" spans="1:14" x14ac:dyDescent="0.25">
      <c r="A156" s="43" t="str">
        <f t="shared" si="18"/>
        <v>Московский</v>
      </c>
      <c r="B156" s="25" t="str">
        <f t="shared" si="18"/>
        <v>ГБОУ гимназия №524</v>
      </c>
      <c r="C156" s="26">
        <f t="shared" si="18"/>
        <v>11524</v>
      </c>
      <c r="D156" s="26" t="str">
        <f t="shared" si="18"/>
        <v>Гимназия</v>
      </c>
      <c r="E156" s="32" t="str">
        <f t="shared" si="18"/>
        <v>1Д</v>
      </c>
      <c r="F156" s="28">
        <f t="shared" si="18"/>
        <v>191</v>
      </c>
      <c r="G156" s="28">
        <f t="shared" si="18"/>
        <v>166</v>
      </c>
      <c r="H156" s="29">
        <f t="shared" si="16"/>
        <v>11524154</v>
      </c>
      <c r="I156" s="30">
        <v>1</v>
      </c>
      <c r="J156" s="30">
        <v>1</v>
      </c>
      <c r="K156" s="30">
        <v>0</v>
      </c>
      <c r="L156" s="30">
        <v>1</v>
      </c>
      <c r="M156" s="30">
        <v>1</v>
      </c>
      <c r="N156" s="31">
        <f t="shared" si="15"/>
        <v>4</v>
      </c>
    </row>
    <row r="157" spans="1:14" x14ac:dyDescent="0.25">
      <c r="A157" s="43" t="str">
        <f t="shared" si="18"/>
        <v>Московский</v>
      </c>
      <c r="B157" s="25" t="str">
        <f t="shared" si="18"/>
        <v>ГБОУ гимназия №524</v>
      </c>
      <c r="C157" s="26">
        <f t="shared" si="18"/>
        <v>11524</v>
      </c>
      <c r="D157" s="26" t="str">
        <f t="shared" si="18"/>
        <v>Гимназия</v>
      </c>
      <c r="E157" s="32" t="str">
        <f t="shared" si="18"/>
        <v>1Д</v>
      </c>
      <c r="F157" s="28">
        <f t="shared" si="18"/>
        <v>191</v>
      </c>
      <c r="G157" s="28">
        <f t="shared" si="18"/>
        <v>166</v>
      </c>
      <c r="H157" s="29">
        <f t="shared" si="16"/>
        <v>11524155</v>
      </c>
      <c r="I157" s="30">
        <v>0</v>
      </c>
      <c r="J157" s="30">
        <v>1</v>
      </c>
      <c r="K157" s="30">
        <v>0</v>
      </c>
      <c r="L157" s="30">
        <v>1</v>
      </c>
      <c r="M157" s="30">
        <v>1</v>
      </c>
      <c r="N157" s="31">
        <f t="shared" si="15"/>
        <v>3</v>
      </c>
    </row>
    <row r="158" spans="1:14" x14ac:dyDescent="0.25">
      <c r="A158" s="43" t="str">
        <f t="shared" si="18"/>
        <v>Московский</v>
      </c>
      <c r="B158" s="25" t="str">
        <f t="shared" si="18"/>
        <v>ГБОУ гимназия №524</v>
      </c>
      <c r="C158" s="26">
        <f t="shared" si="18"/>
        <v>11524</v>
      </c>
      <c r="D158" s="26" t="str">
        <f t="shared" si="18"/>
        <v>Гимназия</v>
      </c>
      <c r="E158" s="32" t="str">
        <f t="shared" si="18"/>
        <v>1Д</v>
      </c>
      <c r="F158" s="28">
        <f t="shared" si="18"/>
        <v>191</v>
      </c>
      <c r="G158" s="28">
        <f t="shared" si="18"/>
        <v>166</v>
      </c>
      <c r="H158" s="29">
        <f t="shared" si="16"/>
        <v>11524156</v>
      </c>
      <c r="I158" s="30">
        <v>1</v>
      </c>
      <c r="J158" s="30">
        <v>1</v>
      </c>
      <c r="K158" s="30">
        <v>1</v>
      </c>
      <c r="L158" s="30">
        <v>1</v>
      </c>
      <c r="M158" s="30">
        <v>1</v>
      </c>
      <c r="N158" s="31">
        <f t="shared" si="15"/>
        <v>5</v>
      </c>
    </row>
    <row r="159" spans="1:14" x14ac:dyDescent="0.25">
      <c r="A159" s="43" t="str">
        <f t="shared" si="18"/>
        <v>Московский</v>
      </c>
      <c r="B159" s="25" t="str">
        <f t="shared" si="18"/>
        <v>ГБОУ гимназия №524</v>
      </c>
      <c r="C159" s="26">
        <f t="shared" si="18"/>
        <v>11524</v>
      </c>
      <c r="D159" s="26" t="str">
        <f t="shared" si="18"/>
        <v>Гимназия</v>
      </c>
      <c r="E159" s="32" t="str">
        <f t="shared" si="18"/>
        <v>1Д</v>
      </c>
      <c r="F159" s="28">
        <f t="shared" si="18"/>
        <v>191</v>
      </c>
      <c r="G159" s="28">
        <f t="shared" si="18"/>
        <v>166</v>
      </c>
      <c r="H159" s="29">
        <f t="shared" si="16"/>
        <v>11524157</v>
      </c>
      <c r="I159" s="30">
        <v>1</v>
      </c>
      <c r="J159" s="30">
        <v>1</v>
      </c>
      <c r="K159" s="30">
        <v>1</v>
      </c>
      <c r="L159" s="30">
        <v>1</v>
      </c>
      <c r="M159" s="30">
        <v>1</v>
      </c>
      <c r="N159" s="31">
        <f t="shared" si="15"/>
        <v>5</v>
      </c>
    </row>
    <row r="160" spans="1:14" x14ac:dyDescent="0.25">
      <c r="A160" s="43" t="str">
        <f t="shared" si="18"/>
        <v>Московский</v>
      </c>
      <c r="B160" s="25" t="str">
        <f t="shared" si="18"/>
        <v>ГБОУ гимназия №524</v>
      </c>
      <c r="C160" s="26">
        <f t="shared" si="18"/>
        <v>11524</v>
      </c>
      <c r="D160" s="26" t="str">
        <f t="shared" si="18"/>
        <v>Гимназия</v>
      </c>
      <c r="E160" s="32" t="str">
        <f t="shared" si="18"/>
        <v>1Д</v>
      </c>
      <c r="F160" s="28">
        <f t="shared" si="18"/>
        <v>191</v>
      </c>
      <c r="G160" s="28">
        <f t="shared" si="18"/>
        <v>166</v>
      </c>
      <c r="H160" s="29">
        <f t="shared" si="16"/>
        <v>11524158</v>
      </c>
      <c r="I160" s="30">
        <v>1</v>
      </c>
      <c r="J160" s="30">
        <v>1</v>
      </c>
      <c r="K160" s="30">
        <v>1</v>
      </c>
      <c r="L160" s="30">
        <v>1</v>
      </c>
      <c r="M160" s="30">
        <v>1</v>
      </c>
      <c r="N160" s="31">
        <f t="shared" si="15"/>
        <v>5</v>
      </c>
    </row>
    <row r="161" spans="1:14" x14ac:dyDescent="0.25">
      <c r="A161" s="43" t="str">
        <f t="shared" si="18"/>
        <v>Московский</v>
      </c>
      <c r="B161" s="25" t="str">
        <f t="shared" si="18"/>
        <v>ГБОУ гимназия №524</v>
      </c>
      <c r="C161" s="26">
        <f t="shared" si="18"/>
        <v>11524</v>
      </c>
      <c r="D161" s="26" t="str">
        <f t="shared" si="18"/>
        <v>Гимназия</v>
      </c>
      <c r="E161" s="32" t="str">
        <f t="shared" si="18"/>
        <v>1Д</v>
      </c>
      <c r="F161" s="28">
        <f t="shared" si="18"/>
        <v>191</v>
      </c>
      <c r="G161" s="28">
        <f t="shared" si="18"/>
        <v>166</v>
      </c>
      <c r="H161" s="29">
        <f t="shared" si="16"/>
        <v>11524159</v>
      </c>
      <c r="I161" s="30">
        <v>0</v>
      </c>
      <c r="J161" s="30">
        <v>1</v>
      </c>
      <c r="K161" s="30">
        <v>1</v>
      </c>
      <c r="L161" s="30">
        <v>1</v>
      </c>
      <c r="M161" s="30">
        <v>1</v>
      </c>
      <c r="N161" s="31">
        <f t="shared" si="15"/>
        <v>4</v>
      </c>
    </row>
    <row r="162" spans="1:14" x14ac:dyDescent="0.25">
      <c r="A162" s="43" t="str">
        <f t="shared" si="18"/>
        <v>Московский</v>
      </c>
      <c r="B162" s="25" t="str">
        <f>B161</f>
        <v>ГБОУ гимназия №524</v>
      </c>
      <c r="C162" s="26">
        <f t="shared" si="18"/>
        <v>11524</v>
      </c>
      <c r="D162" s="26" t="str">
        <f t="shared" si="18"/>
        <v>Гимназия</v>
      </c>
      <c r="E162" s="32" t="str">
        <f t="shared" si="18"/>
        <v>1Д</v>
      </c>
      <c r="F162" s="28">
        <f t="shared" si="18"/>
        <v>191</v>
      </c>
      <c r="G162" s="28">
        <f t="shared" si="18"/>
        <v>166</v>
      </c>
      <c r="H162" s="29">
        <f t="shared" si="16"/>
        <v>11524160</v>
      </c>
      <c r="I162" s="30">
        <v>0</v>
      </c>
      <c r="J162" s="30">
        <v>1</v>
      </c>
      <c r="K162" s="30">
        <v>1</v>
      </c>
      <c r="L162" s="30">
        <v>1</v>
      </c>
      <c r="M162" s="30">
        <v>1</v>
      </c>
      <c r="N162" s="31">
        <f t="shared" si="15"/>
        <v>4</v>
      </c>
    </row>
    <row r="163" spans="1:14" x14ac:dyDescent="0.25">
      <c r="A163" s="43" t="str">
        <f t="shared" si="18"/>
        <v>Московский</v>
      </c>
      <c r="B163" s="25" t="str">
        <f t="shared" si="18"/>
        <v>ГБОУ гимназия №524</v>
      </c>
      <c r="C163" s="26">
        <f t="shared" si="18"/>
        <v>11524</v>
      </c>
      <c r="D163" s="26" t="str">
        <f t="shared" si="18"/>
        <v>Гимназия</v>
      </c>
      <c r="E163" s="32" t="str">
        <f t="shared" si="18"/>
        <v>1Д</v>
      </c>
      <c r="F163" s="28">
        <f t="shared" si="18"/>
        <v>191</v>
      </c>
      <c r="G163" s="28">
        <f t="shared" si="18"/>
        <v>166</v>
      </c>
      <c r="H163" s="29">
        <f t="shared" si="16"/>
        <v>11524161</v>
      </c>
      <c r="I163" s="30">
        <v>1</v>
      </c>
      <c r="J163" s="30">
        <v>1</v>
      </c>
      <c r="K163" s="30">
        <v>1</v>
      </c>
      <c r="L163" s="30">
        <v>1</v>
      </c>
      <c r="M163" s="30">
        <v>1</v>
      </c>
      <c r="N163" s="31">
        <f t="shared" si="15"/>
        <v>5</v>
      </c>
    </row>
    <row r="164" spans="1:14" x14ac:dyDescent="0.25">
      <c r="A164" s="43" t="str">
        <f t="shared" si="18"/>
        <v>Московский</v>
      </c>
      <c r="B164" s="25" t="str">
        <f t="shared" si="18"/>
        <v>ГБОУ гимназия №524</v>
      </c>
      <c r="C164" s="26">
        <f t="shared" si="18"/>
        <v>11524</v>
      </c>
      <c r="D164" s="26" t="str">
        <f t="shared" si="18"/>
        <v>Гимназия</v>
      </c>
      <c r="E164" s="32" t="str">
        <f t="shared" si="18"/>
        <v>1Д</v>
      </c>
      <c r="F164" s="28">
        <f t="shared" si="18"/>
        <v>191</v>
      </c>
      <c r="G164" s="28">
        <f t="shared" si="18"/>
        <v>166</v>
      </c>
      <c r="H164" s="29">
        <f t="shared" si="16"/>
        <v>11524162</v>
      </c>
      <c r="I164" s="30">
        <v>1</v>
      </c>
      <c r="J164" s="30">
        <v>1</v>
      </c>
      <c r="K164" s="30">
        <v>0</v>
      </c>
      <c r="L164" s="30">
        <v>1</v>
      </c>
      <c r="M164" s="30">
        <v>1</v>
      </c>
      <c r="N164" s="31">
        <f t="shared" si="15"/>
        <v>4</v>
      </c>
    </row>
    <row r="165" spans="1:14" x14ac:dyDescent="0.25">
      <c r="A165" s="43" t="str">
        <f t="shared" si="18"/>
        <v>Московский</v>
      </c>
      <c r="B165" s="25" t="str">
        <f t="shared" si="18"/>
        <v>ГБОУ гимназия №524</v>
      </c>
      <c r="C165" s="26">
        <f t="shared" si="18"/>
        <v>11524</v>
      </c>
      <c r="D165" s="26" t="str">
        <f t="shared" si="18"/>
        <v>Гимназия</v>
      </c>
      <c r="E165" s="32" t="str">
        <f t="shared" si="18"/>
        <v>1Д</v>
      </c>
      <c r="F165" s="28">
        <f t="shared" si="18"/>
        <v>191</v>
      </c>
      <c r="G165" s="28">
        <f t="shared" si="18"/>
        <v>166</v>
      </c>
      <c r="H165" s="29">
        <f t="shared" si="16"/>
        <v>11524163</v>
      </c>
      <c r="I165" s="30">
        <v>1</v>
      </c>
      <c r="J165" s="30">
        <v>1</v>
      </c>
      <c r="K165" s="30">
        <v>1</v>
      </c>
      <c r="L165" s="30">
        <v>1</v>
      </c>
      <c r="M165" s="30">
        <v>1</v>
      </c>
      <c r="N165" s="31">
        <f t="shared" si="15"/>
        <v>5</v>
      </c>
    </row>
    <row r="166" spans="1:14" x14ac:dyDescent="0.25">
      <c r="A166" s="43" t="str">
        <f t="shared" ref="A166:G169" si="19">A165</f>
        <v>Московский</v>
      </c>
      <c r="B166" s="25" t="str">
        <f t="shared" si="19"/>
        <v>ГБОУ гимназия №524</v>
      </c>
      <c r="C166" s="26">
        <f t="shared" si="19"/>
        <v>11524</v>
      </c>
      <c r="D166" s="26" t="str">
        <f t="shared" si="19"/>
        <v>Гимназия</v>
      </c>
      <c r="E166" s="32" t="str">
        <f t="shared" si="19"/>
        <v>1Д</v>
      </c>
      <c r="F166" s="28">
        <f t="shared" si="19"/>
        <v>191</v>
      </c>
      <c r="G166" s="28">
        <f t="shared" si="19"/>
        <v>166</v>
      </c>
      <c r="H166" s="29">
        <f t="shared" si="16"/>
        <v>11524164</v>
      </c>
      <c r="I166" s="30">
        <v>1</v>
      </c>
      <c r="J166" s="30">
        <v>1</v>
      </c>
      <c r="K166" s="30">
        <v>1</v>
      </c>
      <c r="L166" s="30">
        <v>1</v>
      </c>
      <c r="M166" s="30">
        <v>1</v>
      </c>
      <c r="N166" s="31">
        <f t="shared" si="15"/>
        <v>5</v>
      </c>
    </row>
    <row r="167" spans="1:14" x14ac:dyDescent="0.25">
      <c r="A167" s="43" t="str">
        <f t="shared" si="19"/>
        <v>Московский</v>
      </c>
      <c r="B167" s="25" t="str">
        <f t="shared" si="19"/>
        <v>ГБОУ гимназия №524</v>
      </c>
      <c r="C167" s="26">
        <f t="shared" si="19"/>
        <v>11524</v>
      </c>
      <c r="D167" s="26" t="str">
        <f t="shared" si="19"/>
        <v>Гимназия</v>
      </c>
      <c r="E167" s="32" t="str">
        <f t="shared" si="19"/>
        <v>1Д</v>
      </c>
      <c r="F167" s="28">
        <f t="shared" si="19"/>
        <v>191</v>
      </c>
      <c r="G167" s="28">
        <f t="shared" si="19"/>
        <v>166</v>
      </c>
      <c r="H167" s="29">
        <f t="shared" si="16"/>
        <v>11524165</v>
      </c>
      <c r="I167" s="30">
        <v>1</v>
      </c>
      <c r="J167" s="30">
        <v>1</v>
      </c>
      <c r="K167" s="30">
        <v>1</v>
      </c>
      <c r="L167" s="30">
        <v>1</v>
      </c>
      <c r="M167" s="30">
        <v>1</v>
      </c>
      <c r="N167" s="31">
        <f t="shared" si="15"/>
        <v>5</v>
      </c>
    </row>
    <row r="168" spans="1:14" x14ac:dyDescent="0.25">
      <c r="A168" s="43" t="str">
        <f t="shared" si="19"/>
        <v>Московский</v>
      </c>
      <c r="B168" s="25" t="str">
        <f t="shared" si="19"/>
        <v>ГБОУ гимназия №524</v>
      </c>
      <c r="C168" s="26">
        <f t="shared" si="19"/>
        <v>11524</v>
      </c>
      <c r="D168" s="26" t="str">
        <f t="shared" si="19"/>
        <v>Гимназия</v>
      </c>
      <c r="E168" s="32" t="str">
        <f t="shared" si="19"/>
        <v>1Д</v>
      </c>
      <c r="F168" s="28">
        <f t="shared" si="19"/>
        <v>191</v>
      </c>
      <c r="G168" s="28">
        <f t="shared" si="19"/>
        <v>166</v>
      </c>
      <c r="H168" s="29">
        <f t="shared" si="16"/>
        <v>11524166</v>
      </c>
      <c r="I168" s="30">
        <v>1</v>
      </c>
      <c r="J168" s="30">
        <v>1</v>
      </c>
      <c r="K168" s="30">
        <v>1</v>
      </c>
      <c r="L168" s="30">
        <v>1</v>
      </c>
      <c r="M168" s="30">
        <v>1</v>
      </c>
      <c r="N168" s="31">
        <f t="shared" si="15"/>
        <v>5</v>
      </c>
    </row>
    <row r="169" spans="1:14" x14ac:dyDescent="0.25">
      <c r="A169" s="43" t="str">
        <f t="shared" si="19"/>
        <v>Московский</v>
      </c>
      <c r="B169" s="25" t="str">
        <f t="shared" si="19"/>
        <v>ГБОУ гимназия №524</v>
      </c>
      <c r="C169" s="26">
        <f t="shared" si="19"/>
        <v>11524</v>
      </c>
      <c r="D169" s="26" t="str">
        <f t="shared" si="19"/>
        <v>Гимназия</v>
      </c>
      <c r="E169" s="32" t="str">
        <f t="shared" si="19"/>
        <v>1Д</v>
      </c>
      <c r="F169" s="28">
        <f t="shared" si="19"/>
        <v>191</v>
      </c>
      <c r="G169" s="28">
        <f t="shared" si="19"/>
        <v>166</v>
      </c>
      <c r="I169" s="48">
        <f>SUM(I3:I168)/(166*1)</f>
        <v>0.74096385542168675</v>
      </c>
      <c r="J169" s="48">
        <f t="shared" ref="J169:M169" si="20">SUM(J3:J168)/(166*1)</f>
        <v>0.90361445783132532</v>
      </c>
      <c r="K169" s="48">
        <f t="shared" si="20"/>
        <v>0.78915662650602414</v>
      </c>
      <c r="L169" s="48">
        <f t="shared" si="20"/>
        <v>0.96987951807228912</v>
      </c>
      <c r="M169" s="48">
        <f t="shared" si="20"/>
        <v>0.93975903614457834</v>
      </c>
      <c r="N169" s="48">
        <f>SUM(N3:N168)/(166*5)</f>
        <v>0.86867469879518078</v>
      </c>
    </row>
    <row r="171" spans="1:14" x14ac:dyDescent="0.25">
      <c r="A171" s="54" t="s">
        <v>74</v>
      </c>
      <c r="B171" s="54" t="s">
        <v>75</v>
      </c>
      <c r="C171" s="54" t="s">
        <v>76</v>
      </c>
    </row>
    <row r="172" spans="1:14" x14ac:dyDescent="0.25">
      <c r="A172" s="54" t="s">
        <v>82</v>
      </c>
      <c r="B172" s="54">
        <v>0</v>
      </c>
      <c r="C172" s="55">
        <f>B172/$B$178</f>
        <v>0</v>
      </c>
    </row>
    <row r="173" spans="1:14" x14ac:dyDescent="0.25">
      <c r="A173" s="54" t="s">
        <v>77</v>
      </c>
      <c r="B173" s="54">
        <v>0</v>
      </c>
      <c r="C173" s="55">
        <f t="shared" ref="C173:C177" si="21">B173/$B$178</f>
        <v>0</v>
      </c>
    </row>
    <row r="174" spans="1:14" x14ac:dyDescent="0.25">
      <c r="A174" s="54" t="s">
        <v>78</v>
      </c>
      <c r="B174" s="54">
        <v>5</v>
      </c>
      <c r="C174" s="55">
        <f t="shared" si="21"/>
        <v>3.0120481927710843E-2</v>
      </c>
    </row>
    <row r="175" spans="1:14" x14ac:dyDescent="0.25">
      <c r="A175" s="54" t="s">
        <v>79</v>
      </c>
      <c r="B175" s="54">
        <v>18</v>
      </c>
      <c r="C175" s="55">
        <f t="shared" si="21"/>
        <v>0.10843373493975904</v>
      </c>
    </row>
    <row r="176" spans="1:14" x14ac:dyDescent="0.25">
      <c r="A176" s="54" t="s">
        <v>80</v>
      </c>
      <c r="B176" s="54">
        <v>58</v>
      </c>
      <c r="C176" s="55">
        <f t="shared" si="21"/>
        <v>0.3493975903614458</v>
      </c>
    </row>
    <row r="177" spans="1:3" x14ac:dyDescent="0.25">
      <c r="A177" s="54" t="s">
        <v>81</v>
      </c>
      <c r="B177" s="54">
        <v>85</v>
      </c>
      <c r="C177" s="55">
        <f t="shared" si="21"/>
        <v>0.51204819277108438</v>
      </c>
    </row>
    <row r="178" spans="1:3" x14ac:dyDescent="0.25">
      <c r="B178">
        <f>SUM(B172:B177)</f>
        <v>166</v>
      </c>
    </row>
  </sheetData>
  <autoFilter ref="A1:N169"/>
  <mergeCells count="9">
    <mergeCell ref="G1:G2"/>
    <mergeCell ref="H1:H2"/>
    <mergeCell ref="N1:N2"/>
    <mergeCell ref="A1:A2"/>
    <mergeCell ref="B1:B2"/>
    <mergeCell ref="C1:C2"/>
    <mergeCell ref="D1:D2"/>
    <mergeCell ref="E1:E2"/>
    <mergeCell ref="F1:F2"/>
  </mergeCells>
  <dataValidations count="3">
    <dataValidation allowBlank="1" showErrorMessage="1" sqref="E3:G169"/>
    <dataValidation type="list" allowBlank="1" showInputMessage="1" showErrorMessage="1" sqref="I3:M168">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79"/>
  <sheetViews>
    <sheetView topLeftCell="B17" zoomScale="85" zoomScaleNormal="85" workbookViewId="0">
      <selection activeCell="O2" sqref="O2"/>
    </sheetView>
  </sheetViews>
  <sheetFormatPr defaultRowHeight="15" x14ac:dyDescent="0.25"/>
  <cols>
    <col min="1" max="1" width="28" customWidth="1"/>
    <col min="2" max="2" width="15.140625" customWidth="1"/>
    <col min="4" max="4" width="11" customWidth="1"/>
    <col min="6" max="6" width="13.42578125" customWidth="1"/>
    <col min="7" max="10" width="11.85546875" customWidth="1"/>
    <col min="11" max="11" width="12.7109375" customWidth="1"/>
    <col min="13" max="13" width="24.140625" customWidth="1"/>
    <col min="14" max="14" width="13.7109375" customWidth="1"/>
    <col min="16" max="16" width="29.7109375" customWidth="1"/>
    <col min="17" max="17" width="7.28515625" customWidth="1"/>
    <col min="18" max="18" width="7.140625" customWidth="1"/>
    <col min="19" max="19" width="5.85546875" customWidth="1"/>
    <col min="20" max="20" width="6.42578125" customWidth="1"/>
    <col min="21" max="21" width="5.85546875" customWidth="1"/>
    <col min="22" max="22" width="6.28515625" customWidth="1"/>
    <col min="23" max="23" width="5.85546875" customWidth="1"/>
    <col min="24" max="24" width="6.5703125" customWidth="1"/>
    <col min="25" max="25" width="5.85546875" customWidth="1"/>
    <col min="26" max="26" width="6.42578125" customWidth="1"/>
    <col min="27" max="27" width="5.85546875" customWidth="1"/>
    <col min="28" max="28" width="6.85546875" customWidth="1"/>
    <col min="29" max="29" width="7.42578125" customWidth="1"/>
  </cols>
  <sheetData>
    <row r="1" spans="1:29" ht="22.5" customHeight="1" thickBot="1" x14ac:dyDescent="0.3">
      <c r="A1" s="149" t="s">
        <v>1</v>
      </c>
      <c r="B1" s="161" t="s">
        <v>3</v>
      </c>
      <c r="C1" s="163" t="s">
        <v>97</v>
      </c>
      <c r="D1" s="155" t="s">
        <v>98</v>
      </c>
      <c r="E1" s="157" t="s">
        <v>85</v>
      </c>
      <c r="F1" s="97" t="s">
        <v>89</v>
      </c>
      <c r="G1" s="165" t="s">
        <v>90</v>
      </c>
      <c r="H1" s="166"/>
      <c r="I1" s="166"/>
      <c r="J1" s="166"/>
      <c r="K1" s="159" t="s">
        <v>91</v>
      </c>
      <c r="L1" s="58"/>
      <c r="M1" s="103" t="s">
        <v>86</v>
      </c>
      <c r="N1" s="107" t="s">
        <v>87</v>
      </c>
      <c r="O1" t="s">
        <v>149</v>
      </c>
      <c r="P1" s="152" t="s">
        <v>1</v>
      </c>
      <c r="Q1" s="153" t="s">
        <v>99</v>
      </c>
      <c r="R1" s="151" t="s">
        <v>82</v>
      </c>
      <c r="S1" s="151"/>
      <c r="T1" s="151" t="s">
        <v>77</v>
      </c>
      <c r="U1" s="151"/>
      <c r="V1" s="151" t="s">
        <v>78</v>
      </c>
      <c r="W1" s="151"/>
      <c r="X1" s="151" t="s">
        <v>79</v>
      </c>
      <c r="Y1" s="151"/>
      <c r="Z1" s="151" t="s">
        <v>80</v>
      </c>
      <c r="AA1" s="151"/>
      <c r="AB1" s="151" t="s">
        <v>81</v>
      </c>
      <c r="AC1" s="151"/>
    </row>
    <row r="2" spans="1:29" ht="15.75" thickBot="1" x14ac:dyDescent="0.3">
      <c r="A2" s="150"/>
      <c r="B2" s="162"/>
      <c r="C2" s="164"/>
      <c r="D2" s="156"/>
      <c r="E2" s="158"/>
      <c r="F2" s="98" t="s">
        <v>92</v>
      </c>
      <c r="G2" s="83" t="s">
        <v>93</v>
      </c>
      <c r="H2" s="83" t="s">
        <v>94</v>
      </c>
      <c r="I2" s="83" t="s">
        <v>95</v>
      </c>
      <c r="J2" s="92" t="s">
        <v>96</v>
      </c>
      <c r="K2" s="160"/>
      <c r="L2" s="58"/>
      <c r="M2" s="73" t="s">
        <v>67</v>
      </c>
      <c r="N2" s="78">
        <v>0.98</v>
      </c>
      <c r="O2">
        <v>1</v>
      </c>
      <c r="P2" s="152"/>
      <c r="Q2" s="154"/>
      <c r="R2" s="104" t="s">
        <v>75</v>
      </c>
      <c r="S2" s="104" t="s">
        <v>76</v>
      </c>
      <c r="T2" s="104" t="s">
        <v>75</v>
      </c>
      <c r="U2" s="104" t="s">
        <v>76</v>
      </c>
      <c r="V2" s="104" t="s">
        <v>75</v>
      </c>
      <c r="W2" s="104" t="s">
        <v>76</v>
      </c>
      <c r="X2" s="104" t="s">
        <v>75</v>
      </c>
      <c r="Y2" s="104" t="s">
        <v>76</v>
      </c>
      <c r="Z2" s="104" t="s">
        <v>75</v>
      </c>
      <c r="AA2" s="104" t="s">
        <v>76</v>
      </c>
      <c r="AB2" s="104" t="s">
        <v>75</v>
      </c>
      <c r="AC2" s="105" t="s">
        <v>76</v>
      </c>
    </row>
    <row r="3" spans="1:29" x14ac:dyDescent="0.25">
      <c r="A3" s="73" t="s">
        <v>11</v>
      </c>
      <c r="B3" s="74" t="s">
        <v>70</v>
      </c>
      <c r="C3" s="75">
        <v>63</v>
      </c>
      <c r="D3" s="76">
        <v>56</v>
      </c>
      <c r="E3" s="77">
        <f>D3/C3</f>
        <v>0.88888888888888884</v>
      </c>
      <c r="F3" s="99">
        <v>0.9285714285714286</v>
      </c>
      <c r="G3" s="84">
        <v>0.9285714285714286</v>
      </c>
      <c r="H3" s="85">
        <v>3.5714285714285712E-2</v>
      </c>
      <c r="I3" s="85">
        <v>0.9285714285714286</v>
      </c>
      <c r="J3" s="93">
        <v>0.8928571428571429</v>
      </c>
      <c r="K3" s="79">
        <v>0.74285714285714288</v>
      </c>
      <c r="L3" s="58"/>
      <c r="M3" s="59" t="s">
        <v>54</v>
      </c>
      <c r="N3" s="60">
        <v>0.94666666666666666</v>
      </c>
      <c r="O3">
        <v>2</v>
      </c>
      <c r="P3" s="73" t="s">
        <v>11</v>
      </c>
      <c r="Q3" s="73">
        <f>SUM(R3,T3,V3,X3,Z3,AB3)</f>
        <v>56</v>
      </c>
      <c r="R3" s="52">
        <v>0</v>
      </c>
      <c r="S3" s="53">
        <f>R3/Q3</f>
        <v>0</v>
      </c>
      <c r="T3" s="52">
        <v>2</v>
      </c>
      <c r="U3" s="53">
        <f>T3/Q3</f>
        <v>3.5714285714285712E-2</v>
      </c>
      <c r="V3" s="52">
        <v>4</v>
      </c>
      <c r="W3" s="53">
        <f>V3/Q3</f>
        <v>7.1428571428571425E-2</v>
      </c>
      <c r="X3" s="52">
        <v>4</v>
      </c>
      <c r="Y3" s="53">
        <f>X3/Q3</f>
        <v>7.1428571428571425E-2</v>
      </c>
      <c r="Z3" s="52">
        <v>44</v>
      </c>
      <c r="AA3" s="53">
        <f>Z3/Q3</f>
        <v>0.7857142857142857</v>
      </c>
      <c r="AB3" s="52">
        <v>2</v>
      </c>
      <c r="AC3" s="53">
        <f>AB3/Q3</f>
        <v>3.5714285714285712E-2</v>
      </c>
    </row>
    <row r="4" spans="1:29" x14ac:dyDescent="0.25">
      <c r="A4" s="59" t="s">
        <v>14</v>
      </c>
      <c r="B4" s="66" t="s">
        <v>70</v>
      </c>
      <c r="C4" s="68">
        <v>126</v>
      </c>
      <c r="D4" s="7">
        <v>109</v>
      </c>
      <c r="E4" s="69">
        <f t="shared" ref="E4:E39" si="0">D4/C4</f>
        <v>0.86507936507936511</v>
      </c>
      <c r="F4" s="100">
        <v>0.84403669724770647</v>
      </c>
      <c r="G4" s="86">
        <v>0.86238532110091748</v>
      </c>
      <c r="H4" s="87">
        <v>0.5321100917431193</v>
      </c>
      <c r="I4" s="87">
        <v>0.96330275229357798</v>
      </c>
      <c r="J4" s="94">
        <v>0.94495412844036697</v>
      </c>
      <c r="K4" s="80">
        <v>0.82935779816513766</v>
      </c>
      <c r="L4" s="58"/>
      <c r="M4" s="59" t="s">
        <v>32</v>
      </c>
      <c r="N4" s="60">
        <v>0.91509433962264153</v>
      </c>
      <c r="O4">
        <v>3</v>
      </c>
      <c r="P4" s="59" t="s">
        <v>14</v>
      </c>
      <c r="Q4" s="73">
        <f t="shared" ref="Q4:Q39" si="1">SUM(R4,T4,V4,X4,Z4,AB4)</f>
        <v>109</v>
      </c>
      <c r="R4" s="52">
        <v>0</v>
      </c>
      <c r="S4" s="53">
        <f t="shared" ref="S4:S39" si="2">R4/Q4</f>
        <v>0</v>
      </c>
      <c r="T4" s="54">
        <v>1</v>
      </c>
      <c r="U4" s="53">
        <f t="shared" ref="U4:U39" si="3">T4/Q4</f>
        <v>9.1743119266055051E-3</v>
      </c>
      <c r="V4" s="54">
        <v>7</v>
      </c>
      <c r="W4" s="53">
        <f t="shared" ref="W4:W39" si="4">V4/Q4</f>
        <v>6.4220183486238536E-2</v>
      </c>
      <c r="X4" s="54">
        <v>13</v>
      </c>
      <c r="Y4" s="53">
        <f t="shared" ref="Y4:Y39" si="5">X4/Q4</f>
        <v>0.11926605504587157</v>
      </c>
      <c r="Z4" s="54">
        <v>42</v>
      </c>
      <c r="AA4" s="53">
        <f t="shared" ref="AA4:AA39" si="6">Z4/Q4</f>
        <v>0.38532110091743121</v>
      </c>
      <c r="AB4" s="54">
        <v>46</v>
      </c>
      <c r="AC4" s="53">
        <f t="shared" ref="AC4:AC39" si="7">AB4/Q4</f>
        <v>0.42201834862385323</v>
      </c>
    </row>
    <row r="5" spans="1:29" x14ac:dyDescent="0.25">
      <c r="A5" s="59" t="s">
        <v>19</v>
      </c>
      <c r="B5" s="66" t="s">
        <v>71</v>
      </c>
      <c r="C5" s="68">
        <v>26</v>
      </c>
      <c r="D5" s="7">
        <v>24</v>
      </c>
      <c r="E5" s="69">
        <f t="shared" si="0"/>
        <v>0.92307692307692313</v>
      </c>
      <c r="F5" s="100">
        <v>1</v>
      </c>
      <c r="G5" s="86">
        <v>0.66666666666666663</v>
      </c>
      <c r="H5" s="87">
        <v>0.41666666666666669</v>
      </c>
      <c r="I5" s="87">
        <v>0.83333333333333337</v>
      </c>
      <c r="J5" s="94">
        <v>0.91666666666666663</v>
      </c>
      <c r="K5" s="80">
        <v>0.76666666666666672</v>
      </c>
      <c r="L5" s="58"/>
      <c r="M5" s="59" t="s">
        <v>22</v>
      </c>
      <c r="N5" s="60">
        <v>0.90707070707070703</v>
      </c>
      <c r="O5">
        <v>4</v>
      </c>
      <c r="P5" s="59" t="s">
        <v>19</v>
      </c>
      <c r="Q5" s="73">
        <f t="shared" si="1"/>
        <v>24</v>
      </c>
      <c r="R5" s="52">
        <v>0</v>
      </c>
      <c r="S5" s="53">
        <f t="shared" si="2"/>
        <v>0</v>
      </c>
      <c r="T5" s="54">
        <v>0</v>
      </c>
      <c r="U5" s="53">
        <f t="shared" si="3"/>
        <v>0</v>
      </c>
      <c r="V5" s="54">
        <v>1</v>
      </c>
      <c r="W5" s="53">
        <f t="shared" si="4"/>
        <v>4.1666666666666664E-2</v>
      </c>
      <c r="X5" s="54">
        <v>9</v>
      </c>
      <c r="Y5" s="53">
        <f t="shared" si="5"/>
        <v>0.375</v>
      </c>
      <c r="Z5" s="54">
        <v>7</v>
      </c>
      <c r="AA5" s="53">
        <f t="shared" si="6"/>
        <v>0.29166666666666669</v>
      </c>
      <c r="AB5" s="54">
        <v>7</v>
      </c>
      <c r="AC5" s="53">
        <f t="shared" si="7"/>
        <v>0.29166666666666669</v>
      </c>
    </row>
    <row r="6" spans="1:29" x14ac:dyDescent="0.25">
      <c r="A6" s="59" t="s">
        <v>20</v>
      </c>
      <c r="B6" s="66" t="s">
        <v>71</v>
      </c>
      <c r="C6" s="68">
        <v>62</v>
      </c>
      <c r="D6" s="7">
        <v>62</v>
      </c>
      <c r="E6" s="69">
        <f t="shared" si="0"/>
        <v>1</v>
      </c>
      <c r="F6" s="100">
        <v>0.80645161290322576</v>
      </c>
      <c r="G6" s="86">
        <v>0.77419354838709675</v>
      </c>
      <c r="H6" s="87">
        <v>0.41935483870967744</v>
      </c>
      <c r="I6" s="87">
        <v>0.91935483870967738</v>
      </c>
      <c r="J6" s="94">
        <v>0.87096774193548387</v>
      </c>
      <c r="K6" s="80">
        <v>0.75806451612903225</v>
      </c>
      <c r="L6" s="58"/>
      <c r="M6" s="59" t="s">
        <v>48</v>
      </c>
      <c r="N6" s="60">
        <v>0.90387596899224809</v>
      </c>
      <c r="O6">
        <v>5</v>
      </c>
      <c r="P6" s="59" t="s">
        <v>20</v>
      </c>
      <c r="Q6" s="73">
        <f t="shared" si="1"/>
        <v>62</v>
      </c>
      <c r="R6" s="52">
        <v>0</v>
      </c>
      <c r="S6" s="53">
        <f t="shared" si="2"/>
        <v>0</v>
      </c>
      <c r="T6" s="54">
        <v>0</v>
      </c>
      <c r="U6" s="53">
        <f t="shared" si="3"/>
        <v>0</v>
      </c>
      <c r="V6" s="54">
        <v>8</v>
      </c>
      <c r="W6" s="53">
        <f t="shared" si="4"/>
        <v>0.12903225806451613</v>
      </c>
      <c r="X6" s="54">
        <v>14</v>
      </c>
      <c r="Y6" s="53">
        <f t="shared" si="5"/>
        <v>0.22580645161290322</v>
      </c>
      <c r="Z6" s="54">
        <v>23</v>
      </c>
      <c r="AA6" s="53">
        <f t="shared" si="6"/>
        <v>0.37096774193548387</v>
      </c>
      <c r="AB6" s="54">
        <v>17</v>
      </c>
      <c r="AC6" s="53">
        <f t="shared" si="7"/>
        <v>0.27419354838709675</v>
      </c>
    </row>
    <row r="7" spans="1:29" x14ac:dyDescent="0.25">
      <c r="A7" s="59" t="s">
        <v>21</v>
      </c>
      <c r="B7" s="66" t="s">
        <v>71</v>
      </c>
      <c r="C7" s="68">
        <v>61</v>
      </c>
      <c r="D7" s="7">
        <v>56</v>
      </c>
      <c r="E7" s="69">
        <f t="shared" si="0"/>
        <v>0.91803278688524592</v>
      </c>
      <c r="F7" s="100">
        <v>0.6071428571428571</v>
      </c>
      <c r="G7" s="86">
        <v>0.5178571428571429</v>
      </c>
      <c r="H7" s="87">
        <v>0.2857142857142857</v>
      </c>
      <c r="I7" s="87">
        <v>0.8392857142857143</v>
      </c>
      <c r="J7" s="94">
        <v>0.8214285714285714</v>
      </c>
      <c r="K7" s="80">
        <v>0.61428571428571432</v>
      </c>
      <c r="L7" s="58"/>
      <c r="M7" s="59" t="s">
        <v>35</v>
      </c>
      <c r="N7" s="60">
        <v>0.88461538461538458</v>
      </c>
      <c r="O7">
        <v>6</v>
      </c>
      <c r="P7" s="59" t="s">
        <v>21</v>
      </c>
      <c r="Q7" s="73">
        <f t="shared" si="1"/>
        <v>56</v>
      </c>
      <c r="R7" s="52">
        <v>0</v>
      </c>
      <c r="S7" s="53">
        <f t="shared" si="2"/>
        <v>0</v>
      </c>
      <c r="T7" s="54">
        <v>4</v>
      </c>
      <c r="U7" s="53">
        <f t="shared" si="3"/>
        <v>7.1428571428571425E-2</v>
      </c>
      <c r="V7" s="54">
        <v>16</v>
      </c>
      <c r="W7" s="53">
        <f t="shared" si="4"/>
        <v>0.2857142857142857</v>
      </c>
      <c r="X7" s="54">
        <v>14</v>
      </c>
      <c r="Y7" s="53">
        <f t="shared" si="5"/>
        <v>0.25</v>
      </c>
      <c r="Z7" s="54">
        <v>16</v>
      </c>
      <c r="AA7" s="53">
        <f t="shared" si="6"/>
        <v>0.2857142857142857</v>
      </c>
      <c r="AB7" s="54">
        <v>6</v>
      </c>
      <c r="AC7" s="53">
        <f t="shared" si="7"/>
        <v>0.10714285714285714</v>
      </c>
    </row>
    <row r="8" spans="1:29" x14ac:dyDescent="0.25">
      <c r="A8" s="59" t="s">
        <v>22</v>
      </c>
      <c r="B8" s="66" t="s">
        <v>70</v>
      </c>
      <c r="C8" s="68">
        <v>106</v>
      </c>
      <c r="D8" s="7">
        <v>99</v>
      </c>
      <c r="E8" s="69">
        <f t="shared" si="0"/>
        <v>0.93396226415094341</v>
      </c>
      <c r="F8" s="100">
        <v>0.88888888888888884</v>
      </c>
      <c r="G8" s="86">
        <v>0.83838383838383834</v>
      </c>
      <c r="H8" s="87">
        <v>0.86868686868686873</v>
      </c>
      <c r="I8" s="87">
        <v>0.96969696969696972</v>
      </c>
      <c r="J8" s="94">
        <v>0.96969696969696972</v>
      </c>
      <c r="K8" s="80">
        <v>0.90707070707070703</v>
      </c>
      <c r="L8" s="58"/>
      <c r="M8" s="59" t="s">
        <v>55</v>
      </c>
      <c r="N8" s="60">
        <v>0.88256880733944953</v>
      </c>
      <c r="O8">
        <v>7</v>
      </c>
      <c r="P8" s="59" t="s">
        <v>22</v>
      </c>
      <c r="Q8" s="73">
        <f t="shared" si="1"/>
        <v>99</v>
      </c>
      <c r="R8" s="54">
        <v>1</v>
      </c>
      <c r="S8" s="53">
        <f t="shared" si="2"/>
        <v>1.0101010101010102E-2</v>
      </c>
      <c r="T8" s="54">
        <v>1</v>
      </c>
      <c r="U8" s="53">
        <f t="shared" si="3"/>
        <v>1.0101010101010102E-2</v>
      </c>
      <c r="V8" s="54">
        <v>2</v>
      </c>
      <c r="W8" s="53">
        <f t="shared" si="4"/>
        <v>2.0202020202020204E-2</v>
      </c>
      <c r="X8" s="54">
        <v>4</v>
      </c>
      <c r="Y8" s="53">
        <f t="shared" si="5"/>
        <v>4.0404040404040407E-2</v>
      </c>
      <c r="Z8" s="54">
        <v>23</v>
      </c>
      <c r="AA8" s="53">
        <f t="shared" si="6"/>
        <v>0.23232323232323232</v>
      </c>
      <c r="AB8" s="54">
        <v>68</v>
      </c>
      <c r="AC8" s="53">
        <f t="shared" si="7"/>
        <v>0.68686868686868685</v>
      </c>
    </row>
    <row r="9" spans="1:29" x14ac:dyDescent="0.25">
      <c r="A9" s="59" t="s">
        <v>23</v>
      </c>
      <c r="B9" s="66" t="s">
        <v>71</v>
      </c>
      <c r="C9" s="68">
        <v>131</v>
      </c>
      <c r="D9" s="7">
        <v>114</v>
      </c>
      <c r="E9" s="69">
        <f t="shared" si="0"/>
        <v>0.87022900763358779</v>
      </c>
      <c r="F9" s="100">
        <v>0.88596491228070173</v>
      </c>
      <c r="G9" s="86">
        <v>0.90350877192982459</v>
      </c>
      <c r="H9" s="87">
        <v>0.7192982456140351</v>
      </c>
      <c r="I9" s="87">
        <v>0.93859649122807021</v>
      </c>
      <c r="J9" s="94">
        <v>0.91228070175438591</v>
      </c>
      <c r="K9" s="80">
        <v>0.87192982456140355</v>
      </c>
      <c r="L9" s="58"/>
      <c r="M9" s="59" t="s">
        <v>23</v>
      </c>
      <c r="N9" s="60">
        <v>0.87192982456140355</v>
      </c>
      <c r="O9">
        <v>8</v>
      </c>
      <c r="P9" s="59" t="s">
        <v>23</v>
      </c>
      <c r="Q9" s="73">
        <f t="shared" si="1"/>
        <v>114</v>
      </c>
      <c r="R9" s="54">
        <v>0</v>
      </c>
      <c r="S9" s="53">
        <f t="shared" si="2"/>
        <v>0</v>
      </c>
      <c r="T9" s="54">
        <v>1</v>
      </c>
      <c r="U9" s="53">
        <f t="shared" si="3"/>
        <v>8.771929824561403E-3</v>
      </c>
      <c r="V9" s="54">
        <v>6</v>
      </c>
      <c r="W9" s="53">
        <f t="shared" si="4"/>
        <v>5.2631578947368418E-2</v>
      </c>
      <c r="X9" s="54">
        <v>7</v>
      </c>
      <c r="Y9" s="53">
        <f t="shared" si="5"/>
        <v>6.1403508771929821E-2</v>
      </c>
      <c r="Z9" s="54">
        <v>37</v>
      </c>
      <c r="AA9" s="53">
        <f t="shared" si="6"/>
        <v>0.32456140350877194</v>
      </c>
      <c r="AB9" s="54">
        <v>63</v>
      </c>
      <c r="AC9" s="53">
        <f t="shared" si="7"/>
        <v>0.55263157894736847</v>
      </c>
    </row>
    <row r="10" spans="1:29" x14ac:dyDescent="0.25">
      <c r="A10" s="59" t="s">
        <v>24</v>
      </c>
      <c r="B10" s="66" t="s">
        <v>71</v>
      </c>
      <c r="C10" s="68">
        <v>131</v>
      </c>
      <c r="D10" s="7">
        <v>127</v>
      </c>
      <c r="E10" s="69">
        <f t="shared" si="0"/>
        <v>0.96946564885496178</v>
      </c>
      <c r="F10" s="100">
        <v>0.8582677165354331</v>
      </c>
      <c r="G10" s="86">
        <v>0.85039370078740162</v>
      </c>
      <c r="H10" s="87">
        <v>0.82677165354330706</v>
      </c>
      <c r="I10" s="87">
        <v>0.94488188976377951</v>
      </c>
      <c r="J10" s="94">
        <v>0.80314960629921262</v>
      </c>
      <c r="K10" s="80">
        <v>0.85669291338582676</v>
      </c>
      <c r="L10" s="58"/>
      <c r="M10" s="59" t="s">
        <v>53</v>
      </c>
      <c r="N10" s="60">
        <v>0.86867469879518078</v>
      </c>
      <c r="O10">
        <v>9</v>
      </c>
      <c r="P10" s="59" t="s">
        <v>24</v>
      </c>
      <c r="Q10" s="73">
        <f t="shared" si="1"/>
        <v>127</v>
      </c>
      <c r="R10" s="54">
        <v>0</v>
      </c>
      <c r="S10" s="53">
        <f t="shared" si="2"/>
        <v>0</v>
      </c>
      <c r="T10" s="54">
        <v>3</v>
      </c>
      <c r="U10" s="53">
        <f t="shared" si="3"/>
        <v>2.3622047244094488E-2</v>
      </c>
      <c r="V10" s="54">
        <v>3</v>
      </c>
      <c r="W10" s="53">
        <f t="shared" si="4"/>
        <v>2.3622047244094488E-2</v>
      </c>
      <c r="X10" s="54">
        <v>16</v>
      </c>
      <c r="Y10" s="53">
        <f t="shared" si="5"/>
        <v>0.12598425196850394</v>
      </c>
      <c r="Z10" s="54">
        <v>38</v>
      </c>
      <c r="AA10" s="53">
        <f t="shared" si="6"/>
        <v>0.29921259842519687</v>
      </c>
      <c r="AB10" s="54">
        <v>67</v>
      </c>
      <c r="AC10" s="53">
        <f t="shared" si="7"/>
        <v>0.52755905511811019</v>
      </c>
    </row>
    <row r="11" spans="1:29" x14ac:dyDescent="0.25">
      <c r="A11" s="59" t="s">
        <v>27</v>
      </c>
      <c r="B11" s="66" t="s">
        <v>28</v>
      </c>
      <c r="C11" s="68">
        <v>102</v>
      </c>
      <c r="D11" s="7">
        <v>95</v>
      </c>
      <c r="E11" s="69">
        <f t="shared" si="0"/>
        <v>0.93137254901960786</v>
      </c>
      <c r="F11" s="100">
        <v>0.83157894736842108</v>
      </c>
      <c r="G11" s="86">
        <v>0.82105263157894737</v>
      </c>
      <c r="H11" s="87">
        <v>0.50526315789473686</v>
      </c>
      <c r="I11" s="87">
        <v>0.91578947368421049</v>
      </c>
      <c r="J11" s="94">
        <v>0.90526315789473688</v>
      </c>
      <c r="K11" s="80">
        <v>0.78947368421052633</v>
      </c>
      <c r="L11" s="58"/>
      <c r="M11" s="61" t="s">
        <v>88</v>
      </c>
      <c r="N11" s="60">
        <v>0.8666666666666667</v>
      </c>
      <c r="O11">
        <v>10</v>
      </c>
      <c r="P11" s="59" t="s">
        <v>27</v>
      </c>
      <c r="Q11" s="73">
        <f t="shared" si="1"/>
        <v>95</v>
      </c>
      <c r="R11" s="54">
        <v>0</v>
      </c>
      <c r="S11" s="53">
        <f t="shared" si="2"/>
        <v>0</v>
      </c>
      <c r="T11" s="54">
        <v>3</v>
      </c>
      <c r="U11" s="53">
        <f t="shared" si="3"/>
        <v>3.1578947368421054E-2</v>
      </c>
      <c r="V11" s="54">
        <v>9</v>
      </c>
      <c r="W11" s="53">
        <f t="shared" si="4"/>
        <v>9.4736842105263161E-2</v>
      </c>
      <c r="X11" s="54">
        <v>15</v>
      </c>
      <c r="Y11" s="53">
        <f t="shared" si="5"/>
        <v>0.15789473684210525</v>
      </c>
      <c r="Z11" s="54">
        <v>31</v>
      </c>
      <c r="AA11" s="53">
        <f t="shared" si="6"/>
        <v>0.32631578947368423</v>
      </c>
      <c r="AB11" s="54">
        <v>37</v>
      </c>
      <c r="AC11" s="53">
        <f t="shared" si="7"/>
        <v>0.38947368421052631</v>
      </c>
    </row>
    <row r="12" spans="1:29" x14ac:dyDescent="0.25">
      <c r="A12" s="59" t="s">
        <v>29</v>
      </c>
      <c r="B12" s="66" t="s">
        <v>71</v>
      </c>
      <c r="C12" s="68">
        <v>45</v>
      </c>
      <c r="D12" s="7">
        <v>45</v>
      </c>
      <c r="E12" s="69">
        <f t="shared" si="0"/>
        <v>1</v>
      </c>
      <c r="F12" s="100">
        <v>0.66666666666666663</v>
      </c>
      <c r="G12" s="86">
        <v>0.51111111111111107</v>
      </c>
      <c r="H12" s="87">
        <v>0.35555555555555557</v>
      </c>
      <c r="I12" s="87">
        <v>0.48888888888888887</v>
      </c>
      <c r="J12" s="94">
        <v>0.48888888888888887</v>
      </c>
      <c r="K12" s="80">
        <v>0.50222222222222224</v>
      </c>
      <c r="L12" s="58"/>
      <c r="M12" s="61" t="s">
        <v>66</v>
      </c>
      <c r="N12" s="60">
        <v>0.86428571428571432</v>
      </c>
      <c r="O12">
        <v>11</v>
      </c>
      <c r="P12" s="59" t="s">
        <v>29</v>
      </c>
      <c r="Q12" s="73">
        <f t="shared" si="1"/>
        <v>45</v>
      </c>
      <c r="R12" s="54">
        <v>6</v>
      </c>
      <c r="S12" s="53">
        <f t="shared" si="2"/>
        <v>0.13333333333333333</v>
      </c>
      <c r="T12" s="54">
        <v>6</v>
      </c>
      <c r="U12" s="53">
        <f t="shared" si="3"/>
        <v>0.13333333333333333</v>
      </c>
      <c r="V12" s="54">
        <v>8</v>
      </c>
      <c r="W12" s="53">
        <f t="shared" si="4"/>
        <v>0.17777777777777778</v>
      </c>
      <c r="X12" s="54">
        <v>14</v>
      </c>
      <c r="Y12" s="53">
        <f t="shared" si="5"/>
        <v>0.31111111111111112</v>
      </c>
      <c r="Z12" s="54">
        <v>6</v>
      </c>
      <c r="AA12" s="53">
        <f t="shared" si="6"/>
        <v>0.13333333333333333</v>
      </c>
      <c r="AB12" s="54">
        <v>5</v>
      </c>
      <c r="AC12" s="53">
        <f t="shared" si="7"/>
        <v>0.1111111111111111</v>
      </c>
    </row>
    <row r="13" spans="1:29" x14ac:dyDescent="0.25">
      <c r="A13" s="59" t="s">
        <v>32</v>
      </c>
      <c r="B13" s="66" t="s">
        <v>70</v>
      </c>
      <c r="C13" s="68">
        <v>120</v>
      </c>
      <c r="D13" s="7">
        <v>106</v>
      </c>
      <c r="E13" s="69">
        <f t="shared" si="0"/>
        <v>0.8833333333333333</v>
      </c>
      <c r="F13" s="100">
        <v>0.89622641509433965</v>
      </c>
      <c r="G13" s="86">
        <v>0.91509433962264153</v>
      </c>
      <c r="H13" s="87">
        <v>0.84905660377358494</v>
      </c>
      <c r="I13" s="87">
        <v>0.96226415094339623</v>
      </c>
      <c r="J13" s="94">
        <v>0.95283018867924529</v>
      </c>
      <c r="K13" s="80">
        <v>0.91509433962264153</v>
      </c>
      <c r="L13" s="58"/>
      <c r="M13" s="59" t="s">
        <v>50</v>
      </c>
      <c r="N13" s="60">
        <v>0.86363636363636365</v>
      </c>
      <c r="O13">
        <v>12</v>
      </c>
      <c r="P13" s="59" t="s">
        <v>32</v>
      </c>
      <c r="Q13" s="73">
        <f t="shared" si="1"/>
        <v>106</v>
      </c>
      <c r="R13" s="54">
        <v>0</v>
      </c>
      <c r="S13" s="53">
        <f t="shared" si="2"/>
        <v>0</v>
      </c>
      <c r="T13" s="54">
        <v>2</v>
      </c>
      <c r="U13" s="53">
        <f t="shared" si="3"/>
        <v>1.8867924528301886E-2</v>
      </c>
      <c r="V13" s="54">
        <v>3</v>
      </c>
      <c r="W13" s="53">
        <f t="shared" si="4"/>
        <v>2.8301886792452831E-2</v>
      </c>
      <c r="X13" s="54">
        <v>5</v>
      </c>
      <c r="Y13" s="53">
        <f t="shared" si="5"/>
        <v>4.716981132075472E-2</v>
      </c>
      <c r="Z13" s="54">
        <v>18</v>
      </c>
      <c r="AA13" s="53">
        <f t="shared" si="6"/>
        <v>0.16981132075471697</v>
      </c>
      <c r="AB13" s="54">
        <v>78</v>
      </c>
      <c r="AC13" s="53">
        <f t="shared" si="7"/>
        <v>0.73584905660377353</v>
      </c>
    </row>
    <row r="14" spans="1:29" x14ac:dyDescent="0.25">
      <c r="A14" s="59" t="s">
        <v>33</v>
      </c>
      <c r="B14" s="66" t="s">
        <v>71</v>
      </c>
      <c r="C14" s="68">
        <v>94</v>
      </c>
      <c r="D14" s="7">
        <v>86</v>
      </c>
      <c r="E14" s="69">
        <f t="shared" si="0"/>
        <v>0.91489361702127658</v>
      </c>
      <c r="F14" s="101">
        <v>0.94186046511627908</v>
      </c>
      <c r="G14" s="88">
        <v>0.81395348837209303</v>
      </c>
      <c r="H14" s="89">
        <v>0.73255813953488369</v>
      </c>
      <c r="I14" s="89">
        <v>0.89534883720930236</v>
      </c>
      <c r="J14" s="95">
        <v>0.84883720930232553</v>
      </c>
      <c r="K14" s="81">
        <v>0.84651162790697676</v>
      </c>
      <c r="L14" s="58"/>
      <c r="M14" s="59" t="s">
        <v>57</v>
      </c>
      <c r="N14" s="60">
        <v>0.86075949367088611</v>
      </c>
      <c r="O14">
        <v>13</v>
      </c>
      <c r="P14" s="59" t="s">
        <v>33</v>
      </c>
      <c r="Q14" s="73">
        <f t="shared" si="1"/>
        <v>86</v>
      </c>
      <c r="R14" s="54">
        <v>1</v>
      </c>
      <c r="S14" s="53">
        <f t="shared" si="2"/>
        <v>1.1627906976744186E-2</v>
      </c>
      <c r="T14" s="54">
        <v>1</v>
      </c>
      <c r="U14" s="53">
        <f t="shared" si="3"/>
        <v>1.1627906976744186E-2</v>
      </c>
      <c r="V14" s="54">
        <v>8</v>
      </c>
      <c r="W14" s="53">
        <f t="shared" si="4"/>
        <v>9.3023255813953487E-2</v>
      </c>
      <c r="X14" s="54">
        <v>8</v>
      </c>
      <c r="Y14" s="53">
        <f t="shared" si="5"/>
        <v>9.3023255813953487E-2</v>
      </c>
      <c r="Z14" s="54">
        <v>17</v>
      </c>
      <c r="AA14" s="53">
        <f t="shared" si="6"/>
        <v>0.19767441860465115</v>
      </c>
      <c r="AB14" s="54">
        <v>51</v>
      </c>
      <c r="AC14" s="53">
        <f t="shared" si="7"/>
        <v>0.59302325581395354</v>
      </c>
    </row>
    <row r="15" spans="1:29" x14ac:dyDescent="0.25">
      <c r="A15" s="59" t="s">
        <v>35</v>
      </c>
      <c r="B15" s="66" t="s">
        <v>28</v>
      </c>
      <c r="C15" s="68">
        <v>86</v>
      </c>
      <c r="D15" s="7">
        <v>78</v>
      </c>
      <c r="E15" s="69">
        <f t="shared" si="0"/>
        <v>0.90697674418604646</v>
      </c>
      <c r="F15" s="100">
        <v>0.91025641025641024</v>
      </c>
      <c r="G15" s="86">
        <v>0.87179487179487181</v>
      </c>
      <c r="H15" s="87">
        <v>0.74358974358974361</v>
      </c>
      <c r="I15" s="87">
        <v>0.96153846153846156</v>
      </c>
      <c r="J15" s="94">
        <v>0.9358974358974359</v>
      </c>
      <c r="K15" s="80">
        <v>0.88461538461538458</v>
      </c>
      <c r="L15" s="58"/>
      <c r="M15" s="59" t="s">
        <v>52</v>
      </c>
      <c r="N15" s="60">
        <v>0.85858585858585856</v>
      </c>
      <c r="O15">
        <v>14</v>
      </c>
      <c r="P15" s="59" t="s">
        <v>35</v>
      </c>
      <c r="Q15" s="73">
        <f t="shared" si="1"/>
        <v>78</v>
      </c>
      <c r="R15" s="54">
        <v>0</v>
      </c>
      <c r="S15" s="53">
        <f t="shared" si="2"/>
        <v>0</v>
      </c>
      <c r="T15" s="54">
        <v>0</v>
      </c>
      <c r="U15" s="53">
        <f t="shared" si="3"/>
        <v>0</v>
      </c>
      <c r="V15" s="54">
        <v>5</v>
      </c>
      <c r="W15" s="53">
        <f t="shared" si="4"/>
        <v>6.4102564102564097E-2</v>
      </c>
      <c r="X15" s="54">
        <v>7</v>
      </c>
      <c r="Y15" s="53">
        <f t="shared" si="5"/>
        <v>8.9743589743589744E-2</v>
      </c>
      <c r="Z15" s="54">
        <v>16</v>
      </c>
      <c r="AA15" s="53">
        <f t="shared" si="6"/>
        <v>0.20512820512820512</v>
      </c>
      <c r="AB15" s="54">
        <v>50</v>
      </c>
      <c r="AC15" s="53">
        <f t="shared" si="7"/>
        <v>0.64102564102564108</v>
      </c>
    </row>
    <row r="16" spans="1:29" x14ac:dyDescent="0.25">
      <c r="A16" s="59" t="s">
        <v>38</v>
      </c>
      <c r="B16" s="66" t="s">
        <v>71</v>
      </c>
      <c r="C16" s="68">
        <v>167</v>
      </c>
      <c r="D16" s="7">
        <v>156</v>
      </c>
      <c r="E16" s="69">
        <f t="shared" si="0"/>
        <v>0.93413173652694614</v>
      </c>
      <c r="F16" s="100">
        <v>0.87179487179487181</v>
      </c>
      <c r="G16" s="86">
        <v>0.84615384615384615</v>
      </c>
      <c r="H16" s="87">
        <v>0.72435897435897434</v>
      </c>
      <c r="I16" s="87">
        <v>0.92307692307692313</v>
      </c>
      <c r="J16" s="94">
        <v>0.86538461538461542</v>
      </c>
      <c r="K16" s="80">
        <v>0.84615384615384615</v>
      </c>
      <c r="L16" s="58"/>
      <c r="M16" s="59" t="s">
        <v>24</v>
      </c>
      <c r="N16" s="60">
        <v>0.85669291338582676</v>
      </c>
      <c r="O16">
        <v>15</v>
      </c>
      <c r="P16" s="59" t="s">
        <v>38</v>
      </c>
      <c r="Q16" s="73">
        <f t="shared" si="1"/>
        <v>156</v>
      </c>
      <c r="R16" s="54">
        <v>0</v>
      </c>
      <c r="S16" s="53">
        <f t="shared" si="2"/>
        <v>0</v>
      </c>
      <c r="T16" s="54">
        <v>0</v>
      </c>
      <c r="U16" s="53">
        <f t="shared" si="3"/>
        <v>0</v>
      </c>
      <c r="V16" s="54">
        <v>5</v>
      </c>
      <c r="W16" s="53">
        <f t="shared" si="4"/>
        <v>3.2051282051282048E-2</v>
      </c>
      <c r="X16" s="54">
        <v>26</v>
      </c>
      <c r="Y16" s="53">
        <f t="shared" si="5"/>
        <v>0.16666666666666666</v>
      </c>
      <c r="Z16" s="54">
        <v>53</v>
      </c>
      <c r="AA16" s="53">
        <f t="shared" si="6"/>
        <v>0.33974358974358976</v>
      </c>
      <c r="AB16" s="54">
        <v>72</v>
      </c>
      <c r="AC16" s="53">
        <f t="shared" si="7"/>
        <v>0.46153846153846156</v>
      </c>
    </row>
    <row r="17" spans="1:29" x14ac:dyDescent="0.25">
      <c r="A17" s="59" t="s">
        <v>41</v>
      </c>
      <c r="B17" s="66" t="s">
        <v>71</v>
      </c>
      <c r="C17" s="68">
        <v>63</v>
      </c>
      <c r="D17" s="7">
        <v>50</v>
      </c>
      <c r="E17" s="69">
        <f t="shared" si="0"/>
        <v>0.79365079365079361</v>
      </c>
      <c r="F17" s="100">
        <v>0.88</v>
      </c>
      <c r="G17" s="86">
        <v>0.7</v>
      </c>
      <c r="H17" s="87">
        <v>0.56000000000000005</v>
      </c>
      <c r="I17" s="87">
        <v>0.9</v>
      </c>
      <c r="J17" s="94">
        <v>0.86</v>
      </c>
      <c r="K17" s="80">
        <v>0.78</v>
      </c>
      <c r="L17" s="58"/>
      <c r="M17" s="59" t="s">
        <v>59</v>
      </c>
      <c r="N17" s="60">
        <v>0.85310734463276838</v>
      </c>
      <c r="O17">
        <v>16</v>
      </c>
      <c r="P17" s="59" t="s">
        <v>41</v>
      </c>
      <c r="Q17" s="73">
        <f t="shared" si="1"/>
        <v>50</v>
      </c>
      <c r="R17" s="54">
        <v>0</v>
      </c>
      <c r="S17" s="53">
        <f t="shared" si="2"/>
        <v>0</v>
      </c>
      <c r="T17" s="54">
        <v>2</v>
      </c>
      <c r="U17" s="53">
        <f t="shared" si="3"/>
        <v>0.04</v>
      </c>
      <c r="V17" s="54">
        <v>6</v>
      </c>
      <c r="W17" s="53">
        <f t="shared" si="4"/>
        <v>0.12</v>
      </c>
      <c r="X17" s="54">
        <v>7</v>
      </c>
      <c r="Y17" s="53">
        <f t="shared" si="5"/>
        <v>0.14000000000000001</v>
      </c>
      <c r="Z17" s="54">
        <v>15</v>
      </c>
      <c r="AA17" s="53">
        <f t="shared" si="6"/>
        <v>0.3</v>
      </c>
      <c r="AB17" s="54">
        <v>20</v>
      </c>
      <c r="AC17" s="53">
        <f t="shared" si="7"/>
        <v>0.4</v>
      </c>
    </row>
    <row r="18" spans="1:29" x14ac:dyDescent="0.25">
      <c r="A18" s="59" t="s">
        <v>42</v>
      </c>
      <c r="B18" s="66" t="s">
        <v>70</v>
      </c>
      <c r="C18" s="68">
        <v>63</v>
      </c>
      <c r="D18" s="7">
        <v>55</v>
      </c>
      <c r="E18" s="69">
        <f t="shared" si="0"/>
        <v>0.87301587301587302</v>
      </c>
      <c r="F18" s="100">
        <v>0.69090909090909092</v>
      </c>
      <c r="G18" s="86">
        <v>0.81818181818181823</v>
      </c>
      <c r="H18" s="87">
        <v>0.6</v>
      </c>
      <c r="I18" s="87">
        <v>0.90909090909090906</v>
      </c>
      <c r="J18" s="94">
        <v>0.81818181818181823</v>
      </c>
      <c r="K18" s="80">
        <v>0.76727272727272722</v>
      </c>
      <c r="L18" s="58"/>
      <c r="M18" s="59" t="s">
        <v>56</v>
      </c>
      <c r="N18" s="60">
        <v>0.85</v>
      </c>
      <c r="O18">
        <v>17</v>
      </c>
      <c r="P18" s="59" t="s">
        <v>42</v>
      </c>
      <c r="Q18" s="73">
        <f t="shared" si="1"/>
        <v>55</v>
      </c>
      <c r="R18" s="54">
        <v>0</v>
      </c>
      <c r="S18" s="53">
        <f t="shared" si="2"/>
        <v>0</v>
      </c>
      <c r="T18" s="54">
        <v>4</v>
      </c>
      <c r="U18" s="53">
        <f t="shared" si="3"/>
        <v>7.2727272727272724E-2</v>
      </c>
      <c r="V18" s="54">
        <v>7</v>
      </c>
      <c r="W18" s="53">
        <f t="shared" si="4"/>
        <v>0.12727272727272726</v>
      </c>
      <c r="X18" s="54">
        <v>6</v>
      </c>
      <c r="Y18" s="53">
        <f t="shared" si="5"/>
        <v>0.10909090909090909</v>
      </c>
      <c r="Z18" s="54">
        <v>15</v>
      </c>
      <c r="AA18" s="53">
        <f t="shared" si="6"/>
        <v>0.27272727272727271</v>
      </c>
      <c r="AB18" s="54">
        <v>23</v>
      </c>
      <c r="AC18" s="53">
        <f t="shared" si="7"/>
        <v>0.41818181818181815</v>
      </c>
    </row>
    <row r="19" spans="1:29" x14ac:dyDescent="0.25">
      <c r="A19" s="59" t="s">
        <v>43</v>
      </c>
      <c r="B19" s="66" t="s">
        <v>71</v>
      </c>
      <c r="C19" s="68">
        <v>128</v>
      </c>
      <c r="D19" s="7">
        <v>117</v>
      </c>
      <c r="E19" s="69">
        <f t="shared" si="0"/>
        <v>0.9140625</v>
      </c>
      <c r="F19" s="100">
        <v>0.92307692307692313</v>
      </c>
      <c r="G19" s="86">
        <v>0.82051282051282048</v>
      </c>
      <c r="H19" s="87">
        <v>0.48717948717948717</v>
      </c>
      <c r="I19" s="87">
        <v>0.93162393162393164</v>
      </c>
      <c r="J19" s="94">
        <v>0.90598290598290598</v>
      </c>
      <c r="K19" s="80">
        <v>0.81367521367521367</v>
      </c>
      <c r="L19" s="58"/>
      <c r="M19" s="59" t="s">
        <v>33</v>
      </c>
      <c r="N19" s="62">
        <v>0.84651162790697676</v>
      </c>
      <c r="O19">
        <v>18</v>
      </c>
      <c r="P19" s="59" t="s">
        <v>43</v>
      </c>
      <c r="Q19" s="73">
        <f t="shared" si="1"/>
        <v>117</v>
      </c>
      <c r="R19" s="54">
        <v>0</v>
      </c>
      <c r="S19" s="53">
        <f t="shared" si="2"/>
        <v>0</v>
      </c>
      <c r="T19" s="54">
        <v>0</v>
      </c>
      <c r="U19" s="53">
        <f t="shared" si="3"/>
        <v>0</v>
      </c>
      <c r="V19" s="54">
        <v>6</v>
      </c>
      <c r="W19" s="53">
        <f t="shared" si="4"/>
        <v>5.128205128205128E-2</v>
      </c>
      <c r="X19" s="54">
        <v>18</v>
      </c>
      <c r="Y19" s="53">
        <f t="shared" si="5"/>
        <v>0.15384615384615385</v>
      </c>
      <c r="Z19" s="54">
        <v>55</v>
      </c>
      <c r="AA19" s="53">
        <f t="shared" si="6"/>
        <v>0.47008547008547008</v>
      </c>
      <c r="AB19" s="54">
        <v>38</v>
      </c>
      <c r="AC19" s="53">
        <f t="shared" si="7"/>
        <v>0.3247863247863248</v>
      </c>
    </row>
    <row r="20" spans="1:29" x14ac:dyDescent="0.25">
      <c r="A20" s="59" t="s">
        <v>44</v>
      </c>
      <c r="B20" s="66" t="s">
        <v>71</v>
      </c>
      <c r="C20" s="68">
        <v>59</v>
      </c>
      <c r="D20" s="7">
        <v>51</v>
      </c>
      <c r="E20" s="69">
        <f t="shared" si="0"/>
        <v>0.86440677966101698</v>
      </c>
      <c r="F20" s="100">
        <v>0.80392156862745101</v>
      </c>
      <c r="G20" s="86">
        <v>0.82352941176470584</v>
      </c>
      <c r="H20" s="87">
        <v>0.56862745098039214</v>
      </c>
      <c r="I20" s="87">
        <v>0.96078431372549022</v>
      </c>
      <c r="J20" s="94">
        <v>0.74509803921568629</v>
      </c>
      <c r="K20" s="80">
        <v>0.7803921568627451</v>
      </c>
      <c r="L20" s="58"/>
      <c r="M20" s="59" t="s">
        <v>38</v>
      </c>
      <c r="N20" s="60">
        <v>0.84615384615384615</v>
      </c>
      <c r="O20">
        <v>19</v>
      </c>
      <c r="P20" s="59" t="s">
        <v>44</v>
      </c>
      <c r="Q20" s="73">
        <f t="shared" si="1"/>
        <v>51</v>
      </c>
      <c r="R20" s="54">
        <v>0</v>
      </c>
      <c r="S20" s="53">
        <f t="shared" si="2"/>
        <v>0</v>
      </c>
      <c r="T20" s="54">
        <v>1</v>
      </c>
      <c r="U20" s="53">
        <f t="shared" si="3"/>
        <v>1.9607843137254902E-2</v>
      </c>
      <c r="V20" s="54">
        <v>3</v>
      </c>
      <c r="W20" s="53">
        <f t="shared" si="4"/>
        <v>5.8823529411764705E-2</v>
      </c>
      <c r="X20" s="54">
        <v>13</v>
      </c>
      <c r="Y20" s="53">
        <f t="shared" si="5"/>
        <v>0.25490196078431371</v>
      </c>
      <c r="Z20" s="54">
        <v>17</v>
      </c>
      <c r="AA20" s="53">
        <f t="shared" si="6"/>
        <v>0.33333333333333331</v>
      </c>
      <c r="AB20" s="54">
        <v>17</v>
      </c>
      <c r="AC20" s="53">
        <f t="shared" si="7"/>
        <v>0.33333333333333331</v>
      </c>
    </row>
    <row r="21" spans="1:29" x14ac:dyDescent="0.25">
      <c r="A21" s="59" t="s">
        <v>45</v>
      </c>
      <c r="B21" s="66" t="s">
        <v>71</v>
      </c>
      <c r="C21" s="68">
        <v>74</v>
      </c>
      <c r="D21" s="7">
        <v>72</v>
      </c>
      <c r="E21" s="69">
        <f t="shared" si="0"/>
        <v>0.97297297297297303</v>
      </c>
      <c r="F21" s="100">
        <v>0.80555555555555558</v>
      </c>
      <c r="G21" s="86">
        <v>0.94444444444444442</v>
      </c>
      <c r="H21" s="87">
        <v>0.55555555555555558</v>
      </c>
      <c r="I21" s="87">
        <v>0.83333333333333337</v>
      </c>
      <c r="J21" s="94">
        <v>0.76388888888888884</v>
      </c>
      <c r="K21" s="80">
        <v>0.78055555555555556</v>
      </c>
      <c r="L21" s="58"/>
      <c r="M21" s="59" t="s">
        <v>51</v>
      </c>
      <c r="N21" s="60">
        <v>0.8448979591836735</v>
      </c>
      <c r="O21">
        <v>20</v>
      </c>
      <c r="P21" s="59" t="s">
        <v>45</v>
      </c>
      <c r="Q21" s="73">
        <f t="shared" si="1"/>
        <v>72</v>
      </c>
      <c r="R21" s="54">
        <v>0</v>
      </c>
      <c r="S21" s="53">
        <f t="shared" si="2"/>
        <v>0</v>
      </c>
      <c r="T21" s="54">
        <v>3</v>
      </c>
      <c r="U21" s="53">
        <f t="shared" si="3"/>
        <v>4.1666666666666664E-2</v>
      </c>
      <c r="V21" s="54">
        <v>3</v>
      </c>
      <c r="W21" s="53">
        <f t="shared" si="4"/>
        <v>4.1666666666666664E-2</v>
      </c>
      <c r="X21" s="54">
        <v>10</v>
      </c>
      <c r="Y21" s="53">
        <f t="shared" si="5"/>
        <v>0.1388888888888889</v>
      </c>
      <c r="Z21" s="54">
        <v>38</v>
      </c>
      <c r="AA21" s="53">
        <f t="shared" si="6"/>
        <v>0.52777777777777779</v>
      </c>
      <c r="AB21" s="54">
        <v>18</v>
      </c>
      <c r="AC21" s="53">
        <f t="shared" si="7"/>
        <v>0.25</v>
      </c>
    </row>
    <row r="22" spans="1:29" x14ac:dyDescent="0.25">
      <c r="A22" s="59" t="s">
        <v>48</v>
      </c>
      <c r="B22" s="66" t="s">
        <v>71</v>
      </c>
      <c r="C22" s="68">
        <v>139</v>
      </c>
      <c r="D22" s="7">
        <v>129</v>
      </c>
      <c r="E22" s="69">
        <f t="shared" si="0"/>
        <v>0.92805755395683454</v>
      </c>
      <c r="F22" s="100">
        <v>0.98449612403100772</v>
      </c>
      <c r="G22" s="86">
        <v>0.93798449612403101</v>
      </c>
      <c r="H22" s="87">
        <v>0.68217054263565891</v>
      </c>
      <c r="I22" s="87">
        <v>0.96899224806201545</v>
      </c>
      <c r="J22" s="94">
        <v>0.94573643410852715</v>
      </c>
      <c r="K22" s="80">
        <v>0.90387596899224809</v>
      </c>
      <c r="L22" s="58"/>
      <c r="M22" s="59" t="s">
        <v>14</v>
      </c>
      <c r="N22" s="60">
        <v>0.82935779816513766</v>
      </c>
      <c r="O22">
        <v>21</v>
      </c>
      <c r="P22" s="59" t="s">
        <v>48</v>
      </c>
      <c r="Q22" s="73">
        <f t="shared" si="1"/>
        <v>129</v>
      </c>
      <c r="R22" s="54">
        <v>0</v>
      </c>
      <c r="S22" s="53">
        <f t="shared" si="2"/>
        <v>0</v>
      </c>
      <c r="T22" s="54">
        <v>0</v>
      </c>
      <c r="U22" s="53">
        <f t="shared" si="3"/>
        <v>0</v>
      </c>
      <c r="V22" s="54">
        <v>3</v>
      </c>
      <c r="W22" s="53">
        <f t="shared" si="4"/>
        <v>2.3255813953488372E-2</v>
      </c>
      <c r="X22" s="54">
        <v>8</v>
      </c>
      <c r="Y22" s="53">
        <f t="shared" si="5"/>
        <v>6.2015503875968991E-2</v>
      </c>
      <c r="Z22" s="54">
        <v>37</v>
      </c>
      <c r="AA22" s="53">
        <f t="shared" si="6"/>
        <v>0.2868217054263566</v>
      </c>
      <c r="AB22" s="54">
        <v>81</v>
      </c>
      <c r="AC22" s="53">
        <f t="shared" si="7"/>
        <v>0.62790697674418605</v>
      </c>
    </row>
    <row r="23" spans="1:29" x14ac:dyDescent="0.25">
      <c r="A23" s="59" t="s">
        <v>50</v>
      </c>
      <c r="B23" s="66" t="s">
        <v>70</v>
      </c>
      <c r="C23" s="68">
        <v>97</v>
      </c>
      <c r="D23" s="7">
        <v>88</v>
      </c>
      <c r="E23" s="69">
        <f t="shared" si="0"/>
        <v>0.90721649484536082</v>
      </c>
      <c r="F23" s="100">
        <v>0.80681818181818177</v>
      </c>
      <c r="G23" s="86">
        <v>0.875</v>
      </c>
      <c r="H23" s="87">
        <v>0.76136363636363635</v>
      </c>
      <c r="I23" s="87">
        <v>0.94318181818181823</v>
      </c>
      <c r="J23" s="94">
        <v>0.93181818181818177</v>
      </c>
      <c r="K23" s="80">
        <v>0.86363636363636365</v>
      </c>
      <c r="L23" s="58"/>
      <c r="M23" s="63" t="s">
        <v>0</v>
      </c>
      <c r="N23" s="64">
        <v>0.82780938833570417</v>
      </c>
      <c r="O23">
        <v>22</v>
      </c>
      <c r="P23" s="59" t="s">
        <v>50</v>
      </c>
      <c r="Q23" s="73">
        <f t="shared" si="1"/>
        <v>88</v>
      </c>
      <c r="R23" s="54">
        <v>1</v>
      </c>
      <c r="S23" s="53">
        <f t="shared" si="2"/>
        <v>1.1363636363636364E-2</v>
      </c>
      <c r="T23" s="54">
        <v>2</v>
      </c>
      <c r="U23" s="53">
        <f t="shared" si="3"/>
        <v>2.2727272727272728E-2</v>
      </c>
      <c r="V23" s="54">
        <v>1</v>
      </c>
      <c r="W23" s="53">
        <f t="shared" si="4"/>
        <v>1.1363636363636364E-2</v>
      </c>
      <c r="X23" s="54">
        <v>9</v>
      </c>
      <c r="Y23" s="53">
        <f t="shared" si="5"/>
        <v>0.10227272727272728</v>
      </c>
      <c r="Z23" s="54">
        <v>26</v>
      </c>
      <c r="AA23" s="53">
        <f t="shared" si="6"/>
        <v>0.29545454545454547</v>
      </c>
      <c r="AB23" s="54">
        <v>49</v>
      </c>
      <c r="AC23" s="53">
        <f t="shared" si="7"/>
        <v>0.55681818181818177</v>
      </c>
    </row>
    <row r="24" spans="1:29" x14ac:dyDescent="0.25">
      <c r="A24" s="59" t="s">
        <v>51</v>
      </c>
      <c r="B24" s="66" t="s">
        <v>70</v>
      </c>
      <c r="C24" s="68">
        <v>54</v>
      </c>
      <c r="D24" s="7">
        <v>49</v>
      </c>
      <c r="E24" s="69">
        <f t="shared" si="0"/>
        <v>0.90740740740740744</v>
      </c>
      <c r="F24" s="100">
        <v>0.91836734693877553</v>
      </c>
      <c r="G24" s="86">
        <v>0.8571428571428571</v>
      </c>
      <c r="H24" s="87">
        <v>0.59183673469387754</v>
      </c>
      <c r="I24" s="87">
        <v>0.93877551020408168</v>
      </c>
      <c r="J24" s="94">
        <v>0.91836734693877553</v>
      </c>
      <c r="K24" s="80">
        <v>0.8448979591836735</v>
      </c>
      <c r="L24" s="58"/>
      <c r="M24" s="59" t="s">
        <v>43</v>
      </c>
      <c r="N24" s="60">
        <v>0.81367521367521367</v>
      </c>
      <c r="O24">
        <v>23</v>
      </c>
      <c r="P24" s="59" t="s">
        <v>51</v>
      </c>
      <c r="Q24" s="73">
        <f t="shared" si="1"/>
        <v>49</v>
      </c>
      <c r="R24" s="54">
        <v>0</v>
      </c>
      <c r="S24" s="53">
        <f t="shared" si="2"/>
        <v>0</v>
      </c>
      <c r="T24" s="54">
        <v>0</v>
      </c>
      <c r="U24" s="53">
        <f t="shared" si="3"/>
        <v>0</v>
      </c>
      <c r="V24" s="54">
        <v>0</v>
      </c>
      <c r="W24" s="53">
        <f t="shared" si="4"/>
        <v>0</v>
      </c>
      <c r="X24" s="54">
        <v>11</v>
      </c>
      <c r="Y24" s="53">
        <f t="shared" si="5"/>
        <v>0.22448979591836735</v>
      </c>
      <c r="Z24" s="54">
        <v>16</v>
      </c>
      <c r="AA24" s="53">
        <f t="shared" si="6"/>
        <v>0.32653061224489793</v>
      </c>
      <c r="AB24" s="54">
        <v>22</v>
      </c>
      <c r="AC24" s="53">
        <f t="shared" si="7"/>
        <v>0.44897959183673469</v>
      </c>
    </row>
    <row r="25" spans="1:29" x14ac:dyDescent="0.25">
      <c r="A25" s="59" t="s">
        <v>52</v>
      </c>
      <c r="B25" s="66" t="s">
        <v>71</v>
      </c>
      <c r="C25" s="68">
        <v>106</v>
      </c>
      <c r="D25" s="7">
        <v>99</v>
      </c>
      <c r="E25" s="69">
        <f t="shared" si="0"/>
        <v>0.93396226415094341</v>
      </c>
      <c r="F25" s="100">
        <v>0.90909090909090906</v>
      </c>
      <c r="G25" s="86">
        <v>0.86868686868686873</v>
      </c>
      <c r="H25" s="87">
        <v>0.70707070707070707</v>
      </c>
      <c r="I25" s="87">
        <v>0.96969696969696972</v>
      </c>
      <c r="J25" s="94">
        <v>0.83838383838383834</v>
      </c>
      <c r="K25" s="80">
        <v>0.85858585858585856</v>
      </c>
      <c r="L25" s="58"/>
      <c r="M25" s="59" t="s">
        <v>65</v>
      </c>
      <c r="N25" s="60">
        <v>0.79459459459459458</v>
      </c>
      <c r="O25">
        <v>24</v>
      </c>
      <c r="P25" s="59" t="s">
        <v>52</v>
      </c>
      <c r="Q25" s="73">
        <f t="shared" si="1"/>
        <v>99</v>
      </c>
      <c r="R25" s="54">
        <v>0</v>
      </c>
      <c r="S25" s="53">
        <f t="shared" si="2"/>
        <v>0</v>
      </c>
      <c r="T25" s="54">
        <v>1</v>
      </c>
      <c r="U25" s="53">
        <f t="shared" si="3"/>
        <v>1.0101010101010102E-2</v>
      </c>
      <c r="V25" s="54">
        <v>1</v>
      </c>
      <c r="W25" s="53">
        <f t="shared" si="4"/>
        <v>1.0101010101010102E-2</v>
      </c>
      <c r="X25" s="54">
        <v>12</v>
      </c>
      <c r="Y25" s="53">
        <f t="shared" si="5"/>
        <v>0.12121212121212122</v>
      </c>
      <c r="Z25" s="54">
        <v>39</v>
      </c>
      <c r="AA25" s="53">
        <f t="shared" si="6"/>
        <v>0.39393939393939392</v>
      </c>
      <c r="AB25" s="54">
        <v>46</v>
      </c>
      <c r="AC25" s="53">
        <f t="shared" si="7"/>
        <v>0.46464646464646464</v>
      </c>
    </row>
    <row r="26" spans="1:29" x14ac:dyDescent="0.25">
      <c r="A26" s="59" t="s">
        <v>53</v>
      </c>
      <c r="B26" s="66" t="s">
        <v>72</v>
      </c>
      <c r="C26" s="68">
        <v>191</v>
      </c>
      <c r="D26" s="7">
        <v>166</v>
      </c>
      <c r="E26" s="69">
        <f t="shared" si="0"/>
        <v>0.86910994764397909</v>
      </c>
      <c r="F26" s="100">
        <v>0.74096385542168675</v>
      </c>
      <c r="G26" s="86">
        <v>0.90361445783132532</v>
      </c>
      <c r="H26" s="87">
        <v>0.78915662650602414</v>
      </c>
      <c r="I26" s="87">
        <v>0.96987951807228912</v>
      </c>
      <c r="J26" s="94">
        <v>0.93975903614457834</v>
      </c>
      <c r="K26" s="80">
        <v>0.86867469879518078</v>
      </c>
      <c r="L26" s="58"/>
      <c r="M26" s="59" t="s">
        <v>27</v>
      </c>
      <c r="N26" s="60">
        <v>0.78947368421052633</v>
      </c>
      <c r="O26">
        <v>25</v>
      </c>
      <c r="P26" s="59" t="s">
        <v>53</v>
      </c>
      <c r="Q26" s="73">
        <f t="shared" si="1"/>
        <v>166</v>
      </c>
      <c r="R26" s="54">
        <v>0</v>
      </c>
      <c r="S26" s="53">
        <f t="shared" si="2"/>
        <v>0</v>
      </c>
      <c r="T26" s="54">
        <v>0</v>
      </c>
      <c r="U26" s="53">
        <f t="shared" si="3"/>
        <v>0</v>
      </c>
      <c r="V26" s="54">
        <v>5</v>
      </c>
      <c r="W26" s="53">
        <f t="shared" si="4"/>
        <v>3.0120481927710843E-2</v>
      </c>
      <c r="X26" s="54">
        <v>18</v>
      </c>
      <c r="Y26" s="53">
        <f t="shared" si="5"/>
        <v>0.10843373493975904</v>
      </c>
      <c r="Z26" s="54">
        <v>58</v>
      </c>
      <c r="AA26" s="53">
        <f t="shared" si="6"/>
        <v>0.3493975903614458</v>
      </c>
      <c r="AB26" s="54">
        <v>85</v>
      </c>
      <c r="AC26" s="53">
        <f t="shared" si="7"/>
        <v>0.51204819277108438</v>
      </c>
    </row>
    <row r="27" spans="1:29" x14ac:dyDescent="0.25">
      <c r="A27" s="59" t="s">
        <v>54</v>
      </c>
      <c r="B27" s="66" t="s">
        <v>70</v>
      </c>
      <c r="C27" s="68">
        <v>77</v>
      </c>
      <c r="D27" s="7">
        <v>75</v>
      </c>
      <c r="E27" s="69">
        <f t="shared" si="0"/>
        <v>0.97402597402597402</v>
      </c>
      <c r="F27" s="100">
        <v>0.89333333333333331</v>
      </c>
      <c r="G27" s="86">
        <v>0.98666666666666669</v>
      </c>
      <c r="H27" s="87">
        <v>0.89333333333333331</v>
      </c>
      <c r="I27" s="87">
        <v>0.97333333333333338</v>
      </c>
      <c r="J27" s="94">
        <v>0.98666666666666669</v>
      </c>
      <c r="K27" s="80">
        <v>0.94666666666666666</v>
      </c>
      <c r="L27" s="58"/>
      <c r="M27" s="59" t="s">
        <v>45</v>
      </c>
      <c r="N27" s="60">
        <v>0.78055555555555556</v>
      </c>
      <c r="O27">
        <v>26</v>
      </c>
      <c r="P27" s="59" t="s">
        <v>54</v>
      </c>
      <c r="Q27" s="73">
        <f t="shared" si="1"/>
        <v>75</v>
      </c>
      <c r="R27" s="54">
        <v>0</v>
      </c>
      <c r="S27" s="53">
        <f t="shared" si="2"/>
        <v>0</v>
      </c>
      <c r="T27" s="54">
        <v>0</v>
      </c>
      <c r="U27" s="53">
        <f t="shared" si="3"/>
        <v>0</v>
      </c>
      <c r="V27" s="54">
        <v>0</v>
      </c>
      <c r="W27" s="53">
        <f t="shared" si="4"/>
        <v>0</v>
      </c>
      <c r="X27" s="54">
        <v>3</v>
      </c>
      <c r="Y27" s="53">
        <f t="shared" si="5"/>
        <v>0.04</v>
      </c>
      <c r="Z27" s="54">
        <v>14</v>
      </c>
      <c r="AA27" s="53">
        <f t="shared" si="6"/>
        <v>0.18666666666666668</v>
      </c>
      <c r="AB27" s="54">
        <v>58</v>
      </c>
      <c r="AC27" s="53">
        <f t="shared" si="7"/>
        <v>0.77333333333333332</v>
      </c>
    </row>
    <row r="28" spans="1:29" x14ac:dyDescent="0.25">
      <c r="A28" s="59" t="s">
        <v>55</v>
      </c>
      <c r="B28" s="66" t="s">
        <v>72</v>
      </c>
      <c r="C28" s="68">
        <v>116</v>
      </c>
      <c r="D28" s="7">
        <v>109</v>
      </c>
      <c r="E28" s="69">
        <f t="shared" si="0"/>
        <v>0.93965517241379315</v>
      </c>
      <c r="F28" s="100">
        <v>0.8990825688073395</v>
      </c>
      <c r="G28" s="86">
        <v>0.8990825688073395</v>
      </c>
      <c r="H28" s="87">
        <v>0.68807339449541283</v>
      </c>
      <c r="I28" s="87">
        <v>0.94495412844036697</v>
      </c>
      <c r="J28" s="94">
        <v>0.98165137614678899</v>
      </c>
      <c r="K28" s="80">
        <v>0.88256880733944953</v>
      </c>
      <c r="L28" s="58"/>
      <c r="M28" s="59" t="s">
        <v>44</v>
      </c>
      <c r="N28" s="60">
        <v>0.7803921568627451</v>
      </c>
      <c r="O28">
        <v>27</v>
      </c>
      <c r="P28" s="59" t="s">
        <v>55</v>
      </c>
      <c r="Q28" s="73">
        <f t="shared" si="1"/>
        <v>109</v>
      </c>
      <c r="R28" s="54">
        <v>0</v>
      </c>
      <c r="S28" s="53">
        <f t="shared" si="2"/>
        <v>0</v>
      </c>
      <c r="T28" s="54">
        <v>0</v>
      </c>
      <c r="U28" s="53">
        <f t="shared" si="3"/>
        <v>0</v>
      </c>
      <c r="V28" s="54">
        <v>6</v>
      </c>
      <c r="W28" s="53">
        <f t="shared" si="4"/>
        <v>5.5045871559633031E-2</v>
      </c>
      <c r="X28" s="54">
        <v>7</v>
      </c>
      <c r="Y28" s="53">
        <f t="shared" si="5"/>
        <v>6.4220183486238536E-2</v>
      </c>
      <c r="Z28" s="54">
        <v>32</v>
      </c>
      <c r="AA28" s="53">
        <f t="shared" si="6"/>
        <v>0.29357798165137616</v>
      </c>
      <c r="AB28" s="54">
        <v>64</v>
      </c>
      <c r="AC28" s="53">
        <f t="shared" si="7"/>
        <v>0.58715596330275233</v>
      </c>
    </row>
    <row r="29" spans="1:29" x14ac:dyDescent="0.25">
      <c r="A29" s="59" t="s">
        <v>56</v>
      </c>
      <c r="B29" s="66" t="s">
        <v>71</v>
      </c>
      <c r="C29" s="68">
        <v>65</v>
      </c>
      <c r="D29" s="7">
        <v>60</v>
      </c>
      <c r="E29" s="69">
        <f t="shared" si="0"/>
        <v>0.92307692307692313</v>
      </c>
      <c r="F29" s="100">
        <v>0.9</v>
      </c>
      <c r="G29" s="86">
        <v>0.8666666666666667</v>
      </c>
      <c r="H29" s="87">
        <v>0.6333333333333333</v>
      </c>
      <c r="I29" s="87">
        <v>0.96666666666666667</v>
      </c>
      <c r="J29" s="94">
        <v>0.8833333333333333</v>
      </c>
      <c r="K29" s="80">
        <v>0.85</v>
      </c>
      <c r="L29" s="58"/>
      <c r="M29" s="59" t="s">
        <v>41</v>
      </c>
      <c r="N29" s="60">
        <v>0.78</v>
      </c>
      <c r="O29">
        <v>28</v>
      </c>
      <c r="P29" s="59" t="s">
        <v>56</v>
      </c>
      <c r="Q29" s="73">
        <f t="shared" si="1"/>
        <v>60</v>
      </c>
      <c r="R29" s="54">
        <v>0</v>
      </c>
      <c r="S29" s="53">
        <f t="shared" si="2"/>
        <v>0</v>
      </c>
      <c r="T29" s="54">
        <v>0</v>
      </c>
      <c r="U29" s="53">
        <f t="shared" si="3"/>
        <v>0</v>
      </c>
      <c r="V29" s="54">
        <v>2</v>
      </c>
      <c r="W29" s="53">
        <f t="shared" si="4"/>
        <v>3.3333333333333333E-2</v>
      </c>
      <c r="X29" s="54">
        <v>7</v>
      </c>
      <c r="Y29" s="53">
        <f t="shared" si="5"/>
        <v>0.11666666666666667</v>
      </c>
      <c r="Z29" s="54">
        <v>25</v>
      </c>
      <c r="AA29" s="53">
        <f t="shared" si="6"/>
        <v>0.41666666666666669</v>
      </c>
      <c r="AB29" s="54">
        <v>26</v>
      </c>
      <c r="AC29" s="53">
        <f t="shared" si="7"/>
        <v>0.43333333333333335</v>
      </c>
    </row>
    <row r="30" spans="1:29" x14ac:dyDescent="0.25">
      <c r="A30" s="59" t="s">
        <v>57</v>
      </c>
      <c r="B30" s="66" t="s">
        <v>71</v>
      </c>
      <c r="C30" s="68">
        <v>94</v>
      </c>
      <c r="D30" s="7">
        <v>79</v>
      </c>
      <c r="E30" s="69">
        <f t="shared" si="0"/>
        <v>0.84042553191489366</v>
      </c>
      <c r="F30" s="100">
        <v>0.84810126582278478</v>
      </c>
      <c r="G30" s="86">
        <v>0.89873417721518989</v>
      </c>
      <c r="H30" s="87">
        <v>0.74683544303797467</v>
      </c>
      <c r="I30" s="87">
        <v>0.94936708860759489</v>
      </c>
      <c r="J30" s="94">
        <v>0.86075949367088611</v>
      </c>
      <c r="K30" s="80">
        <v>0.86075949367088611</v>
      </c>
      <c r="L30" s="58"/>
      <c r="M30" s="59" t="s">
        <v>42</v>
      </c>
      <c r="N30" s="60">
        <v>0.76727272727272722</v>
      </c>
      <c r="O30">
        <v>29</v>
      </c>
      <c r="P30" s="59" t="s">
        <v>57</v>
      </c>
      <c r="Q30" s="73">
        <f t="shared" si="1"/>
        <v>79</v>
      </c>
      <c r="R30" s="54">
        <v>0</v>
      </c>
      <c r="S30" s="53">
        <f t="shared" si="2"/>
        <v>0</v>
      </c>
      <c r="T30" s="54">
        <v>2</v>
      </c>
      <c r="U30" s="53">
        <f t="shared" si="3"/>
        <v>2.5316455696202531E-2</v>
      </c>
      <c r="V30" s="54">
        <v>3</v>
      </c>
      <c r="W30" s="53">
        <f t="shared" si="4"/>
        <v>3.7974683544303799E-2</v>
      </c>
      <c r="X30" s="54">
        <v>3</v>
      </c>
      <c r="Y30" s="53">
        <f t="shared" si="5"/>
        <v>3.7974683544303799E-2</v>
      </c>
      <c r="Z30" s="54">
        <v>32</v>
      </c>
      <c r="AA30" s="53">
        <f t="shared" si="6"/>
        <v>0.4050632911392405</v>
      </c>
      <c r="AB30" s="54">
        <v>39</v>
      </c>
      <c r="AC30" s="53">
        <f t="shared" si="7"/>
        <v>0.49367088607594939</v>
      </c>
    </row>
    <row r="31" spans="1:29" x14ac:dyDescent="0.25">
      <c r="A31" s="59" t="s">
        <v>58</v>
      </c>
      <c r="B31" s="66" t="s">
        <v>71</v>
      </c>
      <c r="C31" s="68">
        <v>98</v>
      </c>
      <c r="D31" s="7">
        <v>91</v>
      </c>
      <c r="E31" s="69">
        <f t="shared" si="0"/>
        <v>0.9285714285714286</v>
      </c>
      <c r="F31" s="100">
        <v>0.5714285714285714</v>
      </c>
      <c r="G31" s="86">
        <v>0.67032967032967028</v>
      </c>
      <c r="H31" s="87">
        <v>0.62637362637362637</v>
      </c>
      <c r="I31" s="87">
        <v>0.81318681318681318</v>
      </c>
      <c r="J31" s="94">
        <v>0.92307692307692313</v>
      </c>
      <c r="K31" s="80">
        <v>0.72087912087912087</v>
      </c>
      <c r="L31" s="58"/>
      <c r="M31" s="59" t="s">
        <v>19</v>
      </c>
      <c r="N31" s="60">
        <v>0.76666666666666672</v>
      </c>
      <c r="O31">
        <v>30</v>
      </c>
      <c r="P31" s="59" t="s">
        <v>58</v>
      </c>
      <c r="Q31" s="73">
        <f t="shared" si="1"/>
        <v>91</v>
      </c>
      <c r="R31" s="54">
        <v>0</v>
      </c>
      <c r="S31" s="53">
        <f t="shared" si="2"/>
        <v>0</v>
      </c>
      <c r="T31" s="54">
        <v>4</v>
      </c>
      <c r="U31" s="53">
        <f t="shared" si="3"/>
        <v>4.3956043956043959E-2</v>
      </c>
      <c r="V31" s="54">
        <v>13</v>
      </c>
      <c r="W31" s="53">
        <f t="shared" si="4"/>
        <v>0.14285714285714285</v>
      </c>
      <c r="X31" s="54">
        <v>24</v>
      </c>
      <c r="Y31" s="53">
        <f t="shared" si="5"/>
        <v>0.26373626373626374</v>
      </c>
      <c r="Z31" s="54">
        <v>24</v>
      </c>
      <c r="AA31" s="53">
        <f t="shared" si="6"/>
        <v>0.26373626373626374</v>
      </c>
      <c r="AB31" s="54">
        <v>26</v>
      </c>
      <c r="AC31" s="53">
        <f t="shared" si="7"/>
        <v>0.2857142857142857</v>
      </c>
    </row>
    <row r="32" spans="1:29" x14ac:dyDescent="0.25">
      <c r="A32" s="59" t="s">
        <v>59</v>
      </c>
      <c r="B32" s="66" t="s">
        <v>70</v>
      </c>
      <c r="C32" s="68">
        <v>189</v>
      </c>
      <c r="D32" s="7">
        <v>177</v>
      </c>
      <c r="E32" s="69">
        <f t="shared" si="0"/>
        <v>0.93650793650793651</v>
      </c>
      <c r="F32" s="100">
        <v>0.88700564971751417</v>
      </c>
      <c r="G32" s="86">
        <v>0.87005649717514122</v>
      </c>
      <c r="H32" s="87">
        <v>0.68926553672316382</v>
      </c>
      <c r="I32" s="87">
        <v>0.90960451977401124</v>
      </c>
      <c r="J32" s="94">
        <v>0.90960451977401124</v>
      </c>
      <c r="K32" s="80">
        <v>0.85310734463276838</v>
      </c>
      <c r="L32" s="58"/>
      <c r="M32" s="59" t="s">
        <v>20</v>
      </c>
      <c r="N32" s="60">
        <v>0.75806451612903225</v>
      </c>
      <c r="O32">
        <v>31</v>
      </c>
      <c r="P32" s="59" t="s">
        <v>59</v>
      </c>
      <c r="Q32" s="73">
        <f t="shared" si="1"/>
        <v>177</v>
      </c>
      <c r="R32" s="54">
        <v>1</v>
      </c>
      <c r="S32" s="53">
        <f t="shared" si="2"/>
        <v>5.6497175141242938E-3</v>
      </c>
      <c r="T32" s="54">
        <v>1</v>
      </c>
      <c r="U32" s="53">
        <f t="shared" si="3"/>
        <v>5.6497175141242938E-3</v>
      </c>
      <c r="V32" s="54">
        <v>10</v>
      </c>
      <c r="W32" s="53">
        <f t="shared" si="4"/>
        <v>5.6497175141242938E-2</v>
      </c>
      <c r="X32" s="54">
        <v>18</v>
      </c>
      <c r="Y32" s="53">
        <f t="shared" si="5"/>
        <v>0.10169491525423729</v>
      </c>
      <c r="Z32" s="54">
        <v>55</v>
      </c>
      <c r="AA32" s="53">
        <f t="shared" si="6"/>
        <v>0.31073446327683618</v>
      </c>
      <c r="AB32" s="54">
        <v>92</v>
      </c>
      <c r="AC32" s="53">
        <f t="shared" si="7"/>
        <v>0.51977401129943501</v>
      </c>
    </row>
    <row r="33" spans="1:29" x14ac:dyDescent="0.25">
      <c r="A33" s="59" t="s">
        <v>63</v>
      </c>
      <c r="B33" s="66" t="s">
        <v>71</v>
      </c>
      <c r="C33" s="68">
        <v>31</v>
      </c>
      <c r="D33" s="7">
        <v>29</v>
      </c>
      <c r="E33" s="69">
        <f t="shared" si="0"/>
        <v>0.93548387096774188</v>
      </c>
      <c r="F33" s="100">
        <v>0.93103448275862066</v>
      </c>
      <c r="G33" s="86">
        <v>0.75862068965517238</v>
      </c>
      <c r="H33" s="87">
        <v>0.13793103448275862</v>
      </c>
      <c r="I33" s="87">
        <v>0.86206896551724133</v>
      </c>
      <c r="J33" s="94">
        <v>0.82758620689655171</v>
      </c>
      <c r="K33" s="80">
        <v>0.70344827586206893</v>
      </c>
      <c r="L33" s="58"/>
      <c r="M33" s="59" t="s">
        <v>11</v>
      </c>
      <c r="N33" s="60">
        <v>0.74285714285714288</v>
      </c>
      <c r="O33">
        <v>32</v>
      </c>
      <c r="P33" s="59" t="s">
        <v>63</v>
      </c>
      <c r="Q33" s="73">
        <f t="shared" si="1"/>
        <v>29</v>
      </c>
      <c r="R33" s="54">
        <v>1</v>
      </c>
      <c r="S33" s="53">
        <f t="shared" si="2"/>
        <v>3.4482758620689655E-2</v>
      </c>
      <c r="T33" s="54">
        <v>1</v>
      </c>
      <c r="U33" s="53">
        <f t="shared" si="3"/>
        <v>3.4482758620689655E-2</v>
      </c>
      <c r="V33" s="54">
        <v>3</v>
      </c>
      <c r="W33" s="53">
        <f t="shared" si="4"/>
        <v>0.10344827586206896</v>
      </c>
      <c r="X33" s="54">
        <v>4</v>
      </c>
      <c r="Y33" s="53">
        <f t="shared" si="5"/>
        <v>0.13793103448275862</v>
      </c>
      <c r="Z33" s="54">
        <v>17</v>
      </c>
      <c r="AA33" s="53">
        <f t="shared" si="6"/>
        <v>0.58620689655172409</v>
      </c>
      <c r="AB33" s="54">
        <v>3</v>
      </c>
      <c r="AC33" s="53">
        <f t="shared" si="7"/>
        <v>0.10344827586206896</v>
      </c>
    </row>
    <row r="34" spans="1:29" x14ac:dyDescent="0.25">
      <c r="A34" s="59" t="s">
        <v>64</v>
      </c>
      <c r="B34" s="66" t="s">
        <v>71</v>
      </c>
      <c r="C34" s="68">
        <v>64</v>
      </c>
      <c r="D34" s="7">
        <v>59</v>
      </c>
      <c r="E34" s="69">
        <f t="shared" si="0"/>
        <v>0.921875</v>
      </c>
      <c r="F34" s="100">
        <v>0.74576271186440679</v>
      </c>
      <c r="G34" s="86">
        <v>0.59322033898305082</v>
      </c>
      <c r="H34" s="87">
        <v>0.4576271186440678</v>
      </c>
      <c r="I34" s="87">
        <v>0.84745762711864403</v>
      </c>
      <c r="J34" s="94">
        <v>0.83050847457627119</v>
      </c>
      <c r="K34" s="80">
        <v>0.69491525423728817</v>
      </c>
      <c r="L34" s="58"/>
      <c r="M34" s="59" t="s">
        <v>58</v>
      </c>
      <c r="N34" s="60">
        <v>0.72087912087912087</v>
      </c>
      <c r="O34">
        <v>33</v>
      </c>
      <c r="P34" s="59" t="s">
        <v>64</v>
      </c>
      <c r="Q34" s="73">
        <f t="shared" si="1"/>
        <v>59</v>
      </c>
      <c r="R34" s="54">
        <v>2</v>
      </c>
      <c r="S34" s="53">
        <f t="shared" si="2"/>
        <v>3.3898305084745763E-2</v>
      </c>
      <c r="T34" s="54">
        <v>0</v>
      </c>
      <c r="U34" s="53">
        <f t="shared" si="3"/>
        <v>0</v>
      </c>
      <c r="V34" s="54">
        <v>10</v>
      </c>
      <c r="W34" s="53">
        <f t="shared" si="4"/>
        <v>0.16949152542372881</v>
      </c>
      <c r="X34" s="54">
        <v>13</v>
      </c>
      <c r="Y34" s="53">
        <f t="shared" si="5"/>
        <v>0.22033898305084745</v>
      </c>
      <c r="Z34" s="54">
        <v>24</v>
      </c>
      <c r="AA34" s="53">
        <f t="shared" si="6"/>
        <v>0.40677966101694918</v>
      </c>
      <c r="AB34" s="54">
        <v>10</v>
      </c>
      <c r="AC34" s="53">
        <f t="shared" si="7"/>
        <v>0.16949152542372881</v>
      </c>
    </row>
    <row r="35" spans="1:29" x14ac:dyDescent="0.25">
      <c r="A35" s="59" t="s">
        <v>65</v>
      </c>
      <c r="B35" s="66" t="s">
        <v>71</v>
      </c>
      <c r="C35" s="68">
        <v>78</v>
      </c>
      <c r="D35" s="7">
        <v>74</v>
      </c>
      <c r="E35" s="69">
        <f t="shared" si="0"/>
        <v>0.94871794871794868</v>
      </c>
      <c r="F35" s="100">
        <v>0.94594594594594594</v>
      </c>
      <c r="G35" s="86">
        <v>0.77027027027027029</v>
      </c>
      <c r="H35" s="87">
        <v>0.54054054054054057</v>
      </c>
      <c r="I35" s="87">
        <v>0.86486486486486491</v>
      </c>
      <c r="J35" s="94">
        <v>0.85135135135135132</v>
      </c>
      <c r="K35" s="80">
        <v>0.79459459459459458</v>
      </c>
      <c r="L35" s="58"/>
      <c r="M35" s="59" t="s">
        <v>63</v>
      </c>
      <c r="N35" s="60">
        <v>0.70344827586206893</v>
      </c>
      <c r="O35">
        <v>34</v>
      </c>
      <c r="P35" s="59" t="s">
        <v>65</v>
      </c>
      <c r="Q35" s="73">
        <f t="shared" si="1"/>
        <v>74</v>
      </c>
      <c r="R35" s="54">
        <v>0</v>
      </c>
      <c r="S35" s="53">
        <f t="shared" si="2"/>
        <v>0</v>
      </c>
      <c r="T35" s="54">
        <v>3</v>
      </c>
      <c r="U35" s="53">
        <f t="shared" si="3"/>
        <v>4.0540540540540543E-2</v>
      </c>
      <c r="V35" s="54">
        <v>3</v>
      </c>
      <c r="W35" s="53">
        <f t="shared" si="4"/>
        <v>4.0540540540540543E-2</v>
      </c>
      <c r="X35" s="54">
        <v>12</v>
      </c>
      <c r="Y35" s="53">
        <f t="shared" si="5"/>
        <v>0.16216216216216217</v>
      </c>
      <c r="Z35" s="54">
        <v>31</v>
      </c>
      <c r="AA35" s="53">
        <f t="shared" si="6"/>
        <v>0.41891891891891891</v>
      </c>
      <c r="AB35" s="54">
        <v>25</v>
      </c>
      <c r="AC35" s="53">
        <f t="shared" si="7"/>
        <v>0.33783783783783783</v>
      </c>
    </row>
    <row r="36" spans="1:29" x14ac:dyDescent="0.25">
      <c r="A36" s="59" t="s">
        <v>66</v>
      </c>
      <c r="B36" s="66" t="s">
        <v>73</v>
      </c>
      <c r="C36" s="68">
        <v>61</v>
      </c>
      <c r="D36" s="7">
        <v>56</v>
      </c>
      <c r="E36" s="69">
        <f t="shared" si="0"/>
        <v>0.91803278688524592</v>
      </c>
      <c r="F36" s="100">
        <v>0.8928571428571429</v>
      </c>
      <c r="G36" s="86">
        <v>0.9285714285714286</v>
      </c>
      <c r="H36" s="87">
        <v>0.5892857142857143</v>
      </c>
      <c r="I36" s="87">
        <v>0.9285714285714286</v>
      </c>
      <c r="J36" s="94">
        <v>0.9821428571428571</v>
      </c>
      <c r="K36" s="80">
        <v>0.86428571428571432</v>
      </c>
      <c r="L36" s="58"/>
      <c r="M36" s="59" t="s">
        <v>64</v>
      </c>
      <c r="N36" s="60">
        <v>0.69491525423728817</v>
      </c>
      <c r="O36">
        <v>35</v>
      </c>
      <c r="P36" s="59" t="s">
        <v>66</v>
      </c>
      <c r="Q36" s="73">
        <f t="shared" si="1"/>
        <v>56</v>
      </c>
      <c r="R36" s="54">
        <v>0</v>
      </c>
      <c r="S36" s="53">
        <f t="shared" si="2"/>
        <v>0</v>
      </c>
      <c r="T36" s="54">
        <v>0</v>
      </c>
      <c r="U36" s="53">
        <f t="shared" si="3"/>
        <v>0</v>
      </c>
      <c r="V36" s="54">
        <v>2</v>
      </c>
      <c r="W36" s="53">
        <f t="shared" si="4"/>
        <v>3.5714285714285712E-2</v>
      </c>
      <c r="X36" s="54">
        <v>7</v>
      </c>
      <c r="Y36" s="53">
        <f t="shared" si="5"/>
        <v>0.125</v>
      </c>
      <c r="Z36" s="54">
        <v>18</v>
      </c>
      <c r="AA36" s="53">
        <f t="shared" si="6"/>
        <v>0.32142857142857145</v>
      </c>
      <c r="AB36" s="54">
        <v>29</v>
      </c>
      <c r="AC36" s="53">
        <f t="shared" si="7"/>
        <v>0.5178571428571429</v>
      </c>
    </row>
    <row r="37" spans="1:29" x14ac:dyDescent="0.25">
      <c r="A37" s="59" t="s">
        <v>67</v>
      </c>
      <c r="B37" s="66" t="s">
        <v>71</v>
      </c>
      <c r="C37" s="68">
        <v>10</v>
      </c>
      <c r="D37" s="7">
        <v>10</v>
      </c>
      <c r="E37" s="69">
        <f t="shared" si="0"/>
        <v>1</v>
      </c>
      <c r="F37" s="100">
        <v>1</v>
      </c>
      <c r="G37" s="86">
        <v>1</v>
      </c>
      <c r="H37" s="87">
        <v>0.9</v>
      </c>
      <c r="I37" s="87">
        <v>1</v>
      </c>
      <c r="J37" s="94">
        <v>1</v>
      </c>
      <c r="K37" s="80">
        <v>0.98</v>
      </c>
      <c r="L37" s="58"/>
      <c r="M37" s="59" t="s">
        <v>21</v>
      </c>
      <c r="N37" s="60">
        <v>0.61428571428571432</v>
      </c>
      <c r="O37">
        <v>36</v>
      </c>
      <c r="P37" s="59" t="s">
        <v>67</v>
      </c>
      <c r="Q37" s="73">
        <f t="shared" si="1"/>
        <v>10</v>
      </c>
      <c r="R37" s="54">
        <v>0</v>
      </c>
      <c r="S37" s="53">
        <f t="shared" si="2"/>
        <v>0</v>
      </c>
      <c r="T37" s="54">
        <v>0</v>
      </c>
      <c r="U37" s="53">
        <f t="shared" si="3"/>
        <v>0</v>
      </c>
      <c r="V37" s="54">
        <v>0</v>
      </c>
      <c r="W37" s="53">
        <f t="shared" si="4"/>
        <v>0</v>
      </c>
      <c r="X37" s="54">
        <v>0</v>
      </c>
      <c r="Y37" s="53">
        <f t="shared" si="5"/>
        <v>0</v>
      </c>
      <c r="Z37" s="54">
        <v>1</v>
      </c>
      <c r="AA37" s="53">
        <f t="shared" si="6"/>
        <v>0.1</v>
      </c>
      <c r="AB37" s="54">
        <v>9</v>
      </c>
      <c r="AC37" s="53">
        <f t="shared" si="7"/>
        <v>0.9</v>
      </c>
    </row>
    <row r="38" spans="1:29" x14ac:dyDescent="0.25">
      <c r="A38" s="61" t="s">
        <v>84</v>
      </c>
      <c r="B38" s="66" t="s">
        <v>71</v>
      </c>
      <c r="C38" s="68">
        <v>5</v>
      </c>
      <c r="D38" s="7">
        <v>3</v>
      </c>
      <c r="E38" s="69">
        <f t="shared" si="0"/>
        <v>0.6</v>
      </c>
      <c r="F38" s="100">
        <v>1</v>
      </c>
      <c r="G38" s="86">
        <v>1</v>
      </c>
      <c r="H38" s="87">
        <v>0.66666666666666663</v>
      </c>
      <c r="I38" s="87">
        <v>0.66666666666666663</v>
      </c>
      <c r="J38" s="94">
        <v>1</v>
      </c>
      <c r="K38" s="80">
        <v>0.8666666666666667</v>
      </c>
      <c r="L38" s="58"/>
      <c r="M38" s="59" t="s">
        <v>29</v>
      </c>
      <c r="N38" s="60">
        <v>0.50222222222222224</v>
      </c>
      <c r="O38">
        <v>37</v>
      </c>
      <c r="P38" s="61" t="s">
        <v>84</v>
      </c>
      <c r="Q38" s="73">
        <f t="shared" si="1"/>
        <v>3</v>
      </c>
      <c r="R38" s="54">
        <v>0</v>
      </c>
      <c r="S38" s="53">
        <f t="shared" si="2"/>
        <v>0</v>
      </c>
      <c r="T38" s="54">
        <v>0</v>
      </c>
      <c r="U38" s="53">
        <f t="shared" si="3"/>
        <v>0</v>
      </c>
      <c r="V38" s="54">
        <v>0</v>
      </c>
      <c r="W38" s="53">
        <f t="shared" si="4"/>
        <v>0</v>
      </c>
      <c r="X38" s="54">
        <v>1</v>
      </c>
      <c r="Y38" s="53">
        <f t="shared" si="5"/>
        <v>0.33333333333333331</v>
      </c>
      <c r="Z38" s="54">
        <v>0</v>
      </c>
      <c r="AA38" s="53">
        <f t="shared" si="6"/>
        <v>0</v>
      </c>
      <c r="AB38" s="54">
        <v>2</v>
      </c>
      <c r="AC38" s="53">
        <f t="shared" si="7"/>
        <v>0.66666666666666663</v>
      </c>
    </row>
    <row r="39" spans="1:29" ht="15.75" thickBot="1" x14ac:dyDescent="0.3">
      <c r="A39" s="65" t="s">
        <v>0</v>
      </c>
      <c r="B39" s="67"/>
      <c r="C39" s="70">
        <f>SUM(C3:C38)</f>
        <v>3182</v>
      </c>
      <c r="D39" s="71">
        <f>SUM(D3:D38)</f>
        <v>2911</v>
      </c>
      <c r="E39" s="72">
        <f t="shared" si="0"/>
        <v>0.91483343808925199</v>
      </c>
      <c r="F39" s="102">
        <v>0.85277382645803701</v>
      </c>
      <c r="G39" s="90">
        <v>0.84246088193456614</v>
      </c>
      <c r="H39" s="91">
        <v>0.63726884779516357</v>
      </c>
      <c r="I39" s="91">
        <v>0.91963015647226176</v>
      </c>
      <c r="J39" s="96">
        <v>0.88798008534850636</v>
      </c>
      <c r="K39" s="82">
        <v>0.82780938833570417</v>
      </c>
      <c r="L39" s="58"/>
      <c r="M39" s="58"/>
      <c r="N39" s="58"/>
      <c r="P39" s="63" t="s">
        <v>0</v>
      </c>
      <c r="Q39" s="73">
        <f t="shared" si="1"/>
        <v>2911</v>
      </c>
      <c r="R39" s="57">
        <f>SUM(R3:R38)</f>
        <v>13</v>
      </c>
      <c r="S39" s="53">
        <f t="shared" si="2"/>
        <v>4.4658193060803843E-3</v>
      </c>
      <c r="T39" s="57">
        <f t="shared" ref="T39:AB39" si="8">SUM(T3:T38)</f>
        <v>48</v>
      </c>
      <c r="U39" s="53">
        <f t="shared" si="3"/>
        <v>1.6489178976296804E-2</v>
      </c>
      <c r="V39" s="57">
        <f t="shared" si="8"/>
        <v>172</v>
      </c>
      <c r="W39" s="53">
        <f t="shared" si="4"/>
        <v>5.9086224665063553E-2</v>
      </c>
      <c r="X39" s="57">
        <f t="shared" si="8"/>
        <v>367</v>
      </c>
      <c r="Y39" s="53">
        <f t="shared" si="5"/>
        <v>0.12607351425626934</v>
      </c>
      <c r="Z39" s="57">
        <f t="shared" si="8"/>
        <v>960</v>
      </c>
      <c r="AA39" s="53">
        <f t="shared" si="6"/>
        <v>0.32978357952593612</v>
      </c>
      <c r="AB39" s="57">
        <f t="shared" si="8"/>
        <v>1351</v>
      </c>
      <c r="AC39" s="53">
        <f t="shared" si="7"/>
        <v>0.46410168327035384</v>
      </c>
    </row>
    <row r="40" spans="1:29" x14ac:dyDescent="0.25">
      <c r="A40" s="58"/>
      <c r="B40" s="58"/>
      <c r="C40" s="58"/>
      <c r="D40" s="58"/>
      <c r="E40" s="58"/>
      <c r="F40" s="58"/>
      <c r="G40" s="58"/>
      <c r="H40" s="58"/>
      <c r="I40" s="58"/>
      <c r="J40" s="58"/>
      <c r="K40" s="58"/>
      <c r="L40" s="58"/>
    </row>
    <row r="42" spans="1:29" x14ac:dyDescent="0.25">
      <c r="A42" s="104" t="s">
        <v>148</v>
      </c>
      <c r="B42" s="104" t="s">
        <v>82</v>
      </c>
      <c r="C42" s="104" t="s">
        <v>77</v>
      </c>
      <c r="D42" s="104" t="s">
        <v>78</v>
      </c>
      <c r="E42" s="104" t="s">
        <v>79</v>
      </c>
      <c r="F42" s="104" t="s">
        <v>80</v>
      </c>
      <c r="G42" s="104" t="s">
        <v>81</v>
      </c>
    </row>
    <row r="43" spans="1:29" x14ac:dyDescent="0.25">
      <c r="A43" s="73" t="s">
        <v>11</v>
      </c>
      <c r="B43" s="106">
        <v>0</v>
      </c>
      <c r="C43" s="106">
        <v>3.5714285714285712E-2</v>
      </c>
      <c r="D43" s="106">
        <v>7.1428571428571425E-2</v>
      </c>
      <c r="E43" s="106">
        <v>7.1428571428571425E-2</v>
      </c>
      <c r="F43" s="106">
        <v>0.7857142857142857</v>
      </c>
      <c r="G43" s="106">
        <v>3.5714285714285712E-2</v>
      </c>
    </row>
    <row r="44" spans="1:29" x14ac:dyDescent="0.25">
      <c r="A44" s="59" t="s">
        <v>63</v>
      </c>
      <c r="B44" s="53">
        <v>3.4482758620689655E-2</v>
      </c>
      <c r="C44" s="53">
        <v>3.4482758620689655E-2</v>
      </c>
      <c r="D44" s="53">
        <v>0.10344827586206896</v>
      </c>
      <c r="E44" s="53">
        <v>0.13793103448275862</v>
      </c>
      <c r="F44" s="53">
        <v>0.58620689655172409</v>
      </c>
      <c r="G44" s="53">
        <v>0.10344827586206896</v>
      </c>
    </row>
    <row r="45" spans="1:29" x14ac:dyDescent="0.25">
      <c r="A45" s="59" t="s">
        <v>21</v>
      </c>
      <c r="B45" s="53">
        <v>0</v>
      </c>
      <c r="C45" s="53">
        <v>7.1428571428571425E-2</v>
      </c>
      <c r="D45" s="53">
        <v>0.2857142857142857</v>
      </c>
      <c r="E45" s="53">
        <v>0.25</v>
      </c>
      <c r="F45" s="53">
        <v>0.2857142857142857</v>
      </c>
      <c r="G45" s="53">
        <v>0.10714285714285714</v>
      </c>
    </row>
    <row r="46" spans="1:29" x14ac:dyDescent="0.25">
      <c r="A46" s="59" t="s">
        <v>29</v>
      </c>
      <c r="B46" s="53">
        <v>0.13333333333333333</v>
      </c>
      <c r="C46" s="53">
        <v>0.13333333333333333</v>
      </c>
      <c r="D46" s="53">
        <v>0.17777777777777778</v>
      </c>
      <c r="E46" s="53">
        <v>0.31111111111111112</v>
      </c>
      <c r="F46" s="53">
        <v>0.13333333333333333</v>
      </c>
      <c r="G46" s="53">
        <v>0.1111111111111111</v>
      </c>
    </row>
    <row r="47" spans="1:29" x14ac:dyDescent="0.25">
      <c r="A47" s="59" t="s">
        <v>64</v>
      </c>
      <c r="B47" s="53">
        <v>3.3898305084745763E-2</v>
      </c>
      <c r="C47" s="53">
        <v>0</v>
      </c>
      <c r="D47" s="53">
        <v>0.16949152542372881</v>
      </c>
      <c r="E47" s="53">
        <v>0.22033898305084745</v>
      </c>
      <c r="F47" s="53">
        <v>0.40677966101694918</v>
      </c>
      <c r="G47" s="53">
        <v>0.16949152542372881</v>
      </c>
    </row>
    <row r="48" spans="1:29" x14ac:dyDescent="0.25">
      <c r="A48" s="59" t="s">
        <v>45</v>
      </c>
      <c r="B48" s="53">
        <v>0</v>
      </c>
      <c r="C48" s="53">
        <v>4.1666666666666664E-2</v>
      </c>
      <c r="D48" s="53">
        <v>4.1666666666666664E-2</v>
      </c>
      <c r="E48" s="53">
        <v>0.1388888888888889</v>
      </c>
      <c r="F48" s="53">
        <v>0.52777777777777779</v>
      </c>
      <c r="G48" s="53">
        <v>0.25</v>
      </c>
    </row>
    <row r="49" spans="1:7" x14ac:dyDescent="0.25">
      <c r="A49" s="59" t="s">
        <v>20</v>
      </c>
      <c r="B49" s="53">
        <v>0</v>
      </c>
      <c r="C49" s="53">
        <v>0</v>
      </c>
      <c r="D49" s="53">
        <v>0.12903225806451613</v>
      </c>
      <c r="E49" s="53">
        <v>0.22580645161290322</v>
      </c>
      <c r="F49" s="53">
        <v>0.37096774193548387</v>
      </c>
      <c r="G49" s="53">
        <v>0.27419354838709675</v>
      </c>
    </row>
    <row r="50" spans="1:7" x14ac:dyDescent="0.25">
      <c r="A50" s="59" t="s">
        <v>58</v>
      </c>
      <c r="B50" s="53">
        <v>0</v>
      </c>
      <c r="C50" s="53">
        <v>4.3956043956043959E-2</v>
      </c>
      <c r="D50" s="53">
        <v>0.14285714285714285</v>
      </c>
      <c r="E50" s="53">
        <v>0.26373626373626374</v>
      </c>
      <c r="F50" s="53">
        <v>0.26373626373626374</v>
      </c>
      <c r="G50" s="53">
        <v>0.2857142857142857</v>
      </c>
    </row>
    <row r="51" spans="1:7" x14ac:dyDescent="0.25">
      <c r="A51" s="59" t="s">
        <v>19</v>
      </c>
      <c r="B51" s="53">
        <v>0</v>
      </c>
      <c r="C51" s="53">
        <v>0</v>
      </c>
      <c r="D51" s="53">
        <v>4.1666666666666664E-2</v>
      </c>
      <c r="E51" s="53">
        <v>0.375</v>
      </c>
      <c r="F51" s="53">
        <v>0.29166666666666669</v>
      </c>
      <c r="G51" s="53">
        <v>0.29166666666666669</v>
      </c>
    </row>
    <row r="52" spans="1:7" x14ac:dyDescent="0.25">
      <c r="A52" s="59" t="s">
        <v>43</v>
      </c>
      <c r="B52" s="53">
        <v>0</v>
      </c>
      <c r="C52" s="53">
        <v>0</v>
      </c>
      <c r="D52" s="53">
        <v>5.128205128205128E-2</v>
      </c>
      <c r="E52" s="53">
        <v>0.15384615384615385</v>
      </c>
      <c r="F52" s="53">
        <v>0.47008547008547008</v>
      </c>
      <c r="G52" s="53">
        <v>0.3247863247863248</v>
      </c>
    </row>
    <row r="53" spans="1:7" x14ac:dyDescent="0.25">
      <c r="A53" s="59" t="s">
        <v>44</v>
      </c>
      <c r="B53" s="53">
        <v>0</v>
      </c>
      <c r="C53" s="53">
        <v>1.9607843137254902E-2</v>
      </c>
      <c r="D53" s="53">
        <v>5.8823529411764705E-2</v>
      </c>
      <c r="E53" s="53">
        <v>0.25490196078431371</v>
      </c>
      <c r="F53" s="53">
        <v>0.33333333333333331</v>
      </c>
      <c r="G53" s="53">
        <v>0.33333333333333331</v>
      </c>
    </row>
    <row r="54" spans="1:7" x14ac:dyDescent="0.25">
      <c r="A54" s="59" t="s">
        <v>65</v>
      </c>
      <c r="B54" s="53">
        <v>0</v>
      </c>
      <c r="C54" s="53">
        <v>4.0540540540540543E-2</v>
      </c>
      <c r="D54" s="53">
        <v>4.0540540540540543E-2</v>
      </c>
      <c r="E54" s="53">
        <v>0.16216216216216217</v>
      </c>
      <c r="F54" s="53">
        <v>0.41891891891891891</v>
      </c>
      <c r="G54" s="53">
        <v>0.33783783783783783</v>
      </c>
    </row>
    <row r="55" spans="1:7" x14ac:dyDescent="0.25">
      <c r="A55" s="59" t="s">
        <v>27</v>
      </c>
      <c r="B55" s="53">
        <v>0</v>
      </c>
      <c r="C55" s="53">
        <v>3.1578947368421054E-2</v>
      </c>
      <c r="D55" s="53">
        <v>9.4736842105263161E-2</v>
      </c>
      <c r="E55" s="53">
        <v>0.15789473684210525</v>
      </c>
      <c r="F55" s="53">
        <v>0.32631578947368423</v>
      </c>
      <c r="G55" s="53">
        <v>0.38947368421052631</v>
      </c>
    </row>
    <row r="56" spans="1:7" x14ac:dyDescent="0.25">
      <c r="A56" s="59" t="s">
        <v>41</v>
      </c>
      <c r="B56" s="53">
        <v>0</v>
      </c>
      <c r="C56" s="53">
        <v>0.04</v>
      </c>
      <c r="D56" s="53">
        <v>0.12</v>
      </c>
      <c r="E56" s="53">
        <v>0.14000000000000001</v>
      </c>
      <c r="F56" s="53">
        <v>0.3</v>
      </c>
      <c r="G56" s="53">
        <v>0.4</v>
      </c>
    </row>
    <row r="57" spans="1:7" x14ac:dyDescent="0.25">
      <c r="A57" s="59" t="s">
        <v>42</v>
      </c>
      <c r="B57" s="53">
        <v>0</v>
      </c>
      <c r="C57" s="53">
        <v>7.2727272727272724E-2</v>
      </c>
      <c r="D57" s="53">
        <v>0.12727272727272726</v>
      </c>
      <c r="E57" s="53">
        <v>0.10909090909090909</v>
      </c>
      <c r="F57" s="53">
        <v>0.27272727272727271</v>
      </c>
      <c r="G57" s="53">
        <v>0.41818181818181815</v>
      </c>
    </row>
    <row r="58" spans="1:7" x14ac:dyDescent="0.25">
      <c r="A58" s="59" t="s">
        <v>14</v>
      </c>
      <c r="B58" s="53">
        <v>0</v>
      </c>
      <c r="C58" s="53">
        <v>9.1743119266055051E-3</v>
      </c>
      <c r="D58" s="53">
        <v>6.4220183486238536E-2</v>
      </c>
      <c r="E58" s="53">
        <v>0.11926605504587157</v>
      </c>
      <c r="F58" s="53">
        <v>0.38532110091743121</v>
      </c>
      <c r="G58" s="53">
        <v>0.42201834862385323</v>
      </c>
    </row>
    <row r="59" spans="1:7" x14ac:dyDescent="0.25">
      <c r="A59" s="59" t="s">
        <v>56</v>
      </c>
      <c r="B59" s="53">
        <v>0</v>
      </c>
      <c r="C59" s="53">
        <v>0</v>
      </c>
      <c r="D59" s="53">
        <v>3.3333333333333333E-2</v>
      </c>
      <c r="E59" s="53">
        <v>0.11666666666666667</v>
      </c>
      <c r="F59" s="53">
        <v>0.41666666666666669</v>
      </c>
      <c r="G59" s="53">
        <v>0.43333333333333335</v>
      </c>
    </row>
    <row r="60" spans="1:7" x14ac:dyDescent="0.25">
      <c r="A60" s="59" t="s">
        <v>51</v>
      </c>
      <c r="B60" s="53">
        <v>0</v>
      </c>
      <c r="C60" s="53">
        <v>0</v>
      </c>
      <c r="D60" s="53">
        <v>0</v>
      </c>
      <c r="E60" s="53">
        <v>0.22448979591836735</v>
      </c>
      <c r="F60" s="53">
        <v>0.32653061224489793</v>
      </c>
      <c r="G60" s="53">
        <v>0.44897959183673469</v>
      </c>
    </row>
    <row r="61" spans="1:7" x14ac:dyDescent="0.25">
      <c r="A61" s="59" t="s">
        <v>38</v>
      </c>
      <c r="B61" s="53">
        <v>0</v>
      </c>
      <c r="C61" s="53">
        <v>0</v>
      </c>
      <c r="D61" s="53">
        <v>3.2051282051282048E-2</v>
      </c>
      <c r="E61" s="53">
        <v>0.16666666666666666</v>
      </c>
      <c r="F61" s="53">
        <v>0.33974358974358976</v>
      </c>
      <c r="G61" s="53">
        <v>0.46153846153846156</v>
      </c>
    </row>
    <row r="62" spans="1:7" x14ac:dyDescent="0.25">
      <c r="A62" s="63" t="s">
        <v>0</v>
      </c>
      <c r="B62" s="53">
        <v>4.4658193060803843E-3</v>
      </c>
      <c r="C62" s="53">
        <v>1.6489178976296804E-2</v>
      </c>
      <c r="D62" s="53">
        <v>5.9086224665063553E-2</v>
      </c>
      <c r="E62" s="53">
        <v>0.12607351425626934</v>
      </c>
      <c r="F62" s="53">
        <v>0.32978357952593612</v>
      </c>
      <c r="G62" s="53">
        <v>0.46410168327035384</v>
      </c>
    </row>
    <row r="63" spans="1:7" x14ac:dyDescent="0.25">
      <c r="A63" s="59" t="s">
        <v>52</v>
      </c>
      <c r="B63" s="53">
        <v>0</v>
      </c>
      <c r="C63" s="53">
        <v>1.0101010101010102E-2</v>
      </c>
      <c r="D63" s="53">
        <v>1.0101010101010102E-2</v>
      </c>
      <c r="E63" s="53">
        <v>0.12121212121212122</v>
      </c>
      <c r="F63" s="53">
        <v>0.39393939393939392</v>
      </c>
      <c r="G63" s="53">
        <v>0.46464646464646464</v>
      </c>
    </row>
    <row r="64" spans="1:7" x14ac:dyDescent="0.25">
      <c r="A64" s="59" t="s">
        <v>57</v>
      </c>
      <c r="B64" s="53">
        <v>0</v>
      </c>
      <c r="C64" s="53">
        <v>2.5316455696202531E-2</v>
      </c>
      <c r="D64" s="53">
        <v>3.7974683544303799E-2</v>
      </c>
      <c r="E64" s="53">
        <v>3.7974683544303799E-2</v>
      </c>
      <c r="F64" s="53">
        <v>0.4050632911392405</v>
      </c>
      <c r="G64" s="53">
        <v>0.49367088607594939</v>
      </c>
    </row>
    <row r="65" spans="1:7" x14ac:dyDescent="0.25">
      <c r="A65" s="59" t="s">
        <v>53</v>
      </c>
      <c r="B65" s="53">
        <v>0</v>
      </c>
      <c r="C65" s="53">
        <v>0</v>
      </c>
      <c r="D65" s="53">
        <v>3.0120481927710843E-2</v>
      </c>
      <c r="E65" s="53">
        <v>0.10843373493975904</v>
      </c>
      <c r="F65" s="53">
        <v>0.3493975903614458</v>
      </c>
      <c r="G65" s="53">
        <v>0.51204819277108438</v>
      </c>
    </row>
    <row r="66" spans="1:7" x14ac:dyDescent="0.25">
      <c r="A66" s="59" t="s">
        <v>66</v>
      </c>
      <c r="B66" s="53">
        <v>0</v>
      </c>
      <c r="C66" s="53">
        <v>0</v>
      </c>
      <c r="D66" s="53">
        <v>3.5714285714285712E-2</v>
      </c>
      <c r="E66" s="53">
        <v>0.125</v>
      </c>
      <c r="F66" s="53">
        <v>0.32142857142857145</v>
      </c>
      <c r="G66" s="53">
        <v>0.5178571428571429</v>
      </c>
    </row>
    <row r="67" spans="1:7" x14ac:dyDescent="0.25">
      <c r="A67" s="59" t="s">
        <v>59</v>
      </c>
      <c r="B67" s="53">
        <v>5.6497175141242938E-3</v>
      </c>
      <c r="C67" s="53">
        <v>5.6497175141242938E-3</v>
      </c>
      <c r="D67" s="53">
        <v>5.6497175141242938E-2</v>
      </c>
      <c r="E67" s="53">
        <v>0.10169491525423729</v>
      </c>
      <c r="F67" s="53">
        <v>0.31073446327683618</v>
      </c>
      <c r="G67" s="53">
        <v>0.51977401129943501</v>
      </c>
    </row>
    <row r="68" spans="1:7" x14ac:dyDescent="0.25">
      <c r="A68" s="59" t="s">
        <v>24</v>
      </c>
      <c r="B68" s="53">
        <v>0</v>
      </c>
      <c r="C68" s="53">
        <v>2.3622047244094488E-2</v>
      </c>
      <c r="D68" s="53">
        <v>2.3622047244094488E-2</v>
      </c>
      <c r="E68" s="53">
        <v>0.12598425196850394</v>
      </c>
      <c r="F68" s="53">
        <v>0.29921259842519687</v>
      </c>
      <c r="G68" s="53">
        <v>0.52755905511811019</v>
      </c>
    </row>
    <row r="69" spans="1:7" x14ac:dyDescent="0.25">
      <c r="A69" s="59" t="s">
        <v>23</v>
      </c>
      <c r="B69" s="53">
        <v>0</v>
      </c>
      <c r="C69" s="53">
        <v>8.771929824561403E-3</v>
      </c>
      <c r="D69" s="53">
        <v>5.2631578947368418E-2</v>
      </c>
      <c r="E69" s="53">
        <v>6.1403508771929821E-2</v>
      </c>
      <c r="F69" s="53">
        <v>0.32456140350877194</v>
      </c>
      <c r="G69" s="53">
        <v>0.55263157894736847</v>
      </c>
    </row>
    <row r="70" spans="1:7" x14ac:dyDescent="0.25">
      <c r="A70" s="59" t="s">
        <v>50</v>
      </c>
      <c r="B70" s="53">
        <v>1.1363636363636364E-2</v>
      </c>
      <c r="C70" s="53">
        <v>2.2727272727272728E-2</v>
      </c>
      <c r="D70" s="53">
        <v>1.1363636363636364E-2</v>
      </c>
      <c r="E70" s="53">
        <v>0.10227272727272728</v>
      </c>
      <c r="F70" s="53">
        <v>0.29545454545454547</v>
      </c>
      <c r="G70" s="53">
        <v>0.55681818181818177</v>
      </c>
    </row>
    <row r="71" spans="1:7" x14ac:dyDescent="0.25">
      <c r="A71" s="59" t="s">
        <v>55</v>
      </c>
      <c r="B71" s="53">
        <v>0</v>
      </c>
      <c r="C71" s="53">
        <v>0</v>
      </c>
      <c r="D71" s="53">
        <v>5.5045871559633031E-2</v>
      </c>
      <c r="E71" s="53">
        <v>6.4220183486238536E-2</v>
      </c>
      <c r="F71" s="53">
        <v>0.29357798165137616</v>
      </c>
      <c r="G71" s="53">
        <v>0.58715596330275233</v>
      </c>
    </row>
    <row r="72" spans="1:7" x14ac:dyDescent="0.25">
      <c r="A72" s="59" t="s">
        <v>33</v>
      </c>
      <c r="B72" s="53">
        <v>1.1627906976744186E-2</v>
      </c>
      <c r="C72" s="53">
        <v>1.1627906976744186E-2</v>
      </c>
      <c r="D72" s="53">
        <v>9.3023255813953487E-2</v>
      </c>
      <c r="E72" s="53">
        <v>9.3023255813953487E-2</v>
      </c>
      <c r="F72" s="53">
        <v>0.19767441860465115</v>
      </c>
      <c r="G72" s="53">
        <v>0.59302325581395354</v>
      </c>
    </row>
    <row r="73" spans="1:7" x14ac:dyDescent="0.25">
      <c r="A73" s="59" t="s">
        <v>48</v>
      </c>
      <c r="B73" s="53">
        <v>0</v>
      </c>
      <c r="C73" s="53">
        <v>0</v>
      </c>
      <c r="D73" s="53">
        <v>2.3255813953488372E-2</v>
      </c>
      <c r="E73" s="53">
        <v>6.2015503875968991E-2</v>
      </c>
      <c r="F73" s="53">
        <v>0.2868217054263566</v>
      </c>
      <c r="G73" s="53">
        <v>0.62790697674418605</v>
      </c>
    </row>
    <row r="74" spans="1:7" x14ac:dyDescent="0.25">
      <c r="A74" s="59" t="s">
        <v>35</v>
      </c>
      <c r="B74" s="53">
        <v>0</v>
      </c>
      <c r="C74" s="53">
        <v>0</v>
      </c>
      <c r="D74" s="53">
        <v>6.4102564102564097E-2</v>
      </c>
      <c r="E74" s="53">
        <v>8.9743589743589744E-2</v>
      </c>
      <c r="F74" s="53">
        <v>0.20512820512820512</v>
      </c>
      <c r="G74" s="53">
        <v>0.64102564102564108</v>
      </c>
    </row>
    <row r="75" spans="1:7" x14ac:dyDescent="0.25">
      <c r="A75" s="61" t="s">
        <v>84</v>
      </c>
      <c r="B75" s="53">
        <v>0</v>
      </c>
      <c r="C75" s="53">
        <v>0</v>
      </c>
      <c r="D75" s="53">
        <v>0</v>
      </c>
      <c r="E75" s="53">
        <v>0.33333333333333331</v>
      </c>
      <c r="F75" s="53">
        <v>0</v>
      </c>
      <c r="G75" s="53">
        <v>0.66666666666666663</v>
      </c>
    </row>
    <row r="76" spans="1:7" x14ac:dyDescent="0.25">
      <c r="A76" s="59" t="s">
        <v>22</v>
      </c>
      <c r="B76" s="53">
        <v>1.0101010101010102E-2</v>
      </c>
      <c r="C76" s="53">
        <v>1.0101010101010102E-2</v>
      </c>
      <c r="D76" s="53">
        <v>2.0202020202020204E-2</v>
      </c>
      <c r="E76" s="53">
        <v>4.0404040404040407E-2</v>
      </c>
      <c r="F76" s="53">
        <v>0.23232323232323232</v>
      </c>
      <c r="G76" s="53">
        <v>0.68686868686868685</v>
      </c>
    </row>
    <row r="77" spans="1:7" x14ac:dyDescent="0.25">
      <c r="A77" s="59" t="s">
        <v>32</v>
      </c>
      <c r="B77" s="53">
        <v>0</v>
      </c>
      <c r="C77" s="53">
        <v>1.8867924528301886E-2</v>
      </c>
      <c r="D77" s="53">
        <v>2.8301886792452831E-2</v>
      </c>
      <c r="E77" s="53">
        <v>4.716981132075472E-2</v>
      </c>
      <c r="F77" s="53">
        <v>0.16981132075471697</v>
      </c>
      <c r="G77" s="53">
        <v>0.73584905660377353</v>
      </c>
    </row>
    <row r="78" spans="1:7" x14ac:dyDescent="0.25">
      <c r="A78" s="59" t="s">
        <v>54</v>
      </c>
      <c r="B78" s="53">
        <v>0</v>
      </c>
      <c r="C78" s="53">
        <v>0</v>
      </c>
      <c r="D78" s="53">
        <v>0</v>
      </c>
      <c r="E78" s="53">
        <v>0.04</v>
      </c>
      <c r="F78" s="53">
        <v>0.18666666666666668</v>
      </c>
      <c r="G78" s="53">
        <v>0.77333333333333332</v>
      </c>
    </row>
    <row r="79" spans="1:7" x14ac:dyDescent="0.25">
      <c r="A79" s="59" t="s">
        <v>67</v>
      </c>
      <c r="B79" s="53">
        <v>0</v>
      </c>
      <c r="C79" s="53">
        <v>0</v>
      </c>
      <c r="D79" s="53">
        <v>0</v>
      </c>
      <c r="E79" s="53">
        <v>0</v>
      </c>
      <c r="F79" s="53">
        <v>0.1</v>
      </c>
      <c r="G79" s="53">
        <v>0.9</v>
      </c>
    </row>
  </sheetData>
  <autoFilter ref="A1:K39">
    <filterColumn colId="6" showButton="0"/>
    <filterColumn colId="7" showButton="0"/>
    <filterColumn colId="8" showButton="0"/>
  </autoFilter>
  <sortState ref="A43:G79">
    <sortCondition ref="G43"/>
  </sortState>
  <mergeCells count="15">
    <mergeCell ref="A1:A2"/>
    <mergeCell ref="Z1:AA1"/>
    <mergeCell ref="AB1:AC1"/>
    <mergeCell ref="P1:P2"/>
    <mergeCell ref="Q1:Q2"/>
    <mergeCell ref="R1:S1"/>
    <mergeCell ref="T1:U1"/>
    <mergeCell ref="V1:W1"/>
    <mergeCell ref="X1:Y1"/>
    <mergeCell ref="D1:D2"/>
    <mergeCell ref="E1:E2"/>
    <mergeCell ref="K1:K2"/>
    <mergeCell ref="B1:B2"/>
    <mergeCell ref="C1:C2"/>
    <mergeCell ref="G1:J1"/>
  </mergeCells>
  <dataValidations count="1">
    <dataValidation allowBlank="1" showErrorMessage="1" sqref="C3:D38"/>
  </dataValidations>
  <pageMargins left="0.7" right="0.7" top="0.75" bottom="0.75" header="0.3" footer="0.3"/>
  <pageSetup paperSize="9"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dimension ref="A1:N87"/>
  <sheetViews>
    <sheetView topLeftCell="A70" workbookViewId="0">
      <selection activeCell="B81" sqref="B81:B86"/>
    </sheetView>
  </sheetViews>
  <sheetFormatPr defaultRowHeight="15" x14ac:dyDescent="0.25"/>
  <cols>
    <col min="1" max="1" width="16.570312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7.140625"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54</v>
      </c>
      <c r="C3" s="5">
        <f>VLOOKUP(B3,[24]Списки!$C$1:$E$40,2,FALSE)</f>
        <v>11525</v>
      </c>
      <c r="D3" s="5" t="str">
        <f>VLOOKUP(B3,[24]Списки!$C$1:$E$40,3,FALSE)</f>
        <v>СОШ с углуб.</v>
      </c>
      <c r="E3" s="6" t="s">
        <v>15</v>
      </c>
      <c r="F3" s="7">
        <v>77</v>
      </c>
      <c r="G3" s="7">
        <v>75</v>
      </c>
      <c r="H3" s="8">
        <f>C3*1000+1</f>
        <v>11525001</v>
      </c>
      <c r="I3" s="9">
        <v>1</v>
      </c>
      <c r="J3" s="9">
        <v>1</v>
      </c>
      <c r="K3" s="9">
        <v>0</v>
      </c>
      <c r="L3" s="9">
        <v>1</v>
      </c>
      <c r="M3" s="9">
        <v>1</v>
      </c>
      <c r="N3" s="10">
        <f>IF(COUNTBLANK(I3:M3)&lt;5,SUM(I3:M3),"Не писал")</f>
        <v>4</v>
      </c>
    </row>
    <row r="4" spans="1:14" x14ac:dyDescent="0.25">
      <c r="A4" s="3" t="s">
        <v>10</v>
      </c>
      <c r="B4" s="11" t="str">
        <f t="shared" ref="B4:G19" si="0">B3</f>
        <v>ГБОУ СОШ №525</v>
      </c>
      <c r="C4" s="5">
        <f t="shared" si="0"/>
        <v>11525</v>
      </c>
      <c r="D4" s="5" t="str">
        <f t="shared" si="0"/>
        <v>СОШ с углуб.</v>
      </c>
      <c r="E4" s="12" t="str">
        <f t="shared" si="0"/>
        <v>1а</v>
      </c>
      <c r="F4" s="7">
        <f t="shared" si="0"/>
        <v>77</v>
      </c>
      <c r="G4" s="7">
        <f t="shared" si="0"/>
        <v>75</v>
      </c>
      <c r="H4" s="8">
        <f>H3+1</f>
        <v>11525002</v>
      </c>
      <c r="I4" s="9">
        <v>1</v>
      </c>
      <c r="J4" s="9">
        <v>1</v>
      </c>
      <c r="K4" s="9">
        <v>1</v>
      </c>
      <c r="L4" s="9">
        <v>1</v>
      </c>
      <c r="M4" s="9">
        <v>1</v>
      </c>
      <c r="N4" s="10">
        <f t="shared" ref="N4:N67" si="1">IF(COUNTBLANK(I4:M4)&lt;5,SUM(I4:M4),"Не писал")</f>
        <v>5</v>
      </c>
    </row>
    <row r="5" spans="1:14" x14ac:dyDescent="0.25">
      <c r="A5" s="3" t="s">
        <v>10</v>
      </c>
      <c r="B5" s="11" t="str">
        <f t="shared" si="0"/>
        <v>ГБОУ СОШ №525</v>
      </c>
      <c r="C5" s="5">
        <f t="shared" si="0"/>
        <v>11525</v>
      </c>
      <c r="D5" s="5" t="str">
        <f t="shared" si="0"/>
        <v>СОШ с углуб.</v>
      </c>
      <c r="E5" s="12" t="str">
        <f t="shared" si="0"/>
        <v>1а</v>
      </c>
      <c r="F5" s="7">
        <f t="shared" si="0"/>
        <v>77</v>
      </c>
      <c r="G5" s="7">
        <f t="shared" si="0"/>
        <v>75</v>
      </c>
      <c r="H5" s="8">
        <f t="shared" ref="H5:H68" si="2">H4+1</f>
        <v>11525003</v>
      </c>
      <c r="I5" s="9">
        <v>1</v>
      </c>
      <c r="J5" s="9">
        <v>1</v>
      </c>
      <c r="K5" s="9">
        <v>1</v>
      </c>
      <c r="L5" s="9">
        <v>1</v>
      </c>
      <c r="M5" s="9">
        <v>1</v>
      </c>
      <c r="N5" s="10">
        <f t="shared" si="1"/>
        <v>5</v>
      </c>
    </row>
    <row r="6" spans="1:14" x14ac:dyDescent="0.25">
      <c r="A6" s="3" t="s">
        <v>10</v>
      </c>
      <c r="B6" s="11" t="str">
        <f t="shared" si="0"/>
        <v>ГБОУ СОШ №525</v>
      </c>
      <c r="C6" s="5">
        <f t="shared" si="0"/>
        <v>11525</v>
      </c>
      <c r="D6" s="5" t="str">
        <f t="shared" si="0"/>
        <v>СОШ с углуб.</v>
      </c>
      <c r="E6" s="12" t="str">
        <f t="shared" si="0"/>
        <v>1а</v>
      </c>
      <c r="F6" s="7">
        <f t="shared" si="0"/>
        <v>77</v>
      </c>
      <c r="G6" s="7">
        <f t="shared" si="0"/>
        <v>75</v>
      </c>
      <c r="H6" s="8">
        <f t="shared" si="2"/>
        <v>11525004</v>
      </c>
      <c r="I6" s="9">
        <v>1</v>
      </c>
      <c r="J6" s="9">
        <v>1</v>
      </c>
      <c r="K6" s="9">
        <v>1</v>
      </c>
      <c r="L6" s="9">
        <v>1</v>
      </c>
      <c r="M6" s="9">
        <v>1</v>
      </c>
      <c r="N6" s="10">
        <f t="shared" si="1"/>
        <v>5</v>
      </c>
    </row>
    <row r="7" spans="1:14" x14ac:dyDescent="0.25">
      <c r="A7" s="3" t="s">
        <v>10</v>
      </c>
      <c r="B7" s="11" t="str">
        <f t="shared" si="0"/>
        <v>ГБОУ СОШ №525</v>
      </c>
      <c r="C7" s="5">
        <f t="shared" si="0"/>
        <v>11525</v>
      </c>
      <c r="D7" s="5" t="str">
        <f t="shared" si="0"/>
        <v>СОШ с углуб.</v>
      </c>
      <c r="E7" s="12" t="str">
        <f t="shared" si="0"/>
        <v>1а</v>
      </c>
      <c r="F7" s="7">
        <f t="shared" si="0"/>
        <v>77</v>
      </c>
      <c r="G7" s="7">
        <f t="shared" si="0"/>
        <v>75</v>
      </c>
      <c r="H7" s="8">
        <f t="shared" si="2"/>
        <v>11525005</v>
      </c>
      <c r="I7" s="9">
        <v>1</v>
      </c>
      <c r="J7" s="9">
        <v>1</v>
      </c>
      <c r="K7" s="9">
        <v>1</v>
      </c>
      <c r="L7" s="9">
        <v>1</v>
      </c>
      <c r="M7" s="9">
        <v>1</v>
      </c>
      <c r="N7" s="10">
        <f t="shared" si="1"/>
        <v>5</v>
      </c>
    </row>
    <row r="8" spans="1:14" x14ac:dyDescent="0.25">
      <c r="A8" s="3" t="s">
        <v>10</v>
      </c>
      <c r="B8" s="11" t="str">
        <f t="shared" si="0"/>
        <v>ГБОУ СОШ №525</v>
      </c>
      <c r="C8" s="5">
        <f t="shared" si="0"/>
        <v>11525</v>
      </c>
      <c r="D8" s="5" t="str">
        <f t="shared" si="0"/>
        <v>СОШ с углуб.</v>
      </c>
      <c r="E8" s="12" t="str">
        <f t="shared" si="0"/>
        <v>1а</v>
      </c>
      <c r="F8" s="7">
        <f t="shared" si="0"/>
        <v>77</v>
      </c>
      <c r="G8" s="7">
        <f t="shared" si="0"/>
        <v>75</v>
      </c>
      <c r="H8" s="8">
        <f t="shared" si="2"/>
        <v>11525006</v>
      </c>
      <c r="I8" s="9">
        <v>1</v>
      </c>
      <c r="J8" s="9">
        <v>1</v>
      </c>
      <c r="K8" s="9">
        <v>1</v>
      </c>
      <c r="L8" s="9">
        <v>1</v>
      </c>
      <c r="M8" s="9">
        <v>1</v>
      </c>
      <c r="N8" s="10">
        <f t="shared" si="1"/>
        <v>5</v>
      </c>
    </row>
    <row r="9" spans="1:14" x14ac:dyDescent="0.25">
      <c r="A9" s="3" t="s">
        <v>10</v>
      </c>
      <c r="B9" s="11" t="str">
        <f t="shared" si="0"/>
        <v>ГБОУ СОШ №525</v>
      </c>
      <c r="C9" s="5">
        <f t="shared" si="0"/>
        <v>11525</v>
      </c>
      <c r="D9" s="5" t="str">
        <f t="shared" si="0"/>
        <v>СОШ с углуб.</v>
      </c>
      <c r="E9" s="12" t="str">
        <f t="shared" si="0"/>
        <v>1а</v>
      </c>
      <c r="F9" s="7">
        <f t="shared" si="0"/>
        <v>77</v>
      </c>
      <c r="G9" s="7">
        <f t="shared" si="0"/>
        <v>75</v>
      </c>
      <c r="H9" s="8">
        <f t="shared" si="2"/>
        <v>11525007</v>
      </c>
      <c r="I9" s="9">
        <v>1</v>
      </c>
      <c r="J9" s="9">
        <v>1</v>
      </c>
      <c r="K9" s="9">
        <v>1</v>
      </c>
      <c r="L9" s="9">
        <v>1</v>
      </c>
      <c r="M9" s="9">
        <v>1</v>
      </c>
      <c r="N9" s="10">
        <f t="shared" si="1"/>
        <v>5</v>
      </c>
    </row>
    <row r="10" spans="1:14" x14ac:dyDescent="0.25">
      <c r="A10" s="3" t="s">
        <v>10</v>
      </c>
      <c r="B10" s="11" t="str">
        <f t="shared" si="0"/>
        <v>ГБОУ СОШ №525</v>
      </c>
      <c r="C10" s="5">
        <f t="shared" si="0"/>
        <v>11525</v>
      </c>
      <c r="D10" s="5" t="str">
        <f t="shared" si="0"/>
        <v>СОШ с углуб.</v>
      </c>
      <c r="E10" s="12" t="str">
        <f t="shared" si="0"/>
        <v>1а</v>
      </c>
      <c r="F10" s="7">
        <f t="shared" si="0"/>
        <v>77</v>
      </c>
      <c r="G10" s="7">
        <f t="shared" si="0"/>
        <v>75</v>
      </c>
      <c r="H10" s="8">
        <f t="shared" si="2"/>
        <v>11525008</v>
      </c>
      <c r="I10" s="9">
        <v>1</v>
      </c>
      <c r="J10" s="9">
        <v>1</v>
      </c>
      <c r="K10" s="9">
        <v>1</v>
      </c>
      <c r="L10" s="9">
        <v>1</v>
      </c>
      <c r="M10" s="9">
        <v>1</v>
      </c>
      <c r="N10" s="10">
        <v>5</v>
      </c>
    </row>
    <row r="11" spans="1:14" x14ac:dyDescent="0.25">
      <c r="A11" s="3" t="s">
        <v>10</v>
      </c>
      <c r="B11" s="11" t="str">
        <f t="shared" si="0"/>
        <v>ГБОУ СОШ №525</v>
      </c>
      <c r="C11" s="5">
        <f t="shared" si="0"/>
        <v>11525</v>
      </c>
      <c r="D11" s="5" t="str">
        <f t="shared" si="0"/>
        <v>СОШ с углуб.</v>
      </c>
      <c r="E11" s="12" t="str">
        <f t="shared" si="0"/>
        <v>1а</v>
      </c>
      <c r="F11" s="7">
        <f t="shared" si="0"/>
        <v>77</v>
      </c>
      <c r="G11" s="7">
        <f t="shared" si="0"/>
        <v>75</v>
      </c>
      <c r="H11" s="8">
        <f t="shared" si="2"/>
        <v>11525009</v>
      </c>
      <c r="I11" s="9">
        <v>1</v>
      </c>
      <c r="J11" s="9">
        <v>1</v>
      </c>
      <c r="K11" s="9">
        <v>1</v>
      </c>
      <c r="L11" s="9">
        <v>1</v>
      </c>
      <c r="M11" s="9">
        <v>1</v>
      </c>
      <c r="N11" s="10">
        <f t="shared" si="1"/>
        <v>5</v>
      </c>
    </row>
    <row r="12" spans="1:14" x14ac:dyDescent="0.25">
      <c r="A12" s="3" t="s">
        <v>10</v>
      </c>
      <c r="B12" s="11" t="str">
        <f t="shared" si="0"/>
        <v>ГБОУ СОШ №525</v>
      </c>
      <c r="C12" s="5">
        <f t="shared" si="0"/>
        <v>11525</v>
      </c>
      <c r="D12" s="5" t="str">
        <f t="shared" si="0"/>
        <v>СОШ с углуб.</v>
      </c>
      <c r="E12" s="12" t="str">
        <f t="shared" si="0"/>
        <v>1а</v>
      </c>
      <c r="F12" s="7">
        <f t="shared" si="0"/>
        <v>77</v>
      </c>
      <c r="G12" s="7">
        <f t="shared" si="0"/>
        <v>75</v>
      </c>
      <c r="H12" s="8">
        <f t="shared" si="2"/>
        <v>11525010</v>
      </c>
      <c r="I12" s="9">
        <v>1</v>
      </c>
      <c r="J12" s="9">
        <v>1</v>
      </c>
      <c r="K12" s="9">
        <v>1</v>
      </c>
      <c r="L12" s="9">
        <v>0</v>
      </c>
      <c r="M12" s="9">
        <v>1</v>
      </c>
      <c r="N12" s="10">
        <f t="shared" si="1"/>
        <v>4</v>
      </c>
    </row>
    <row r="13" spans="1:14" x14ac:dyDescent="0.25">
      <c r="A13" s="3" t="s">
        <v>10</v>
      </c>
      <c r="B13" s="11" t="str">
        <f t="shared" si="0"/>
        <v>ГБОУ СОШ №525</v>
      </c>
      <c r="C13" s="5">
        <f t="shared" si="0"/>
        <v>11525</v>
      </c>
      <c r="D13" s="5" t="str">
        <f t="shared" si="0"/>
        <v>СОШ с углуб.</v>
      </c>
      <c r="E13" s="12" t="str">
        <f t="shared" si="0"/>
        <v>1а</v>
      </c>
      <c r="F13" s="7">
        <f t="shared" si="0"/>
        <v>77</v>
      </c>
      <c r="G13" s="7">
        <f t="shared" si="0"/>
        <v>75</v>
      </c>
      <c r="H13" s="8">
        <f t="shared" si="2"/>
        <v>11525011</v>
      </c>
      <c r="I13" s="9">
        <v>1</v>
      </c>
      <c r="J13" s="9">
        <v>1</v>
      </c>
      <c r="K13" s="9">
        <v>1</v>
      </c>
      <c r="L13" s="9">
        <v>1</v>
      </c>
      <c r="M13" s="9">
        <v>1</v>
      </c>
      <c r="N13" s="10">
        <f t="shared" si="1"/>
        <v>5</v>
      </c>
    </row>
    <row r="14" spans="1:14" x14ac:dyDescent="0.25">
      <c r="A14" s="3" t="s">
        <v>10</v>
      </c>
      <c r="B14" s="11" t="str">
        <f t="shared" si="0"/>
        <v>ГБОУ СОШ №525</v>
      </c>
      <c r="C14" s="5">
        <f t="shared" si="0"/>
        <v>11525</v>
      </c>
      <c r="D14" s="5" t="str">
        <f t="shared" si="0"/>
        <v>СОШ с углуб.</v>
      </c>
      <c r="E14" s="12" t="str">
        <f t="shared" si="0"/>
        <v>1а</v>
      </c>
      <c r="F14" s="7">
        <f t="shared" si="0"/>
        <v>77</v>
      </c>
      <c r="G14" s="7">
        <f t="shared" si="0"/>
        <v>75</v>
      </c>
      <c r="H14" s="8">
        <f t="shared" si="2"/>
        <v>11525012</v>
      </c>
      <c r="I14" s="9">
        <v>0</v>
      </c>
      <c r="J14" s="9">
        <v>1</v>
      </c>
      <c r="K14" s="9">
        <v>0</v>
      </c>
      <c r="L14" s="9">
        <v>1</v>
      </c>
      <c r="M14" s="9">
        <v>1</v>
      </c>
      <c r="N14" s="10">
        <f t="shared" si="1"/>
        <v>3</v>
      </c>
    </row>
    <row r="15" spans="1:14" x14ac:dyDescent="0.25">
      <c r="A15" s="3" t="s">
        <v>10</v>
      </c>
      <c r="B15" s="11" t="str">
        <f t="shared" si="0"/>
        <v>ГБОУ СОШ №525</v>
      </c>
      <c r="C15" s="5">
        <f t="shared" si="0"/>
        <v>11525</v>
      </c>
      <c r="D15" s="5" t="str">
        <f t="shared" si="0"/>
        <v>СОШ с углуб.</v>
      </c>
      <c r="E15" s="12" t="str">
        <f t="shared" si="0"/>
        <v>1а</v>
      </c>
      <c r="F15" s="7">
        <f t="shared" si="0"/>
        <v>77</v>
      </c>
      <c r="G15" s="7">
        <f t="shared" si="0"/>
        <v>75</v>
      </c>
      <c r="H15" s="8">
        <f t="shared" si="2"/>
        <v>11525013</v>
      </c>
      <c r="I15" s="9">
        <v>1</v>
      </c>
      <c r="J15" s="9">
        <v>1</v>
      </c>
      <c r="K15" s="9">
        <v>1</v>
      </c>
      <c r="L15" s="9">
        <v>1</v>
      </c>
      <c r="M15" s="9">
        <v>1</v>
      </c>
      <c r="N15" s="10">
        <f t="shared" si="1"/>
        <v>5</v>
      </c>
    </row>
    <row r="16" spans="1:14" x14ac:dyDescent="0.25">
      <c r="A16" s="3" t="s">
        <v>10</v>
      </c>
      <c r="B16" s="11" t="str">
        <f t="shared" si="0"/>
        <v>ГБОУ СОШ №525</v>
      </c>
      <c r="C16" s="5">
        <f t="shared" si="0"/>
        <v>11525</v>
      </c>
      <c r="D16" s="5" t="str">
        <f t="shared" si="0"/>
        <v>СОШ с углуб.</v>
      </c>
      <c r="E16" s="12" t="str">
        <f t="shared" si="0"/>
        <v>1а</v>
      </c>
      <c r="F16" s="7">
        <f t="shared" si="0"/>
        <v>77</v>
      </c>
      <c r="G16" s="7">
        <f t="shared" si="0"/>
        <v>75</v>
      </c>
      <c r="H16" s="8">
        <f t="shared" si="2"/>
        <v>11525014</v>
      </c>
      <c r="I16" s="9">
        <v>1</v>
      </c>
      <c r="J16" s="9">
        <v>1</v>
      </c>
      <c r="K16" s="9">
        <v>1</v>
      </c>
      <c r="L16" s="9">
        <v>1</v>
      </c>
      <c r="M16" s="9">
        <v>1</v>
      </c>
      <c r="N16" s="10">
        <f t="shared" si="1"/>
        <v>5</v>
      </c>
    </row>
    <row r="17" spans="1:14" x14ac:dyDescent="0.25">
      <c r="A17" s="3" t="s">
        <v>10</v>
      </c>
      <c r="B17" s="11" t="str">
        <f t="shared" si="0"/>
        <v>ГБОУ СОШ №525</v>
      </c>
      <c r="C17" s="5">
        <f t="shared" si="0"/>
        <v>11525</v>
      </c>
      <c r="D17" s="5" t="str">
        <f t="shared" si="0"/>
        <v>СОШ с углуб.</v>
      </c>
      <c r="E17" s="12" t="str">
        <f t="shared" si="0"/>
        <v>1а</v>
      </c>
      <c r="F17" s="7">
        <f t="shared" si="0"/>
        <v>77</v>
      </c>
      <c r="G17" s="7">
        <f t="shared" si="0"/>
        <v>75</v>
      </c>
      <c r="H17" s="8">
        <f t="shared" si="2"/>
        <v>11525015</v>
      </c>
      <c r="I17" s="9">
        <v>1</v>
      </c>
      <c r="J17" s="9">
        <v>1</v>
      </c>
      <c r="K17" s="9">
        <v>1</v>
      </c>
      <c r="L17" s="9">
        <v>1</v>
      </c>
      <c r="M17" s="9">
        <v>1</v>
      </c>
      <c r="N17" s="10">
        <f t="shared" si="1"/>
        <v>5</v>
      </c>
    </row>
    <row r="18" spans="1:14" x14ac:dyDescent="0.25">
      <c r="A18" s="3" t="s">
        <v>10</v>
      </c>
      <c r="B18" s="11" t="str">
        <f t="shared" si="0"/>
        <v>ГБОУ СОШ №525</v>
      </c>
      <c r="C18" s="5">
        <f t="shared" si="0"/>
        <v>11525</v>
      </c>
      <c r="D18" s="5" t="str">
        <f t="shared" si="0"/>
        <v>СОШ с углуб.</v>
      </c>
      <c r="E18" s="12" t="str">
        <f t="shared" si="0"/>
        <v>1а</v>
      </c>
      <c r="F18" s="7">
        <f t="shared" si="0"/>
        <v>77</v>
      </c>
      <c r="G18" s="7">
        <f t="shared" si="0"/>
        <v>75</v>
      </c>
      <c r="H18" s="8">
        <f t="shared" si="2"/>
        <v>11525016</v>
      </c>
      <c r="I18" s="9">
        <v>1</v>
      </c>
      <c r="J18" s="9">
        <v>1</v>
      </c>
      <c r="K18" s="9">
        <v>1</v>
      </c>
      <c r="L18" s="9">
        <v>1</v>
      </c>
      <c r="M18" s="9">
        <v>1</v>
      </c>
      <c r="N18" s="10">
        <f t="shared" si="1"/>
        <v>5</v>
      </c>
    </row>
    <row r="19" spans="1:14" x14ac:dyDescent="0.25">
      <c r="A19" s="3" t="s">
        <v>10</v>
      </c>
      <c r="B19" s="11" t="str">
        <f t="shared" si="0"/>
        <v>ГБОУ СОШ №525</v>
      </c>
      <c r="C19" s="5">
        <f t="shared" si="0"/>
        <v>11525</v>
      </c>
      <c r="D19" s="5" t="str">
        <f t="shared" si="0"/>
        <v>СОШ с углуб.</v>
      </c>
      <c r="E19" s="12" t="str">
        <f t="shared" si="0"/>
        <v>1а</v>
      </c>
      <c r="F19" s="7">
        <f t="shared" si="0"/>
        <v>77</v>
      </c>
      <c r="G19" s="7">
        <f t="shared" si="0"/>
        <v>75</v>
      </c>
      <c r="H19" s="8">
        <f t="shared" si="2"/>
        <v>11525017</v>
      </c>
      <c r="I19" s="9">
        <v>1</v>
      </c>
      <c r="J19" s="9">
        <v>1</v>
      </c>
      <c r="K19" s="9">
        <v>1</v>
      </c>
      <c r="L19" s="9">
        <v>1</v>
      </c>
      <c r="M19" s="9">
        <v>1</v>
      </c>
      <c r="N19" s="10">
        <f t="shared" si="1"/>
        <v>5</v>
      </c>
    </row>
    <row r="20" spans="1:14" x14ac:dyDescent="0.25">
      <c r="A20" s="3" t="s">
        <v>10</v>
      </c>
      <c r="B20" s="11" t="str">
        <f t="shared" ref="B20:G35" si="3">B19</f>
        <v>ГБОУ СОШ №525</v>
      </c>
      <c r="C20" s="5">
        <f t="shared" si="3"/>
        <v>11525</v>
      </c>
      <c r="D20" s="5" t="str">
        <f t="shared" si="3"/>
        <v>СОШ с углуб.</v>
      </c>
      <c r="E20" s="12" t="str">
        <f t="shared" si="3"/>
        <v>1а</v>
      </c>
      <c r="F20" s="7">
        <f t="shared" si="3"/>
        <v>77</v>
      </c>
      <c r="G20" s="7">
        <f t="shared" si="3"/>
        <v>75</v>
      </c>
      <c r="H20" s="8">
        <f t="shared" si="2"/>
        <v>11525018</v>
      </c>
      <c r="I20" s="9">
        <v>1</v>
      </c>
      <c r="J20" s="9">
        <v>1</v>
      </c>
      <c r="K20" s="9">
        <v>1</v>
      </c>
      <c r="L20" s="9">
        <v>1</v>
      </c>
      <c r="M20" s="9">
        <v>1</v>
      </c>
      <c r="N20" s="10">
        <f t="shared" si="1"/>
        <v>5</v>
      </c>
    </row>
    <row r="21" spans="1:14" x14ac:dyDescent="0.25">
      <c r="A21" s="3" t="s">
        <v>10</v>
      </c>
      <c r="B21" s="11" t="str">
        <f t="shared" si="3"/>
        <v>ГБОУ СОШ №525</v>
      </c>
      <c r="C21" s="5">
        <f t="shared" si="3"/>
        <v>11525</v>
      </c>
      <c r="D21" s="5" t="str">
        <f t="shared" si="3"/>
        <v>СОШ с углуб.</v>
      </c>
      <c r="E21" s="12" t="str">
        <f t="shared" si="3"/>
        <v>1а</v>
      </c>
      <c r="F21" s="7">
        <f t="shared" si="3"/>
        <v>77</v>
      </c>
      <c r="G21" s="7">
        <f t="shared" si="3"/>
        <v>75</v>
      </c>
      <c r="H21" s="8">
        <f t="shared" si="2"/>
        <v>11525019</v>
      </c>
      <c r="I21" s="9">
        <v>1</v>
      </c>
      <c r="J21" s="9">
        <v>1</v>
      </c>
      <c r="K21" s="9">
        <v>1</v>
      </c>
      <c r="L21" s="9">
        <v>1</v>
      </c>
      <c r="M21" s="9">
        <v>1</v>
      </c>
      <c r="N21" s="10">
        <f t="shared" si="1"/>
        <v>5</v>
      </c>
    </row>
    <row r="22" spans="1:14" x14ac:dyDescent="0.25">
      <c r="A22" s="3" t="s">
        <v>10</v>
      </c>
      <c r="B22" s="11" t="str">
        <f t="shared" si="3"/>
        <v>ГБОУ СОШ №525</v>
      </c>
      <c r="C22" s="5">
        <f t="shared" si="3"/>
        <v>11525</v>
      </c>
      <c r="D22" s="5" t="str">
        <f t="shared" si="3"/>
        <v>СОШ с углуб.</v>
      </c>
      <c r="E22" s="12" t="str">
        <f t="shared" si="3"/>
        <v>1а</v>
      </c>
      <c r="F22" s="7">
        <f t="shared" si="3"/>
        <v>77</v>
      </c>
      <c r="G22" s="7">
        <f t="shared" si="3"/>
        <v>75</v>
      </c>
      <c r="H22" s="8">
        <f t="shared" si="2"/>
        <v>11525020</v>
      </c>
      <c r="I22" s="9">
        <v>0</v>
      </c>
      <c r="J22" s="9">
        <v>0</v>
      </c>
      <c r="K22" s="9">
        <v>1</v>
      </c>
      <c r="L22" s="9">
        <v>1</v>
      </c>
      <c r="M22" s="9">
        <v>1</v>
      </c>
      <c r="N22" s="10">
        <f t="shared" si="1"/>
        <v>3</v>
      </c>
    </row>
    <row r="23" spans="1:14" x14ac:dyDescent="0.25">
      <c r="A23" s="3" t="s">
        <v>10</v>
      </c>
      <c r="B23" s="11" t="str">
        <f t="shared" si="3"/>
        <v>ГБОУ СОШ №525</v>
      </c>
      <c r="C23" s="5">
        <f t="shared" si="3"/>
        <v>11525</v>
      </c>
      <c r="D23" s="5" t="str">
        <f t="shared" si="3"/>
        <v>СОШ с углуб.</v>
      </c>
      <c r="E23" s="12" t="str">
        <f t="shared" si="3"/>
        <v>1а</v>
      </c>
      <c r="F23" s="7">
        <f t="shared" si="3"/>
        <v>77</v>
      </c>
      <c r="G23" s="7">
        <f t="shared" si="3"/>
        <v>75</v>
      </c>
      <c r="H23" s="8">
        <f t="shared" si="2"/>
        <v>11525021</v>
      </c>
      <c r="I23" s="9">
        <v>1</v>
      </c>
      <c r="J23" s="9">
        <v>1</v>
      </c>
      <c r="K23" s="9">
        <v>1</v>
      </c>
      <c r="L23" s="9">
        <v>1</v>
      </c>
      <c r="M23" s="9">
        <v>1</v>
      </c>
      <c r="N23" s="10">
        <f t="shared" si="1"/>
        <v>5</v>
      </c>
    </row>
    <row r="24" spans="1:14" x14ac:dyDescent="0.25">
      <c r="A24" s="3" t="s">
        <v>10</v>
      </c>
      <c r="B24" s="11" t="str">
        <f t="shared" si="3"/>
        <v>ГБОУ СОШ №525</v>
      </c>
      <c r="C24" s="5">
        <f t="shared" si="3"/>
        <v>11525</v>
      </c>
      <c r="D24" s="5" t="str">
        <f t="shared" si="3"/>
        <v>СОШ с углуб.</v>
      </c>
      <c r="E24" s="12" t="str">
        <f t="shared" si="3"/>
        <v>1а</v>
      </c>
      <c r="F24" s="7">
        <f t="shared" si="3"/>
        <v>77</v>
      </c>
      <c r="G24" s="7">
        <f t="shared" si="3"/>
        <v>75</v>
      </c>
      <c r="H24" s="8">
        <f t="shared" si="2"/>
        <v>11525022</v>
      </c>
      <c r="I24" s="9">
        <v>1</v>
      </c>
      <c r="J24" s="9">
        <v>1</v>
      </c>
      <c r="K24" s="9">
        <v>1</v>
      </c>
      <c r="L24" s="9">
        <v>1</v>
      </c>
      <c r="M24" s="9">
        <v>1</v>
      </c>
      <c r="N24" s="10">
        <f t="shared" si="1"/>
        <v>5</v>
      </c>
    </row>
    <row r="25" spans="1:14" x14ac:dyDescent="0.25">
      <c r="A25" s="3" t="s">
        <v>10</v>
      </c>
      <c r="B25" s="11" t="str">
        <f t="shared" si="3"/>
        <v>ГБОУ СОШ №525</v>
      </c>
      <c r="C25" s="5">
        <f t="shared" si="3"/>
        <v>11525</v>
      </c>
      <c r="D25" s="5" t="str">
        <f t="shared" si="3"/>
        <v>СОШ с углуб.</v>
      </c>
      <c r="E25" s="12" t="str">
        <f t="shared" si="3"/>
        <v>1а</v>
      </c>
      <c r="F25" s="7">
        <f t="shared" si="3"/>
        <v>77</v>
      </c>
      <c r="G25" s="7">
        <f t="shared" si="3"/>
        <v>75</v>
      </c>
      <c r="H25" s="8">
        <f t="shared" si="2"/>
        <v>11525023</v>
      </c>
      <c r="I25" s="9">
        <v>0</v>
      </c>
      <c r="J25" s="9">
        <v>1</v>
      </c>
      <c r="K25" s="9">
        <v>1</v>
      </c>
      <c r="L25" s="9">
        <v>0</v>
      </c>
      <c r="M25" s="9">
        <v>1</v>
      </c>
      <c r="N25" s="10">
        <f t="shared" si="1"/>
        <v>3</v>
      </c>
    </row>
    <row r="26" spans="1:14" x14ac:dyDescent="0.25">
      <c r="A26" s="3" t="s">
        <v>10</v>
      </c>
      <c r="B26" s="11" t="str">
        <f t="shared" si="3"/>
        <v>ГБОУ СОШ №525</v>
      </c>
      <c r="C26" s="5">
        <f t="shared" si="3"/>
        <v>11525</v>
      </c>
      <c r="D26" s="5" t="str">
        <f t="shared" si="3"/>
        <v>СОШ с углуб.</v>
      </c>
      <c r="E26" s="12" t="str">
        <f t="shared" si="3"/>
        <v>1а</v>
      </c>
      <c r="F26" s="16">
        <f t="shared" si="3"/>
        <v>77</v>
      </c>
      <c r="G26" s="7">
        <f t="shared" si="3"/>
        <v>75</v>
      </c>
      <c r="H26" s="8">
        <f>H25+1</f>
        <v>11525024</v>
      </c>
      <c r="I26" s="9">
        <v>1</v>
      </c>
      <c r="J26" s="9">
        <v>1</v>
      </c>
      <c r="K26" s="9">
        <v>1</v>
      </c>
      <c r="L26" s="9">
        <v>1</v>
      </c>
      <c r="M26" s="9">
        <v>1</v>
      </c>
      <c r="N26" s="10">
        <f t="shared" si="1"/>
        <v>5</v>
      </c>
    </row>
    <row r="27" spans="1:14" x14ac:dyDescent="0.25">
      <c r="A27" s="3" t="s">
        <v>10</v>
      </c>
      <c r="B27" s="11" t="str">
        <f t="shared" si="3"/>
        <v>ГБОУ СОШ №525</v>
      </c>
      <c r="C27" s="5">
        <f t="shared" si="3"/>
        <v>11525</v>
      </c>
      <c r="D27" s="5" t="str">
        <f t="shared" si="3"/>
        <v>СОШ с углуб.</v>
      </c>
      <c r="E27" s="12" t="str">
        <f t="shared" si="3"/>
        <v>1а</v>
      </c>
      <c r="F27" s="7">
        <f t="shared" si="3"/>
        <v>77</v>
      </c>
      <c r="G27" s="7">
        <f t="shared" si="3"/>
        <v>75</v>
      </c>
      <c r="H27" s="8">
        <f t="shared" ref="H27:H46" si="4">H26+1</f>
        <v>11525025</v>
      </c>
      <c r="I27" s="9">
        <v>1</v>
      </c>
      <c r="J27" s="9">
        <v>1</v>
      </c>
      <c r="K27" s="9">
        <v>0</v>
      </c>
      <c r="L27" s="9">
        <v>1</v>
      </c>
      <c r="M27" s="9">
        <v>1</v>
      </c>
      <c r="N27" s="10">
        <f t="shared" si="1"/>
        <v>4</v>
      </c>
    </row>
    <row r="28" spans="1:14" x14ac:dyDescent="0.25">
      <c r="A28" s="3" t="s">
        <v>10</v>
      </c>
      <c r="B28" s="11" t="str">
        <f t="shared" si="3"/>
        <v>ГБОУ СОШ №525</v>
      </c>
      <c r="C28" s="5">
        <f t="shared" si="3"/>
        <v>11525</v>
      </c>
      <c r="D28" s="5" t="str">
        <f t="shared" si="3"/>
        <v>СОШ с углуб.</v>
      </c>
      <c r="E28" s="12" t="str">
        <f t="shared" si="3"/>
        <v>1а</v>
      </c>
      <c r="F28" s="7">
        <f t="shared" si="3"/>
        <v>77</v>
      </c>
      <c r="G28" s="7">
        <f t="shared" si="3"/>
        <v>75</v>
      </c>
      <c r="H28" s="8">
        <f t="shared" si="4"/>
        <v>11525026</v>
      </c>
      <c r="I28" s="9">
        <v>1</v>
      </c>
      <c r="J28" s="9">
        <v>1</v>
      </c>
      <c r="K28" s="9">
        <v>1</v>
      </c>
      <c r="L28" s="9">
        <v>1</v>
      </c>
      <c r="M28" s="9">
        <v>1</v>
      </c>
      <c r="N28" s="10">
        <f t="shared" si="1"/>
        <v>5</v>
      </c>
    </row>
    <row r="29" spans="1:14" x14ac:dyDescent="0.25">
      <c r="A29" s="3" t="s">
        <v>10</v>
      </c>
      <c r="B29" s="11" t="str">
        <f t="shared" si="3"/>
        <v>ГБОУ СОШ №525</v>
      </c>
      <c r="C29" s="5">
        <f t="shared" si="3"/>
        <v>11525</v>
      </c>
      <c r="D29" s="5" t="str">
        <f t="shared" si="3"/>
        <v>СОШ с углуб.</v>
      </c>
      <c r="E29" s="12" t="str">
        <f t="shared" si="3"/>
        <v>1а</v>
      </c>
      <c r="F29" s="7">
        <f t="shared" si="3"/>
        <v>77</v>
      </c>
      <c r="G29" s="7">
        <f t="shared" si="3"/>
        <v>75</v>
      </c>
      <c r="H29" s="8">
        <f t="shared" si="4"/>
        <v>11525027</v>
      </c>
      <c r="I29" s="9">
        <v>1</v>
      </c>
      <c r="J29" s="9">
        <v>1</v>
      </c>
      <c r="K29" s="9">
        <v>1</v>
      </c>
      <c r="L29" s="9">
        <v>1</v>
      </c>
      <c r="M29" s="9">
        <v>1</v>
      </c>
      <c r="N29" s="10">
        <f t="shared" si="1"/>
        <v>5</v>
      </c>
    </row>
    <row r="30" spans="1:14" x14ac:dyDescent="0.25">
      <c r="A30" s="3" t="s">
        <v>10</v>
      </c>
      <c r="B30" s="11" t="str">
        <f t="shared" si="3"/>
        <v>ГБОУ СОШ №525</v>
      </c>
      <c r="C30" s="5">
        <f t="shared" si="3"/>
        <v>11525</v>
      </c>
      <c r="D30" s="5" t="str">
        <f t="shared" si="3"/>
        <v>СОШ с углуб.</v>
      </c>
      <c r="E30" s="12" t="str">
        <f t="shared" si="3"/>
        <v>1а</v>
      </c>
      <c r="F30" s="7">
        <f t="shared" si="3"/>
        <v>77</v>
      </c>
      <c r="G30" s="7">
        <f t="shared" si="3"/>
        <v>75</v>
      </c>
      <c r="H30" s="8">
        <f t="shared" si="4"/>
        <v>11525028</v>
      </c>
      <c r="I30" s="9">
        <v>1</v>
      </c>
      <c r="J30" s="9">
        <v>1</v>
      </c>
      <c r="K30" s="9">
        <v>1</v>
      </c>
      <c r="L30" s="9">
        <v>1</v>
      </c>
      <c r="M30" s="9">
        <v>1</v>
      </c>
      <c r="N30" s="10">
        <f t="shared" si="1"/>
        <v>5</v>
      </c>
    </row>
    <row r="31" spans="1:14" x14ac:dyDescent="0.25">
      <c r="A31" s="3" t="s">
        <v>10</v>
      </c>
      <c r="B31" s="11" t="str">
        <f t="shared" si="3"/>
        <v>ГБОУ СОШ №525</v>
      </c>
      <c r="C31" s="5">
        <f t="shared" si="3"/>
        <v>11525</v>
      </c>
      <c r="D31" s="5" t="str">
        <f t="shared" si="3"/>
        <v>СОШ с углуб.</v>
      </c>
      <c r="E31" s="12" t="str">
        <f t="shared" si="3"/>
        <v>1а</v>
      </c>
      <c r="F31" s="7">
        <f t="shared" si="3"/>
        <v>77</v>
      </c>
      <c r="G31" s="7">
        <f t="shared" si="3"/>
        <v>75</v>
      </c>
      <c r="H31" s="8">
        <f t="shared" si="4"/>
        <v>11525029</v>
      </c>
      <c r="I31" s="9">
        <v>1</v>
      </c>
      <c r="J31" s="9">
        <v>1</v>
      </c>
      <c r="K31" s="9">
        <v>1</v>
      </c>
      <c r="L31" s="9">
        <v>1</v>
      </c>
      <c r="M31" s="9">
        <v>1</v>
      </c>
      <c r="N31" s="10">
        <f t="shared" si="1"/>
        <v>5</v>
      </c>
    </row>
    <row r="32" spans="1:14" x14ac:dyDescent="0.25">
      <c r="A32" s="3" t="s">
        <v>10</v>
      </c>
      <c r="B32" s="11" t="str">
        <f t="shared" si="3"/>
        <v>ГБОУ СОШ №525</v>
      </c>
      <c r="C32" s="5">
        <f t="shared" si="3"/>
        <v>11525</v>
      </c>
      <c r="D32" s="5" t="str">
        <f t="shared" si="3"/>
        <v>СОШ с углуб.</v>
      </c>
      <c r="E32" s="12" t="str">
        <f t="shared" si="3"/>
        <v>1а</v>
      </c>
      <c r="F32" s="7">
        <f t="shared" si="3"/>
        <v>77</v>
      </c>
      <c r="G32" s="7">
        <f t="shared" si="3"/>
        <v>75</v>
      </c>
      <c r="H32" s="8">
        <f t="shared" si="4"/>
        <v>11525030</v>
      </c>
      <c r="I32" s="9">
        <v>0</v>
      </c>
      <c r="J32" s="9">
        <v>1</v>
      </c>
      <c r="K32" s="9">
        <v>1</v>
      </c>
      <c r="L32" s="9">
        <v>1</v>
      </c>
      <c r="M32" s="9">
        <v>1</v>
      </c>
      <c r="N32" s="10">
        <f t="shared" si="1"/>
        <v>4</v>
      </c>
    </row>
    <row r="33" spans="1:14" x14ac:dyDescent="0.25">
      <c r="A33" s="3" t="s">
        <v>10</v>
      </c>
      <c r="B33" s="11" t="str">
        <f t="shared" si="3"/>
        <v>ГБОУ СОШ №525</v>
      </c>
      <c r="C33" s="5">
        <f t="shared" si="3"/>
        <v>11525</v>
      </c>
      <c r="D33" s="5" t="str">
        <f t="shared" si="3"/>
        <v>СОШ с углуб.</v>
      </c>
      <c r="E33" s="12" t="str">
        <f t="shared" si="3"/>
        <v>1а</v>
      </c>
      <c r="F33" s="7">
        <f t="shared" si="3"/>
        <v>77</v>
      </c>
      <c r="G33" s="7">
        <f t="shared" si="3"/>
        <v>75</v>
      </c>
      <c r="H33" s="8">
        <f t="shared" si="4"/>
        <v>11525031</v>
      </c>
      <c r="I33" s="9">
        <v>1</v>
      </c>
      <c r="J33" s="9">
        <v>1</v>
      </c>
      <c r="K33" s="9">
        <v>0</v>
      </c>
      <c r="L33" s="9">
        <v>1</v>
      </c>
      <c r="M33" s="9">
        <v>1</v>
      </c>
      <c r="N33" s="10">
        <f t="shared" si="1"/>
        <v>4</v>
      </c>
    </row>
    <row r="34" spans="1:14" x14ac:dyDescent="0.25">
      <c r="A34" s="3" t="s">
        <v>10</v>
      </c>
      <c r="B34" s="11" t="str">
        <f t="shared" si="3"/>
        <v>ГБОУ СОШ №525</v>
      </c>
      <c r="C34" s="5">
        <f t="shared" si="3"/>
        <v>11525</v>
      </c>
      <c r="D34" s="5" t="str">
        <f t="shared" si="3"/>
        <v>СОШ с углуб.</v>
      </c>
      <c r="E34" s="12" t="str">
        <f t="shared" si="3"/>
        <v>1а</v>
      </c>
      <c r="F34" s="7">
        <f t="shared" si="3"/>
        <v>77</v>
      </c>
      <c r="G34" s="7">
        <f t="shared" si="3"/>
        <v>75</v>
      </c>
      <c r="H34" s="8">
        <f t="shared" si="4"/>
        <v>11525032</v>
      </c>
      <c r="I34" s="9">
        <v>1</v>
      </c>
      <c r="J34" s="9">
        <v>1</v>
      </c>
      <c r="K34" s="9">
        <v>1</v>
      </c>
      <c r="L34" s="9">
        <v>1</v>
      </c>
      <c r="M34" s="9">
        <v>1</v>
      </c>
      <c r="N34" s="10">
        <f t="shared" si="1"/>
        <v>5</v>
      </c>
    </row>
    <row r="35" spans="1:14" x14ac:dyDescent="0.25">
      <c r="A35" s="3" t="s">
        <v>10</v>
      </c>
      <c r="B35" s="11" t="str">
        <f t="shared" si="3"/>
        <v>ГБОУ СОШ №525</v>
      </c>
      <c r="C35" s="5">
        <f t="shared" si="3"/>
        <v>11525</v>
      </c>
      <c r="D35" s="5" t="str">
        <f t="shared" si="3"/>
        <v>СОШ с углуб.</v>
      </c>
      <c r="E35" s="12" t="str">
        <f t="shared" si="3"/>
        <v>1а</v>
      </c>
      <c r="F35" s="7">
        <f t="shared" si="3"/>
        <v>77</v>
      </c>
      <c r="G35" s="7">
        <f t="shared" si="3"/>
        <v>75</v>
      </c>
      <c r="H35" s="8">
        <f t="shared" si="4"/>
        <v>11525033</v>
      </c>
      <c r="I35" s="9">
        <v>1</v>
      </c>
      <c r="J35" s="9">
        <v>1</v>
      </c>
      <c r="K35" s="9">
        <v>1</v>
      </c>
      <c r="L35" s="9">
        <v>1</v>
      </c>
      <c r="M35" s="9">
        <v>1</v>
      </c>
      <c r="N35" s="10">
        <f t="shared" si="1"/>
        <v>5</v>
      </c>
    </row>
    <row r="36" spans="1:14" x14ac:dyDescent="0.25">
      <c r="A36" s="3" t="s">
        <v>10</v>
      </c>
      <c r="B36" s="11" t="str">
        <f t="shared" ref="B36:G51" si="5">B35</f>
        <v>ГБОУ СОШ №525</v>
      </c>
      <c r="C36" s="5">
        <f t="shared" si="5"/>
        <v>11525</v>
      </c>
      <c r="D36" s="5" t="str">
        <f t="shared" si="5"/>
        <v>СОШ с углуб.</v>
      </c>
      <c r="E36" s="12" t="str">
        <f t="shared" si="5"/>
        <v>1а</v>
      </c>
      <c r="F36" s="7">
        <f t="shared" si="5"/>
        <v>77</v>
      </c>
      <c r="G36" s="7">
        <f t="shared" si="5"/>
        <v>75</v>
      </c>
      <c r="H36" s="8">
        <f t="shared" si="4"/>
        <v>11525034</v>
      </c>
      <c r="I36" s="9">
        <v>1</v>
      </c>
      <c r="J36" s="9">
        <v>1</v>
      </c>
      <c r="K36" s="9">
        <v>1</v>
      </c>
      <c r="L36" s="9">
        <v>1</v>
      </c>
      <c r="M36" s="9">
        <v>1</v>
      </c>
      <c r="N36" s="10">
        <f t="shared" si="1"/>
        <v>5</v>
      </c>
    </row>
    <row r="37" spans="1:14" x14ac:dyDescent="0.25">
      <c r="A37" s="3" t="s">
        <v>10</v>
      </c>
      <c r="B37" s="11" t="str">
        <f t="shared" si="5"/>
        <v>ГБОУ СОШ №525</v>
      </c>
      <c r="C37" s="5">
        <f t="shared" si="5"/>
        <v>11525</v>
      </c>
      <c r="D37" s="5" t="str">
        <f t="shared" si="5"/>
        <v>СОШ с углуб.</v>
      </c>
      <c r="E37" s="12" t="str">
        <f t="shared" si="5"/>
        <v>1а</v>
      </c>
      <c r="F37" s="7">
        <f t="shared" si="5"/>
        <v>77</v>
      </c>
      <c r="G37" s="7">
        <f t="shared" si="5"/>
        <v>75</v>
      </c>
      <c r="H37" s="8">
        <f t="shared" si="4"/>
        <v>11525035</v>
      </c>
      <c r="I37" s="9">
        <v>1</v>
      </c>
      <c r="J37" s="9">
        <v>1</v>
      </c>
      <c r="K37" s="9">
        <v>1</v>
      </c>
      <c r="L37" s="9">
        <v>1</v>
      </c>
      <c r="M37" s="9">
        <v>1</v>
      </c>
      <c r="N37" s="10">
        <f t="shared" si="1"/>
        <v>5</v>
      </c>
    </row>
    <row r="38" spans="1:14" x14ac:dyDescent="0.25">
      <c r="A38" s="3" t="s">
        <v>10</v>
      </c>
      <c r="B38" s="11" t="str">
        <f t="shared" si="5"/>
        <v>ГБОУ СОШ №525</v>
      </c>
      <c r="C38" s="5">
        <f t="shared" si="5"/>
        <v>11525</v>
      </c>
      <c r="D38" s="5" t="str">
        <f t="shared" si="5"/>
        <v>СОШ с углуб.</v>
      </c>
      <c r="E38" s="12" t="str">
        <f t="shared" si="5"/>
        <v>1а</v>
      </c>
      <c r="F38" s="7">
        <f t="shared" si="5"/>
        <v>77</v>
      </c>
      <c r="G38" s="7">
        <f t="shared" si="5"/>
        <v>75</v>
      </c>
      <c r="H38" s="8">
        <f t="shared" si="4"/>
        <v>11525036</v>
      </c>
      <c r="I38" s="9">
        <v>1</v>
      </c>
      <c r="J38" s="9">
        <v>1</v>
      </c>
      <c r="K38" s="9">
        <v>1</v>
      </c>
      <c r="L38" s="9">
        <v>1</v>
      </c>
      <c r="M38" s="9">
        <v>1</v>
      </c>
      <c r="N38" s="10">
        <f t="shared" si="1"/>
        <v>5</v>
      </c>
    </row>
    <row r="39" spans="1:14" x14ac:dyDescent="0.25">
      <c r="A39" s="3" t="s">
        <v>10</v>
      </c>
      <c r="B39" s="11" t="str">
        <f t="shared" si="5"/>
        <v>ГБОУ СОШ №525</v>
      </c>
      <c r="C39" s="5">
        <f t="shared" si="5"/>
        <v>11525</v>
      </c>
      <c r="D39" s="5" t="str">
        <f t="shared" si="5"/>
        <v>СОШ с углуб.</v>
      </c>
      <c r="E39" s="12" t="str">
        <f t="shared" si="5"/>
        <v>1а</v>
      </c>
      <c r="F39" s="7">
        <f t="shared" si="5"/>
        <v>77</v>
      </c>
      <c r="G39" s="7">
        <f t="shared" si="5"/>
        <v>75</v>
      </c>
      <c r="H39" s="8">
        <f t="shared" si="4"/>
        <v>11525037</v>
      </c>
      <c r="I39" s="9">
        <v>1</v>
      </c>
      <c r="J39" s="9">
        <v>1</v>
      </c>
      <c r="K39" s="9">
        <v>1</v>
      </c>
      <c r="L39" s="9">
        <v>1</v>
      </c>
      <c r="M39" s="9">
        <v>1</v>
      </c>
      <c r="N39" s="10">
        <f t="shared" si="1"/>
        <v>5</v>
      </c>
    </row>
    <row r="40" spans="1:14" x14ac:dyDescent="0.25">
      <c r="A40" s="3" t="s">
        <v>10</v>
      </c>
      <c r="B40" s="11" t="str">
        <f t="shared" si="5"/>
        <v>ГБОУ СОШ №525</v>
      </c>
      <c r="C40" s="5">
        <f t="shared" si="5"/>
        <v>11525</v>
      </c>
      <c r="D40" s="5" t="str">
        <f t="shared" si="5"/>
        <v>СОШ с углуб.</v>
      </c>
      <c r="E40" s="12" t="str">
        <f>E39</f>
        <v>1а</v>
      </c>
      <c r="F40" s="7">
        <f t="shared" si="5"/>
        <v>77</v>
      </c>
      <c r="G40" s="7">
        <f t="shared" si="5"/>
        <v>75</v>
      </c>
      <c r="H40" s="8">
        <f t="shared" si="4"/>
        <v>11525038</v>
      </c>
      <c r="I40" s="9">
        <v>1</v>
      </c>
      <c r="J40" s="9">
        <v>1</v>
      </c>
      <c r="K40" s="9">
        <v>1</v>
      </c>
      <c r="L40" s="9">
        <v>1</v>
      </c>
      <c r="M40" s="9">
        <v>0</v>
      </c>
      <c r="N40" s="10">
        <f t="shared" si="1"/>
        <v>4</v>
      </c>
    </row>
    <row r="41" spans="1:14" x14ac:dyDescent="0.25">
      <c r="A41" s="3" t="s">
        <v>10</v>
      </c>
      <c r="B41" s="11" t="str">
        <f t="shared" si="5"/>
        <v>ГБОУ СОШ №525</v>
      </c>
      <c r="C41" s="5">
        <f t="shared" si="5"/>
        <v>11525</v>
      </c>
      <c r="D41" s="5" t="str">
        <f t="shared" si="5"/>
        <v>СОШ с углуб.</v>
      </c>
      <c r="E41" s="13" t="s">
        <v>16</v>
      </c>
      <c r="F41" s="7">
        <v>77</v>
      </c>
      <c r="G41" s="7">
        <v>75</v>
      </c>
      <c r="H41" s="8">
        <f t="shared" si="4"/>
        <v>11525039</v>
      </c>
      <c r="I41" s="9">
        <v>1</v>
      </c>
      <c r="J41" s="9">
        <v>1</v>
      </c>
      <c r="K41" s="9">
        <v>1</v>
      </c>
      <c r="L41" s="9">
        <v>1</v>
      </c>
      <c r="M41" s="9">
        <v>1</v>
      </c>
      <c r="N41" s="10">
        <f t="shared" si="1"/>
        <v>5</v>
      </c>
    </row>
    <row r="42" spans="1:14" x14ac:dyDescent="0.25">
      <c r="A42" s="3" t="s">
        <v>10</v>
      </c>
      <c r="B42" s="11" t="str">
        <f t="shared" si="5"/>
        <v>ГБОУ СОШ №525</v>
      </c>
      <c r="C42" s="5">
        <f t="shared" si="5"/>
        <v>11525</v>
      </c>
      <c r="D42" s="5" t="str">
        <f t="shared" si="5"/>
        <v>СОШ с углуб.</v>
      </c>
      <c r="E42" s="12" t="str">
        <f t="shared" si="5"/>
        <v>1б</v>
      </c>
      <c r="F42" s="7">
        <f t="shared" si="5"/>
        <v>77</v>
      </c>
      <c r="G42" s="7">
        <f t="shared" si="5"/>
        <v>75</v>
      </c>
      <c r="H42" s="8">
        <f t="shared" si="4"/>
        <v>11525040</v>
      </c>
      <c r="I42" s="9">
        <v>1</v>
      </c>
      <c r="J42" s="9">
        <v>1</v>
      </c>
      <c r="K42" s="9">
        <v>1</v>
      </c>
      <c r="L42" s="9">
        <v>1</v>
      </c>
      <c r="M42" s="9">
        <v>1</v>
      </c>
      <c r="N42" s="10">
        <f t="shared" si="1"/>
        <v>5</v>
      </c>
    </row>
    <row r="43" spans="1:14" x14ac:dyDescent="0.25">
      <c r="A43" s="3" t="s">
        <v>10</v>
      </c>
      <c r="B43" s="11" t="str">
        <f t="shared" si="5"/>
        <v>ГБОУ СОШ №525</v>
      </c>
      <c r="C43" s="5">
        <f t="shared" si="5"/>
        <v>11525</v>
      </c>
      <c r="D43" s="5" t="str">
        <f t="shared" si="5"/>
        <v>СОШ с углуб.</v>
      </c>
      <c r="E43" s="12" t="str">
        <f t="shared" si="5"/>
        <v>1б</v>
      </c>
      <c r="F43" s="7">
        <f t="shared" si="5"/>
        <v>77</v>
      </c>
      <c r="G43" s="7">
        <f t="shared" si="5"/>
        <v>75</v>
      </c>
      <c r="H43" s="8">
        <f t="shared" si="4"/>
        <v>11525041</v>
      </c>
      <c r="I43" s="9">
        <v>1</v>
      </c>
      <c r="J43" s="9">
        <v>1</v>
      </c>
      <c r="K43" s="9">
        <v>1</v>
      </c>
      <c r="L43" s="9">
        <v>1</v>
      </c>
      <c r="M43" s="9">
        <v>1</v>
      </c>
      <c r="N43" s="10">
        <f t="shared" si="1"/>
        <v>5</v>
      </c>
    </row>
    <row r="44" spans="1:14" x14ac:dyDescent="0.25">
      <c r="A44" s="3" t="s">
        <v>10</v>
      </c>
      <c r="B44" s="11" t="str">
        <f t="shared" si="5"/>
        <v>ГБОУ СОШ №525</v>
      </c>
      <c r="C44" s="5">
        <f t="shared" si="5"/>
        <v>11525</v>
      </c>
      <c r="D44" s="5" t="str">
        <f t="shared" si="5"/>
        <v>СОШ с углуб.</v>
      </c>
      <c r="E44" s="12" t="str">
        <f t="shared" si="5"/>
        <v>1б</v>
      </c>
      <c r="F44" s="7">
        <f t="shared" si="5"/>
        <v>77</v>
      </c>
      <c r="G44" s="7">
        <f t="shared" si="5"/>
        <v>75</v>
      </c>
      <c r="H44" s="8">
        <f t="shared" si="4"/>
        <v>11525042</v>
      </c>
      <c r="I44" s="9">
        <v>1</v>
      </c>
      <c r="J44" s="9">
        <v>1</v>
      </c>
      <c r="K44" s="9">
        <v>1</v>
      </c>
      <c r="L44" s="9">
        <v>1</v>
      </c>
      <c r="M44" s="9">
        <v>1</v>
      </c>
      <c r="N44" s="10">
        <f t="shared" si="1"/>
        <v>5</v>
      </c>
    </row>
    <row r="45" spans="1:14" x14ac:dyDescent="0.25">
      <c r="A45" s="3" t="s">
        <v>10</v>
      </c>
      <c r="B45" s="11" t="str">
        <f t="shared" si="5"/>
        <v>ГБОУ СОШ №525</v>
      </c>
      <c r="C45" s="5">
        <f t="shared" si="5"/>
        <v>11525</v>
      </c>
      <c r="D45" s="5" t="str">
        <f t="shared" si="5"/>
        <v>СОШ с углуб.</v>
      </c>
      <c r="E45" s="12" t="str">
        <f t="shared" si="5"/>
        <v>1б</v>
      </c>
      <c r="F45" s="7">
        <f t="shared" si="5"/>
        <v>77</v>
      </c>
      <c r="G45" s="7">
        <f t="shared" si="5"/>
        <v>75</v>
      </c>
      <c r="H45" s="8">
        <f t="shared" si="4"/>
        <v>11525043</v>
      </c>
      <c r="I45" s="9">
        <v>0</v>
      </c>
      <c r="J45" s="9">
        <v>1</v>
      </c>
      <c r="K45" s="9">
        <v>1</v>
      </c>
      <c r="L45" s="9">
        <v>1</v>
      </c>
      <c r="M45" s="9">
        <v>1</v>
      </c>
      <c r="N45" s="10">
        <f t="shared" si="1"/>
        <v>4</v>
      </c>
    </row>
    <row r="46" spans="1:14" x14ac:dyDescent="0.25">
      <c r="A46" s="3" t="s">
        <v>10</v>
      </c>
      <c r="B46" s="11" t="str">
        <f t="shared" si="5"/>
        <v>ГБОУ СОШ №525</v>
      </c>
      <c r="C46" s="5">
        <f t="shared" si="5"/>
        <v>11525</v>
      </c>
      <c r="D46" s="5" t="str">
        <f t="shared" si="5"/>
        <v>СОШ с углуб.</v>
      </c>
      <c r="E46" s="12" t="str">
        <f t="shared" si="5"/>
        <v>1б</v>
      </c>
      <c r="F46" s="7">
        <f t="shared" si="5"/>
        <v>77</v>
      </c>
      <c r="G46" s="7">
        <f t="shared" si="5"/>
        <v>75</v>
      </c>
      <c r="H46" s="8">
        <f t="shared" si="4"/>
        <v>11525044</v>
      </c>
      <c r="I46" s="9">
        <v>1</v>
      </c>
      <c r="J46" s="9">
        <v>1</v>
      </c>
      <c r="K46" s="9">
        <v>1</v>
      </c>
      <c r="L46" s="9">
        <v>1</v>
      </c>
      <c r="M46" s="9">
        <v>1</v>
      </c>
      <c r="N46" s="10">
        <f t="shared" si="1"/>
        <v>5</v>
      </c>
    </row>
    <row r="47" spans="1:14" x14ac:dyDescent="0.25">
      <c r="A47" s="3" t="s">
        <v>10</v>
      </c>
      <c r="B47" s="11" t="str">
        <f t="shared" si="5"/>
        <v>ГБОУ СОШ №525</v>
      </c>
      <c r="C47" s="5">
        <f t="shared" si="5"/>
        <v>11525</v>
      </c>
      <c r="D47" s="5" t="str">
        <f t="shared" si="5"/>
        <v>СОШ с углуб.</v>
      </c>
      <c r="E47" s="12" t="str">
        <f t="shared" si="5"/>
        <v>1б</v>
      </c>
      <c r="F47" s="7">
        <f t="shared" si="5"/>
        <v>77</v>
      </c>
      <c r="G47" s="7">
        <f t="shared" si="5"/>
        <v>75</v>
      </c>
      <c r="H47" s="8">
        <f t="shared" si="2"/>
        <v>11525045</v>
      </c>
      <c r="I47" s="9">
        <v>1</v>
      </c>
      <c r="J47" s="9">
        <v>1</v>
      </c>
      <c r="K47" s="9">
        <v>1</v>
      </c>
      <c r="L47" s="9">
        <v>1</v>
      </c>
      <c r="M47" s="9">
        <v>1</v>
      </c>
      <c r="N47" s="10">
        <f t="shared" si="1"/>
        <v>5</v>
      </c>
    </row>
    <row r="48" spans="1:14" x14ac:dyDescent="0.25">
      <c r="A48" s="3" t="s">
        <v>10</v>
      </c>
      <c r="B48" s="11" t="str">
        <f t="shared" si="5"/>
        <v>ГБОУ СОШ №525</v>
      </c>
      <c r="C48" s="5">
        <f t="shared" si="5"/>
        <v>11525</v>
      </c>
      <c r="D48" s="5" t="str">
        <f t="shared" si="5"/>
        <v>СОШ с углуб.</v>
      </c>
      <c r="E48" s="12" t="str">
        <f t="shared" si="5"/>
        <v>1б</v>
      </c>
      <c r="F48" s="7">
        <f t="shared" si="5"/>
        <v>77</v>
      </c>
      <c r="G48" s="7">
        <f t="shared" si="5"/>
        <v>75</v>
      </c>
      <c r="H48" s="8">
        <f t="shared" si="2"/>
        <v>11525046</v>
      </c>
      <c r="I48" s="9">
        <v>1</v>
      </c>
      <c r="J48" s="9">
        <v>1</v>
      </c>
      <c r="K48" s="9">
        <v>1</v>
      </c>
      <c r="L48" s="9">
        <v>1</v>
      </c>
      <c r="M48" s="9">
        <v>1</v>
      </c>
      <c r="N48" s="10">
        <f t="shared" si="1"/>
        <v>5</v>
      </c>
    </row>
    <row r="49" spans="1:14" x14ac:dyDescent="0.25">
      <c r="A49" s="3" t="s">
        <v>10</v>
      </c>
      <c r="B49" s="11" t="str">
        <f t="shared" si="5"/>
        <v>ГБОУ СОШ №525</v>
      </c>
      <c r="C49" s="5">
        <f t="shared" si="5"/>
        <v>11525</v>
      </c>
      <c r="D49" s="5" t="str">
        <f t="shared" si="5"/>
        <v>СОШ с углуб.</v>
      </c>
      <c r="E49" s="12" t="str">
        <f t="shared" si="5"/>
        <v>1б</v>
      </c>
      <c r="F49" s="7">
        <f t="shared" si="5"/>
        <v>77</v>
      </c>
      <c r="G49" s="7">
        <f t="shared" si="5"/>
        <v>75</v>
      </c>
      <c r="H49" s="8">
        <f t="shared" si="2"/>
        <v>11525047</v>
      </c>
      <c r="I49" s="9">
        <v>0</v>
      </c>
      <c r="J49" s="9">
        <v>1</v>
      </c>
      <c r="K49" s="9">
        <v>1</v>
      </c>
      <c r="L49" s="9">
        <v>1</v>
      </c>
      <c r="M49" s="9">
        <v>1</v>
      </c>
      <c r="N49" s="10">
        <f t="shared" si="1"/>
        <v>4</v>
      </c>
    </row>
    <row r="50" spans="1:14" x14ac:dyDescent="0.25">
      <c r="A50" s="3" t="s">
        <v>10</v>
      </c>
      <c r="B50" s="11" t="str">
        <f t="shared" si="5"/>
        <v>ГБОУ СОШ №525</v>
      </c>
      <c r="C50" s="5">
        <f t="shared" si="5"/>
        <v>11525</v>
      </c>
      <c r="D50" s="5" t="str">
        <f t="shared" si="5"/>
        <v>СОШ с углуб.</v>
      </c>
      <c r="E50" s="12" t="str">
        <f t="shared" si="5"/>
        <v>1б</v>
      </c>
      <c r="F50" s="7">
        <f t="shared" si="5"/>
        <v>77</v>
      </c>
      <c r="G50" s="7">
        <f t="shared" si="5"/>
        <v>75</v>
      </c>
      <c r="H50" s="8">
        <f t="shared" si="2"/>
        <v>11525048</v>
      </c>
      <c r="I50" s="9">
        <v>1</v>
      </c>
      <c r="J50" s="9">
        <v>1</v>
      </c>
      <c r="K50" s="9">
        <v>1</v>
      </c>
      <c r="L50" s="9">
        <v>1</v>
      </c>
      <c r="M50" s="9">
        <v>1</v>
      </c>
      <c r="N50" s="10">
        <f t="shared" si="1"/>
        <v>5</v>
      </c>
    </row>
    <row r="51" spans="1:14" x14ac:dyDescent="0.25">
      <c r="A51" s="3" t="s">
        <v>10</v>
      </c>
      <c r="B51" s="11" t="str">
        <f t="shared" si="5"/>
        <v>ГБОУ СОШ №525</v>
      </c>
      <c r="C51" s="5">
        <f t="shared" si="5"/>
        <v>11525</v>
      </c>
      <c r="D51" s="5" t="str">
        <f t="shared" si="5"/>
        <v>СОШ с углуб.</v>
      </c>
      <c r="E51" s="12" t="str">
        <f t="shared" si="5"/>
        <v>1б</v>
      </c>
      <c r="F51" s="7">
        <f t="shared" si="5"/>
        <v>77</v>
      </c>
      <c r="G51" s="7">
        <f t="shared" si="5"/>
        <v>75</v>
      </c>
      <c r="H51" s="8">
        <f t="shared" si="2"/>
        <v>11525049</v>
      </c>
      <c r="I51" s="9">
        <v>1</v>
      </c>
      <c r="J51" s="9">
        <v>1</v>
      </c>
      <c r="K51" s="9">
        <v>1</v>
      </c>
      <c r="L51" s="9">
        <v>1</v>
      </c>
      <c r="M51" s="9">
        <v>1</v>
      </c>
      <c r="N51" s="10">
        <f t="shared" si="1"/>
        <v>5</v>
      </c>
    </row>
    <row r="52" spans="1:14" x14ac:dyDescent="0.25">
      <c r="A52" s="3" t="s">
        <v>10</v>
      </c>
      <c r="B52" s="11" t="str">
        <f t="shared" ref="B52:G67" si="6">B51</f>
        <v>ГБОУ СОШ №525</v>
      </c>
      <c r="C52" s="5">
        <f t="shared" si="6"/>
        <v>11525</v>
      </c>
      <c r="D52" s="5" t="str">
        <f t="shared" si="6"/>
        <v>СОШ с углуб.</v>
      </c>
      <c r="E52" s="12" t="str">
        <f t="shared" si="6"/>
        <v>1б</v>
      </c>
      <c r="F52" s="7">
        <f t="shared" si="6"/>
        <v>77</v>
      </c>
      <c r="G52" s="7">
        <f t="shared" si="6"/>
        <v>75</v>
      </c>
      <c r="H52" s="8">
        <f t="shared" si="2"/>
        <v>11525050</v>
      </c>
      <c r="I52" s="9">
        <v>1</v>
      </c>
      <c r="J52" s="9">
        <v>1</v>
      </c>
      <c r="K52" s="9">
        <v>1</v>
      </c>
      <c r="L52" s="9">
        <v>1</v>
      </c>
      <c r="M52" s="9">
        <v>1</v>
      </c>
      <c r="N52" s="10">
        <f t="shared" si="1"/>
        <v>5</v>
      </c>
    </row>
    <row r="53" spans="1:14" x14ac:dyDescent="0.25">
      <c r="A53" s="3" t="s">
        <v>10</v>
      </c>
      <c r="B53" s="11" t="str">
        <f t="shared" si="6"/>
        <v>ГБОУ СОШ №525</v>
      </c>
      <c r="C53" s="5">
        <f t="shared" si="6"/>
        <v>11525</v>
      </c>
      <c r="D53" s="5" t="str">
        <f t="shared" si="6"/>
        <v>СОШ с углуб.</v>
      </c>
      <c r="E53" s="12" t="str">
        <f t="shared" si="6"/>
        <v>1б</v>
      </c>
      <c r="F53" s="7">
        <f t="shared" si="6"/>
        <v>77</v>
      </c>
      <c r="G53" s="7">
        <f t="shared" si="6"/>
        <v>75</v>
      </c>
      <c r="H53" s="8">
        <f t="shared" si="2"/>
        <v>11525051</v>
      </c>
      <c r="I53" s="9">
        <v>1</v>
      </c>
      <c r="J53" s="9">
        <v>1</v>
      </c>
      <c r="K53" s="9">
        <v>0</v>
      </c>
      <c r="L53" s="9">
        <v>1</v>
      </c>
      <c r="M53" s="9">
        <v>1</v>
      </c>
      <c r="N53" s="10">
        <f t="shared" si="1"/>
        <v>4</v>
      </c>
    </row>
    <row r="54" spans="1:14" x14ac:dyDescent="0.25">
      <c r="A54" s="3" t="s">
        <v>10</v>
      </c>
      <c r="B54" s="11" t="str">
        <f t="shared" si="6"/>
        <v>ГБОУ СОШ №525</v>
      </c>
      <c r="C54" s="5">
        <f t="shared" si="6"/>
        <v>11525</v>
      </c>
      <c r="D54" s="5" t="str">
        <f t="shared" si="6"/>
        <v>СОШ с углуб.</v>
      </c>
      <c r="E54" s="12" t="str">
        <f t="shared" si="6"/>
        <v>1б</v>
      </c>
      <c r="F54" s="7">
        <f t="shared" si="6"/>
        <v>77</v>
      </c>
      <c r="G54" s="7">
        <f t="shared" si="6"/>
        <v>75</v>
      </c>
      <c r="H54" s="8">
        <f t="shared" si="2"/>
        <v>11525052</v>
      </c>
      <c r="I54" s="9">
        <v>0</v>
      </c>
      <c r="J54" s="9">
        <v>1</v>
      </c>
      <c r="K54" s="9">
        <v>1</v>
      </c>
      <c r="L54" s="9">
        <v>1</v>
      </c>
      <c r="M54" s="9">
        <v>1</v>
      </c>
      <c r="N54" s="10">
        <f t="shared" si="1"/>
        <v>4</v>
      </c>
    </row>
    <row r="55" spans="1:14" x14ac:dyDescent="0.25">
      <c r="A55" s="3" t="s">
        <v>10</v>
      </c>
      <c r="B55" s="11" t="str">
        <f t="shared" si="6"/>
        <v>ГБОУ СОШ №525</v>
      </c>
      <c r="C55" s="5">
        <f t="shared" si="6"/>
        <v>11525</v>
      </c>
      <c r="D55" s="5" t="str">
        <f t="shared" si="6"/>
        <v>СОШ с углуб.</v>
      </c>
      <c r="E55" s="12" t="str">
        <f t="shared" si="6"/>
        <v>1б</v>
      </c>
      <c r="F55" s="7">
        <f t="shared" si="6"/>
        <v>77</v>
      </c>
      <c r="G55" s="7">
        <f t="shared" si="6"/>
        <v>75</v>
      </c>
      <c r="H55" s="8">
        <f t="shared" si="2"/>
        <v>11525053</v>
      </c>
      <c r="I55" s="9">
        <v>1</v>
      </c>
      <c r="J55" s="9">
        <v>1</v>
      </c>
      <c r="K55" s="9">
        <v>1</v>
      </c>
      <c r="L55" s="9">
        <v>1</v>
      </c>
      <c r="M55" s="9">
        <v>1</v>
      </c>
      <c r="N55" s="10">
        <f t="shared" si="1"/>
        <v>5</v>
      </c>
    </row>
    <row r="56" spans="1:14" x14ac:dyDescent="0.25">
      <c r="A56" s="3" t="s">
        <v>10</v>
      </c>
      <c r="B56" s="11" t="str">
        <f t="shared" si="6"/>
        <v>ГБОУ СОШ №525</v>
      </c>
      <c r="C56" s="5">
        <f t="shared" si="6"/>
        <v>11525</v>
      </c>
      <c r="D56" s="5" t="str">
        <f t="shared" si="6"/>
        <v>СОШ с углуб.</v>
      </c>
      <c r="E56" s="12" t="str">
        <f t="shared" si="6"/>
        <v>1б</v>
      </c>
      <c r="F56" s="7">
        <f t="shared" si="6"/>
        <v>77</v>
      </c>
      <c r="G56" s="7">
        <f t="shared" si="6"/>
        <v>75</v>
      </c>
      <c r="H56" s="8">
        <f t="shared" si="2"/>
        <v>11525054</v>
      </c>
      <c r="I56" s="9">
        <v>0</v>
      </c>
      <c r="J56" s="9">
        <v>1</v>
      </c>
      <c r="K56" s="9">
        <v>1</v>
      </c>
      <c r="L56" s="9">
        <v>1</v>
      </c>
      <c r="M56" s="9">
        <v>1</v>
      </c>
      <c r="N56" s="10">
        <f t="shared" si="1"/>
        <v>4</v>
      </c>
    </row>
    <row r="57" spans="1:14" x14ac:dyDescent="0.25">
      <c r="A57" s="3" t="s">
        <v>10</v>
      </c>
      <c r="B57" s="11" t="str">
        <f t="shared" si="6"/>
        <v>ГБОУ СОШ №525</v>
      </c>
      <c r="C57" s="5">
        <f t="shared" si="6"/>
        <v>11525</v>
      </c>
      <c r="D57" s="5" t="str">
        <f t="shared" si="6"/>
        <v>СОШ с углуб.</v>
      </c>
      <c r="E57" s="12" t="str">
        <f t="shared" si="6"/>
        <v>1б</v>
      </c>
      <c r="F57" s="7">
        <f t="shared" si="6"/>
        <v>77</v>
      </c>
      <c r="G57" s="7">
        <f t="shared" si="6"/>
        <v>75</v>
      </c>
      <c r="H57" s="8">
        <f t="shared" si="2"/>
        <v>11525055</v>
      </c>
      <c r="I57" s="9">
        <v>1</v>
      </c>
      <c r="J57" s="9">
        <v>1</v>
      </c>
      <c r="K57" s="9">
        <v>1</v>
      </c>
      <c r="L57" s="9">
        <v>1</v>
      </c>
      <c r="M57" s="9">
        <v>1</v>
      </c>
      <c r="N57" s="10">
        <f t="shared" si="1"/>
        <v>5</v>
      </c>
    </row>
    <row r="58" spans="1:14" x14ac:dyDescent="0.25">
      <c r="A58" s="3" t="s">
        <v>10</v>
      </c>
      <c r="B58" s="11" t="str">
        <f t="shared" si="6"/>
        <v>ГБОУ СОШ №525</v>
      </c>
      <c r="C58" s="5">
        <f t="shared" si="6"/>
        <v>11525</v>
      </c>
      <c r="D58" s="5" t="str">
        <f t="shared" si="6"/>
        <v>СОШ с углуб.</v>
      </c>
      <c r="E58" s="12" t="str">
        <f t="shared" si="6"/>
        <v>1б</v>
      </c>
      <c r="F58" s="7">
        <f t="shared" si="6"/>
        <v>77</v>
      </c>
      <c r="G58" s="7">
        <f t="shared" si="6"/>
        <v>75</v>
      </c>
      <c r="H58" s="8">
        <f t="shared" si="2"/>
        <v>11525056</v>
      </c>
      <c r="I58" s="9">
        <v>1</v>
      </c>
      <c r="J58" s="9">
        <v>1</v>
      </c>
      <c r="K58" s="9">
        <v>1</v>
      </c>
      <c r="L58" s="9">
        <v>1</v>
      </c>
      <c r="M58" s="9">
        <v>1</v>
      </c>
      <c r="N58" s="10">
        <f t="shared" si="1"/>
        <v>5</v>
      </c>
    </row>
    <row r="59" spans="1:14" x14ac:dyDescent="0.25">
      <c r="A59" s="3" t="s">
        <v>10</v>
      </c>
      <c r="B59" s="11" t="str">
        <f t="shared" si="6"/>
        <v>ГБОУ СОШ №525</v>
      </c>
      <c r="C59" s="5">
        <f t="shared" si="6"/>
        <v>11525</v>
      </c>
      <c r="D59" s="5" t="str">
        <f t="shared" si="6"/>
        <v>СОШ с углуб.</v>
      </c>
      <c r="E59" s="12" t="str">
        <f t="shared" si="6"/>
        <v>1б</v>
      </c>
      <c r="F59" s="7">
        <f t="shared" si="6"/>
        <v>77</v>
      </c>
      <c r="G59" s="7">
        <f t="shared" si="6"/>
        <v>75</v>
      </c>
      <c r="H59" s="8">
        <f t="shared" si="2"/>
        <v>11525057</v>
      </c>
      <c r="I59" s="9">
        <v>1</v>
      </c>
      <c r="J59" s="9">
        <v>1</v>
      </c>
      <c r="K59" s="9">
        <v>1</v>
      </c>
      <c r="L59" s="9">
        <v>1</v>
      </c>
      <c r="M59" s="9">
        <v>1</v>
      </c>
      <c r="N59" s="10">
        <f t="shared" si="1"/>
        <v>5</v>
      </c>
    </row>
    <row r="60" spans="1:14" x14ac:dyDescent="0.25">
      <c r="A60" s="3" t="s">
        <v>10</v>
      </c>
      <c r="B60" s="11" t="str">
        <f t="shared" si="6"/>
        <v>ГБОУ СОШ №525</v>
      </c>
      <c r="C60" s="5">
        <f t="shared" si="6"/>
        <v>11525</v>
      </c>
      <c r="D60" s="5" t="str">
        <f t="shared" si="6"/>
        <v>СОШ с углуб.</v>
      </c>
      <c r="E60" s="12" t="str">
        <f t="shared" si="6"/>
        <v>1б</v>
      </c>
      <c r="F60" s="7">
        <f t="shared" si="6"/>
        <v>77</v>
      </c>
      <c r="G60" s="7">
        <f t="shared" si="6"/>
        <v>75</v>
      </c>
      <c r="H60" s="8">
        <f t="shared" si="2"/>
        <v>11525058</v>
      </c>
      <c r="I60" s="9">
        <v>1</v>
      </c>
      <c r="J60" s="9">
        <v>1</v>
      </c>
      <c r="K60" s="9">
        <v>1</v>
      </c>
      <c r="L60" s="9">
        <v>1</v>
      </c>
      <c r="M60" s="9">
        <v>1</v>
      </c>
      <c r="N60" s="10">
        <f t="shared" si="1"/>
        <v>5</v>
      </c>
    </row>
    <row r="61" spans="1:14" x14ac:dyDescent="0.25">
      <c r="A61" s="3" t="s">
        <v>10</v>
      </c>
      <c r="B61" s="11" t="str">
        <f t="shared" si="6"/>
        <v>ГБОУ СОШ №525</v>
      </c>
      <c r="C61" s="5">
        <f t="shared" si="6"/>
        <v>11525</v>
      </c>
      <c r="D61" s="5" t="str">
        <f t="shared" si="6"/>
        <v>СОШ с углуб.</v>
      </c>
      <c r="E61" s="12" t="str">
        <f t="shared" si="6"/>
        <v>1б</v>
      </c>
      <c r="F61" s="7">
        <f t="shared" si="6"/>
        <v>77</v>
      </c>
      <c r="G61" s="7">
        <f t="shared" si="6"/>
        <v>75</v>
      </c>
      <c r="H61" s="8">
        <f t="shared" si="2"/>
        <v>11525059</v>
      </c>
      <c r="I61" s="9">
        <v>1</v>
      </c>
      <c r="J61" s="9">
        <v>1</v>
      </c>
      <c r="K61" s="9">
        <v>1</v>
      </c>
      <c r="L61" s="9">
        <v>1</v>
      </c>
      <c r="M61" s="9">
        <v>1</v>
      </c>
      <c r="N61" s="10">
        <f t="shared" si="1"/>
        <v>5</v>
      </c>
    </row>
    <row r="62" spans="1:14" x14ac:dyDescent="0.25">
      <c r="A62" s="3" t="s">
        <v>10</v>
      </c>
      <c r="B62" s="11" t="str">
        <f t="shared" si="6"/>
        <v>ГБОУ СОШ №525</v>
      </c>
      <c r="C62" s="5">
        <f t="shared" si="6"/>
        <v>11525</v>
      </c>
      <c r="D62" s="5" t="str">
        <f t="shared" si="6"/>
        <v>СОШ с углуб.</v>
      </c>
      <c r="E62" s="12" t="str">
        <f t="shared" si="6"/>
        <v>1б</v>
      </c>
      <c r="F62" s="7">
        <f t="shared" si="6"/>
        <v>77</v>
      </c>
      <c r="G62" s="7">
        <f t="shared" si="6"/>
        <v>75</v>
      </c>
      <c r="H62" s="8">
        <f t="shared" si="2"/>
        <v>11525060</v>
      </c>
      <c r="I62" s="9">
        <v>1</v>
      </c>
      <c r="J62" s="9">
        <v>1</v>
      </c>
      <c r="K62" s="9">
        <v>0</v>
      </c>
      <c r="L62" s="9">
        <v>1</v>
      </c>
      <c r="M62" s="9">
        <v>1</v>
      </c>
      <c r="N62" s="10">
        <f t="shared" si="1"/>
        <v>4</v>
      </c>
    </row>
    <row r="63" spans="1:14" x14ac:dyDescent="0.25">
      <c r="A63" s="3" t="s">
        <v>10</v>
      </c>
      <c r="B63" s="11" t="str">
        <f t="shared" si="6"/>
        <v>ГБОУ СОШ №525</v>
      </c>
      <c r="C63" s="5">
        <f t="shared" si="6"/>
        <v>11525</v>
      </c>
      <c r="D63" s="5" t="str">
        <f t="shared" si="6"/>
        <v>СОШ с углуб.</v>
      </c>
      <c r="E63" s="12" t="str">
        <f t="shared" si="6"/>
        <v>1б</v>
      </c>
      <c r="F63" s="7">
        <f t="shared" si="6"/>
        <v>77</v>
      </c>
      <c r="G63" s="7">
        <f t="shared" si="6"/>
        <v>75</v>
      </c>
      <c r="H63" s="8">
        <f t="shared" si="2"/>
        <v>11525061</v>
      </c>
      <c r="I63" s="9">
        <v>1</v>
      </c>
      <c r="J63" s="9">
        <v>1</v>
      </c>
      <c r="K63" s="9">
        <v>1</v>
      </c>
      <c r="L63" s="9">
        <v>1</v>
      </c>
      <c r="M63" s="9">
        <v>1</v>
      </c>
      <c r="N63" s="10">
        <f t="shared" si="1"/>
        <v>5</v>
      </c>
    </row>
    <row r="64" spans="1:14" x14ac:dyDescent="0.25">
      <c r="A64" s="3" t="s">
        <v>10</v>
      </c>
      <c r="B64" s="11" t="str">
        <f t="shared" si="6"/>
        <v>ГБОУ СОШ №525</v>
      </c>
      <c r="C64" s="5">
        <f t="shared" si="6"/>
        <v>11525</v>
      </c>
      <c r="D64" s="5" t="str">
        <f t="shared" si="6"/>
        <v>СОШ с углуб.</v>
      </c>
      <c r="E64" s="12" t="str">
        <f t="shared" si="6"/>
        <v>1б</v>
      </c>
      <c r="F64" s="7">
        <f t="shared" si="6"/>
        <v>77</v>
      </c>
      <c r="G64" s="7">
        <f t="shared" si="6"/>
        <v>75</v>
      </c>
      <c r="H64" s="8">
        <f t="shared" si="2"/>
        <v>11525062</v>
      </c>
      <c r="I64" s="9">
        <v>1</v>
      </c>
      <c r="J64" s="9">
        <v>1</v>
      </c>
      <c r="K64" s="9">
        <v>1</v>
      </c>
      <c r="L64" s="9">
        <v>1</v>
      </c>
      <c r="M64" s="9">
        <v>1</v>
      </c>
      <c r="N64" s="10">
        <f t="shared" si="1"/>
        <v>5</v>
      </c>
    </row>
    <row r="65" spans="1:14" x14ac:dyDescent="0.25">
      <c r="A65" s="3" t="s">
        <v>10</v>
      </c>
      <c r="B65" s="11" t="str">
        <f t="shared" si="6"/>
        <v>ГБОУ СОШ №525</v>
      </c>
      <c r="C65" s="5">
        <f t="shared" si="6"/>
        <v>11525</v>
      </c>
      <c r="D65" s="5" t="str">
        <f t="shared" si="6"/>
        <v>СОШ с углуб.</v>
      </c>
      <c r="E65" s="12" t="str">
        <f t="shared" si="6"/>
        <v>1б</v>
      </c>
      <c r="F65" s="7">
        <f t="shared" si="6"/>
        <v>77</v>
      </c>
      <c r="G65" s="7">
        <f t="shared" si="6"/>
        <v>75</v>
      </c>
      <c r="H65" s="8">
        <f t="shared" si="2"/>
        <v>11525063</v>
      </c>
      <c r="I65" s="9">
        <v>1</v>
      </c>
      <c r="J65" s="9">
        <v>1</v>
      </c>
      <c r="K65" s="9">
        <v>1</v>
      </c>
      <c r="L65" s="9">
        <v>1</v>
      </c>
      <c r="M65" s="9">
        <v>1</v>
      </c>
      <c r="N65" s="10">
        <f t="shared" si="1"/>
        <v>5</v>
      </c>
    </row>
    <row r="66" spans="1:14" x14ac:dyDescent="0.25">
      <c r="A66" s="3" t="s">
        <v>10</v>
      </c>
      <c r="B66" s="11" t="str">
        <f t="shared" si="6"/>
        <v>ГБОУ СОШ №525</v>
      </c>
      <c r="C66" s="5">
        <f t="shared" si="6"/>
        <v>11525</v>
      </c>
      <c r="D66" s="5" t="str">
        <f t="shared" si="6"/>
        <v>СОШ с углуб.</v>
      </c>
      <c r="E66" s="12" t="str">
        <f t="shared" si="6"/>
        <v>1б</v>
      </c>
      <c r="F66" s="7">
        <f t="shared" si="6"/>
        <v>77</v>
      </c>
      <c r="G66" s="7">
        <f t="shared" si="6"/>
        <v>75</v>
      </c>
      <c r="H66" s="8">
        <f t="shared" si="2"/>
        <v>11525064</v>
      </c>
      <c r="I66" s="9">
        <v>1</v>
      </c>
      <c r="J66" s="9">
        <v>1</v>
      </c>
      <c r="K66" s="9">
        <v>1</v>
      </c>
      <c r="L66" s="9">
        <v>1</v>
      </c>
      <c r="M66" s="9">
        <v>1</v>
      </c>
      <c r="N66" s="10">
        <f t="shared" si="1"/>
        <v>5</v>
      </c>
    </row>
    <row r="67" spans="1:14" x14ac:dyDescent="0.25">
      <c r="A67" s="3" t="s">
        <v>10</v>
      </c>
      <c r="B67" s="11" t="str">
        <f t="shared" si="6"/>
        <v>ГБОУ СОШ №525</v>
      </c>
      <c r="C67" s="5">
        <f t="shared" si="6"/>
        <v>11525</v>
      </c>
      <c r="D67" s="5" t="str">
        <f t="shared" si="6"/>
        <v>СОШ с углуб.</v>
      </c>
      <c r="E67" s="12" t="str">
        <f t="shared" si="6"/>
        <v>1б</v>
      </c>
      <c r="F67" s="7">
        <f t="shared" si="6"/>
        <v>77</v>
      </c>
      <c r="G67" s="7">
        <f t="shared" si="6"/>
        <v>75</v>
      </c>
      <c r="H67" s="8">
        <f t="shared" si="2"/>
        <v>11525065</v>
      </c>
      <c r="I67" s="9">
        <v>1</v>
      </c>
      <c r="J67" s="9">
        <v>1</v>
      </c>
      <c r="K67" s="9">
        <v>1</v>
      </c>
      <c r="L67" s="9">
        <v>1</v>
      </c>
      <c r="M67" s="9">
        <v>1</v>
      </c>
      <c r="N67" s="10">
        <f t="shared" si="1"/>
        <v>5</v>
      </c>
    </row>
    <row r="68" spans="1:14" x14ac:dyDescent="0.25">
      <c r="A68" s="3" t="s">
        <v>10</v>
      </c>
      <c r="B68" s="11" t="str">
        <f t="shared" ref="B68:G78" si="7">B67</f>
        <v>ГБОУ СОШ №525</v>
      </c>
      <c r="C68" s="5">
        <f t="shared" si="7"/>
        <v>11525</v>
      </c>
      <c r="D68" s="5" t="str">
        <f t="shared" si="7"/>
        <v>СОШ с углуб.</v>
      </c>
      <c r="E68" s="12" t="str">
        <f t="shared" si="7"/>
        <v>1б</v>
      </c>
      <c r="F68" s="7">
        <f t="shared" si="7"/>
        <v>77</v>
      </c>
      <c r="G68" s="7">
        <f t="shared" si="7"/>
        <v>75</v>
      </c>
      <c r="H68" s="8">
        <f t="shared" si="2"/>
        <v>11525066</v>
      </c>
      <c r="I68" s="9">
        <v>1</v>
      </c>
      <c r="J68" s="9">
        <v>1</v>
      </c>
      <c r="K68" s="9">
        <v>0</v>
      </c>
      <c r="L68" s="9">
        <v>1</v>
      </c>
      <c r="M68" s="9">
        <v>1</v>
      </c>
      <c r="N68" s="10">
        <f t="shared" ref="N68:N77" si="8">IF(COUNTBLANK(I68:M68)&lt;5,SUM(I68:M68),"Не писал")</f>
        <v>4</v>
      </c>
    </row>
    <row r="69" spans="1:14" x14ac:dyDescent="0.25">
      <c r="A69" s="3" t="s">
        <v>10</v>
      </c>
      <c r="B69" s="11" t="str">
        <f t="shared" si="7"/>
        <v>ГБОУ СОШ №525</v>
      </c>
      <c r="C69" s="5">
        <f t="shared" si="7"/>
        <v>11525</v>
      </c>
      <c r="D69" s="5" t="str">
        <f t="shared" si="7"/>
        <v>СОШ с углуб.</v>
      </c>
      <c r="E69" s="12" t="str">
        <f t="shared" si="7"/>
        <v>1б</v>
      </c>
      <c r="F69" s="7">
        <f t="shared" si="7"/>
        <v>77</v>
      </c>
      <c r="G69" s="7">
        <f t="shared" si="7"/>
        <v>75</v>
      </c>
      <c r="H69" s="8">
        <f t="shared" ref="H69:H77" si="9">H68+1</f>
        <v>11525067</v>
      </c>
      <c r="I69" s="9">
        <v>1</v>
      </c>
      <c r="J69" s="9">
        <v>1</v>
      </c>
      <c r="K69" s="9">
        <v>1</v>
      </c>
      <c r="L69" s="9">
        <v>1</v>
      </c>
      <c r="M69" s="9">
        <v>1</v>
      </c>
      <c r="N69" s="10">
        <f t="shared" si="8"/>
        <v>5</v>
      </c>
    </row>
    <row r="70" spans="1:14" x14ac:dyDescent="0.25">
      <c r="A70" s="3" t="s">
        <v>10</v>
      </c>
      <c r="B70" s="11" t="str">
        <f t="shared" si="7"/>
        <v>ГБОУ СОШ №525</v>
      </c>
      <c r="C70" s="5">
        <f t="shared" si="7"/>
        <v>11525</v>
      </c>
      <c r="D70" s="5" t="str">
        <f t="shared" si="7"/>
        <v>СОШ с углуб.</v>
      </c>
      <c r="E70" s="12" t="str">
        <f t="shared" si="7"/>
        <v>1б</v>
      </c>
      <c r="F70" s="7">
        <f t="shared" si="7"/>
        <v>77</v>
      </c>
      <c r="G70" s="7">
        <f t="shared" si="7"/>
        <v>75</v>
      </c>
      <c r="H70" s="8">
        <f t="shared" si="9"/>
        <v>11525068</v>
      </c>
      <c r="I70" s="9">
        <v>1</v>
      </c>
      <c r="J70" s="9">
        <v>1</v>
      </c>
      <c r="K70" s="9">
        <v>0</v>
      </c>
      <c r="L70" s="9">
        <v>1</v>
      </c>
      <c r="M70" s="9">
        <v>1</v>
      </c>
      <c r="N70" s="10">
        <f t="shared" si="8"/>
        <v>4</v>
      </c>
    </row>
    <row r="71" spans="1:14" x14ac:dyDescent="0.25">
      <c r="A71" s="3" t="s">
        <v>10</v>
      </c>
      <c r="B71" s="11" t="str">
        <f t="shared" si="7"/>
        <v>ГБОУ СОШ №525</v>
      </c>
      <c r="C71" s="5">
        <f t="shared" si="7"/>
        <v>11525</v>
      </c>
      <c r="D71" s="5" t="str">
        <f t="shared" si="7"/>
        <v>СОШ с углуб.</v>
      </c>
      <c r="E71" s="12" t="str">
        <f t="shared" si="7"/>
        <v>1б</v>
      </c>
      <c r="F71" s="7">
        <f t="shared" si="7"/>
        <v>77</v>
      </c>
      <c r="G71" s="7">
        <f t="shared" si="7"/>
        <v>75</v>
      </c>
      <c r="H71" s="8">
        <f t="shared" si="9"/>
        <v>11525069</v>
      </c>
      <c r="I71" s="9">
        <v>1</v>
      </c>
      <c r="J71" s="9">
        <v>1</v>
      </c>
      <c r="K71" s="9">
        <v>1</v>
      </c>
      <c r="L71" s="9">
        <v>1</v>
      </c>
      <c r="M71" s="9">
        <v>1</v>
      </c>
      <c r="N71" s="10">
        <f t="shared" si="8"/>
        <v>5</v>
      </c>
    </row>
    <row r="72" spans="1:14" x14ac:dyDescent="0.25">
      <c r="A72" s="3" t="s">
        <v>10</v>
      </c>
      <c r="B72" s="11" t="str">
        <f t="shared" si="7"/>
        <v>ГБОУ СОШ №525</v>
      </c>
      <c r="C72" s="5">
        <f t="shared" si="7"/>
        <v>11525</v>
      </c>
      <c r="D72" s="5" t="str">
        <f t="shared" si="7"/>
        <v>СОШ с углуб.</v>
      </c>
      <c r="E72" s="12" t="str">
        <f t="shared" si="7"/>
        <v>1б</v>
      </c>
      <c r="F72" s="7">
        <f t="shared" si="7"/>
        <v>77</v>
      </c>
      <c r="G72" s="7">
        <f t="shared" si="7"/>
        <v>75</v>
      </c>
      <c r="H72" s="8">
        <f t="shared" si="9"/>
        <v>11525070</v>
      </c>
      <c r="I72" s="9">
        <v>1</v>
      </c>
      <c r="J72" s="9">
        <v>1</v>
      </c>
      <c r="K72" s="9">
        <v>1</v>
      </c>
      <c r="L72" s="9">
        <v>1</v>
      </c>
      <c r="M72" s="9">
        <v>1</v>
      </c>
      <c r="N72" s="10">
        <f t="shared" si="8"/>
        <v>5</v>
      </c>
    </row>
    <row r="73" spans="1:14" x14ac:dyDescent="0.25">
      <c r="A73" s="3" t="s">
        <v>10</v>
      </c>
      <c r="B73" s="11" t="str">
        <f t="shared" si="7"/>
        <v>ГБОУ СОШ №525</v>
      </c>
      <c r="C73" s="5">
        <f t="shared" si="7"/>
        <v>11525</v>
      </c>
      <c r="D73" s="5" t="str">
        <f t="shared" si="7"/>
        <v>СОШ с углуб.</v>
      </c>
      <c r="E73" s="12" t="str">
        <f t="shared" si="7"/>
        <v>1б</v>
      </c>
      <c r="F73" s="7">
        <f t="shared" si="7"/>
        <v>77</v>
      </c>
      <c r="G73" s="7">
        <f t="shared" si="7"/>
        <v>75</v>
      </c>
      <c r="H73" s="8">
        <f t="shared" si="9"/>
        <v>11525071</v>
      </c>
      <c r="I73" s="9">
        <v>1</v>
      </c>
      <c r="J73" s="9">
        <v>1</v>
      </c>
      <c r="K73" s="9">
        <v>1</v>
      </c>
      <c r="L73" s="9">
        <v>1</v>
      </c>
      <c r="M73" s="9">
        <v>1</v>
      </c>
      <c r="N73" s="10">
        <f t="shared" si="8"/>
        <v>5</v>
      </c>
    </row>
    <row r="74" spans="1:14" x14ac:dyDescent="0.25">
      <c r="A74" s="3" t="s">
        <v>10</v>
      </c>
      <c r="B74" s="11" t="str">
        <f t="shared" si="7"/>
        <v>ГБОУ СОШ №525</v>
      </c>
      <c r="C74" s="5">
        <f t="shared" si="7"/>
        <v>11525</v>
      </c>
      <c r="D74" s="5" t="str">
        <f t="shared" si="7"/>
        <v>СОШ с углуб.</v>
      </c>
      <c r="E74" s="12" t="str">
        <f t="shared" si="7"/>
        <v>1б</v>
      </c>
      <c r="F74" s="7">
        <f t="shared" si="7"/>
        <v>77</v>
      </c>
      <c r="G74" s="7">
        <f t="shared" si="7"/>
        <v>75</v>
      </c>
      <c r="H74" s="8">
        <f t="shared" si="9"/>
        <v>11525072</v>
      </c>
      <c r="I74" s="9">
        <v>1</v>
      </c>
      <c r="J74" s="9">
        <v>1</v>
      </c>
      <c r="K74" s="9">
        <v>1</v>
      </c>
      <c r="L74" s="9">
        <v>1</v>
      </c>
      <c r="M74" s="9">
        <v>1</v>
      </c>
      <c r="N74" s="10">
        <f t="shared" si="8"/>
        <v>5</v>
      </c>
    </row>
    <row r="75" spans="1:14" x14ac:dyDescent="0.25">
      <c r="A75" s="3" t="s">
        <v>10</v>
      </c>
      <c r="B75" s="11" t="str">
        <f t="shared" si="7"/>
        <v>ГБОУ СОШ №525</v>
      </c>
      <c r="C75" s="5">
        <f t="shared" si="7"/>
        <v>11525</v>
      </c>
      <c r="D75" s="5" t="str">
        <f t="shared" si="7"/>
        <v>СОШ с углуб.</v>
      </c>
      <c r="E75" s="12" t="str">
        <f t="shared" si="7"/>
        <v>1б</v>
      </c>
      <c r="F75" s="7">
        <f t="shared" si="7"/>
        <v>77</v>
      </c>
      <c r="G75" s="7">
        <f t="shared" si="7"/>
        <v>75</v>
      </c>
      <c r="H75" s="8">
        <f t="shared" si="9"/>
        <v>11525073</v>
      </c>
      <c r="I75" s="9">
        <v>1</v>
      </c>
      <c r="J75" s="9">
        <v>1</v>
      </c>
      <c r="K75" s="9">
        <v>1</v>
      </c>
      <c r="L75" s="9">
        <v>1</v>
      </c>
      <c r="M75" s="9">
        <v>1</v>
      </c>
      <c r="N75" s="10">
        <f t="shared" si="8"/>
        <v>5</v>
      </c>
    </row>
    <row r="76" spans="1:14" x14ac:dyDescent="0.25">
      <c r="A76" s="3" t="s">
        <v>10</v>
      </c>
      <c r="B76" s="11" t="str">
        <f t="shared" si="7"/>
        <v>ГБОУ СОШ №525</v>
      </c>
      <c r="C76" s="5">
        <f t="shared" si="7"/>
        <v>11525</v>
      </c>
      <c r="D76" s="5" t="str">
        <f t="shared" si="7"/>
        <v>СОШ с углуб.</v>
      </c>
      <c r="E76" s="12" t="str">
        <f t="shared" si="7"/>
        <v>1б</v>
      </c>
      <c r="F76" s="7">
        <f t="shared" si="7"/>
        <v>77</v>
      </c>
      <c r="G76" s="7">
        <f t="shared" si="7"/>
        <v>75</v>
      </c>
      <c r="H76" s="8">
        <f t="shared" si="9"/>
        <v>11525074</v>
      </c>
      <c r="I76" s="9">
        <v>1</v>
      </c>
      <c r="J76" s="9">
        <v>1</v>
      </c>
      <c r="K76" s="9">
        <v>1</v>
      </c>
      <c r="L76" s="9">
        <v>1</v>
      </c>
      <c r="M76" s="9">
        <v>1</v>
      </c>
      <c r="N76" s="10">
        <f t="shared" si="8"/>
        <v>5</v>
      </c>
    </row>
    <row r="77" spans="1:14" x14ac:dyDescent="0.25">
      <c r="A77" s="3" t="s">
        <v>10</v>
      </c>
      <c r="B77" s="11" t="str">
        <f t="shared" si="7"/>
        <v>ГБОУ СОШ №525</v>
      </c>
      <c r="C77" s="5">
        <f t="shared" si="7"/>
        <v>11525</v>
      </c>
      <c r="D77" s="5" t="str">
        <f t="shared" si="7"/>
        <v>СОШ с углуб.</v>
      </c>
      <c r="E77" s="12" t="str">
        <f t="shared" si="7"/>
        <v>1б</v>
      </c>
      <c r="F77" s="7">
        <f t="shared" si="7"/>
        <v>77</v>
      </c>
      <c r="G77" s="7">
        <f t="shared" si="7"/>
        <v>75</v>
      </c>
      <c r="H77" s="8">
        <f t="shared" si="9"/>
        <v>11525075</v>
      </c>
      <c r="I77" s="9">
        <v>1</v>
      </c>
      <c r="J77" s="9">
        <v>1</v>
      </c>
      <c r="K77" s="9">
        <v>1</v>
      </c>
      <c r="L77" s="9">
        <v>1</v>
      </c>
      <c r="M77" s="9">
        <v>1</v>
      </c>
      <c r="N77" s="10">
        <f t="shared" si="8"/>
        <v>5</v>
      </c>
    </row>
    <row r="78" spans="1:14" x14ac:dyDescent="0.25">
      <c r="A78" s="3" t="s">
        <v>10</v>
      </c>
      <c r="B78" s="11" t="str">
        <f t="shared" si="7"/>
        <v>ГБОУ СОШ №525</v>
      </c>
      <c r="C78" s="5">
        <f t="shared" si="7"/>
        <v>11525</v>
      </c>
      <c r="D78" s="5" t="str">
        <f t="shared" si="7"/>
        <v>СОШ с углуб.</v>
      </c>
      <c r="E78" s="12" t="str">
        <f t="shared" si="7"/>
        <v>1б</v>
      </c>
      <c r="F78" s="7">
        <f t="shared" si="7"/>
        <v>77</v>
      </c>
      <c r="G78" s="7">
        <f t="shared" si="7"/>
        <v>75</v>
      </c>
      <c r="I78" s="48">
        <f>SUM(I3:I77)/(75*1)</f>
        <v>0.89333333333333331</v>
      </c>
      <c r="J78" s="48">
        <f t="shared" ref="J78:M78" si="10">SUM(J3:J77)/(75*1)</f>
        <v>0.98666666666666669</v>
      </c>
      <c r="K78" s="48">
        <f t="shared" si="10"/>
        <v>0.89333333333333331</v>
      </c>
      <c r="L78" s="48">
        <f t="shared" si="10"/>
        <v>0.97333333333333338</v>
      </c>
      <c r="M78" s="48">
        <f t="shared" si="10"/>
        <v>0.98666666666666669</v>
      </c>
      <c r="N78" s="48">
        <f>SUM(N3:N77)/(75*5)</f>
        <v>0.94666666666666666</v>
      </c>
    </row>
    <row r="80" spans="1:14" x14ac:dyDescent="0.25">
      <c r="A80" s="54" t="s">
        <v>74</v>
      </c>
      <c r="B80" s="54" t="s">
        <v>75</v>
      </c>
      <c r="C80" s="54" t="s">
        <v>76</v>
      </c>
    </row>
    <row r="81" spans="1:3" x14ac:dyDescent="0.25">
      <c r="A81" s="54" t="s">
        <v>82</v>
      </c>
      <c r="B81" s="54">
        <v>0</v>
      </c>
      <c r="C81" s="55">
        <f>B81/$B$87</f>
        <v>0</v>
      </c>
    </row>
    <row r="82" spans="1:3" x14ac:dyDescent="0.25">
      <c r="A82" s="54" t="s">
        <v>77</v>
      </c>
      <c r="B82" s="54">
        <v>0</v>
      </c>
      <c r="C82" s="55">
        <f t="shared" ref="C82:C86" si="11">B82/$B$87</f>
        <v>0</v>
      </c>
    </row>
    <row r="83" spans="1:3" x14ac:dyDescent="0.25">
      <c r="A83" s="54" t="s">
        <v>78</v>
      </c>
      <c r="B83" s="54">
        <v>0</v>
      </c>
      <c r="C83" s="55">
        <f t="shared" si="11"/>
        <v>0</v>
      </c>
    </row>
    <row r="84" spans="1:3" x14ac:dyDescent="0.25">
      <c r="A84" s="54" t="s">
        <v>79</v>
      </c>
      <c r="B84" s="54">
        <v>3</v>
      </c>
      <c r="C84" s="55">
        <f t="shared" si="11"/>
        <v>0.04</v>
      </c>
    </row>
    <row r="85" spans="1:3" x14ac:dyDescent="0.25">
      <c r="A85" s="54" t="s">
        <v>80</v>
      </c>
      <c r="B85" s="54">
        <v>14</v>
      </c>
      <c r="C85" s="55">
        <f t="shared" si="11"/>
        <v>0.18666666666666668</v>
      </c>
    </row>
    <row r="86" spans="1:3" x14ac:dyDescent="0.25">
      <c r="A86" s="54" t="s">
        <v>81</v>
      </c>
      <c r="B86" s="54">
        <v>58</v>
      </c>
      <c r="C86" s="55">
        <f t="shared" si="11"/>
        <v>0.77333333333333332</v>
      </c>
    </row>
    <row r="87" spans="1:3" x14ac:dyDescent="0.25">
      <c r="B87">
        <f>SUM(B81:B86)</f>
        <v>75</v>
      </c>
    </row>
  </sheetData>
  <autoFilter ref="A1:N78"/>
  <mergeCells count="9">
    <mergeCell ref="G1:G2"/>
    <mergeCell ref="H1:H2"/>
    <mergeCell ref="N1:N2"/>
    <mergeCell ref="A1:A2"/>
    <mergeCell ref="B1:B2"/>
    <mergeCell ref="C1:C2"/>
    <mergeCell ref="D1:D2"/>
    <mergeCell ref="E1:E2"/>
    <mergeCell ref="F1:F2"/>
  </mergeCells>
  <dataValidations count="3">
    <dataValidation allowBlank="1" showErrorMessage="1" sqref="E3:G78"/>
    <dataValidation type="list" allowBlank="1" showInputMessage="1" showErrorMessage="1" sqref="I3:M77">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7"/>
  <dimension ref="A1:N121"/>
  <sheetViews>
    <sheetView topLeftCell="A88" workbookViewId="0">
      <selection activeCell="B115" sqref="B115:B120"/>
    </sheetView>
  </sheetViews>
  <sheetFormatPr defaultRowHeight="15" x14ac:dyDescent="0.25"/>
  <cols>
    <col min="1" max="1" width="17.85546875" customWidth="1"/>
    <col min="2" max="2" width="24.14062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7.42578125"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55</v>
      </c>
      <c r="C3" s="5">
        <f>VLOOKUP(B3,[25]Списки!$C$1:$E$40,2,FALSE)</f>
        <v>11526</v>
      </c>
      <c r="D3" s="5" t="str">
        <f>VLOOKUP(B3,[25]Списки!$C$1:$E$40,3,FALSE)</f>
        <v>Гимназия</v>
      </c>
      <c r="E3" s="6" t="s">
        <v>15</v>
      </c>
      <c r="F3" s="7">
        <v>116</v>
      </c>
      <c r="G3" s="7">
        <v>109</v>
      </c>
      <c r="H3" s="8">
        <f>C3*1000+1</f>
        <v>11526001</v>
      </c>
      <c r="I3" s="9">
        <v>1</v>
      </c>
      <c r="J3" s="9">
        <v>1</v>
      </c>
      <c r="K3" s="9">
        <v>0</v>
      </c>
      <c r="L3" s="9">
        <v>1</v>
      </c>
      <c r="M3" s="9">
        <v>1</v>
      </c>
      <c r="N3" s="10">
        <f>IF(COUNTBLANK(I3:M3)&lt;5,SUM(I3:M3),"Не писал")</f>
        <v>4</v>
      </c>
    </row>
    <row r="4" spans="1:14" x14ac:dyDescent="0.25">
      <c r="A4" s="3" t="str">
        <f>A3</f>
        <v>Московский</v>
      </c>
      <c r="B4" s="11" t="str">
        <f t="shared" ref="B4:G19" si="0">B3</f>
        <v>ГБОУ гимназия №526</v>
      </c>
      <c r="C4" s="5">
        <f t="shared" si="0"/>
        <v>11526</v>
      </c>
      <c r="D4" s="5" t="str">
        <f t="shared" si="0"/>
        <v>Гимназия</v>
      </c>
      <c r="E4" s="12" t="str">
        <f t="shared" si="0"/>
        <v>1а</v>
      </c>
      <c r="F4" s="7">
        <f t="shared" si="0"/>
        <v>116</v>
      </c>
      <c r="G4" s="7">
        <f t="shared" si="0"/>
        <v>109</v>
      </c>
      <c r="H4" s="8">
        <f>H3+1</f>
        <v>11526002</v>
      </c>
      <c r="I4" s="9">
        <v>1</v>
      </c>
      <c r="J4" s="9">
        <v>1</v>
      </c>
      <c r="K4" s="9">
        <v>1</v>
      </c>
      <c r="L4" s="9">
        <v>1</v>
      </c>
      <c r="M4" s="9">
        <v>1</v>
      </c>
      <c r="N4" s="10">
        <f t="shared" ref="N4:N67" si="1">IF(COUNTBLANK(I4:M4)&lt;5,SUM(I4:M4),"Не писал")</f>
        <v>5</v>
      </c>
    </row>
    <row r="5" spans="1:14" x14ac:dyDescent="0.25">
      <c r="A5" s="3" t="str">
        <f t="shared" ref="A5:G20" si="2">A4</f>
        <v>Московский</v>
      </c>
      <c r="B5" s="11" t="str">
        <f t="shared" si="0"/>
        <v>ГБОУ гимназия №526</v>
      </c>
      <c r="C5" s="5">
        <f t="shared" si="0"/>
        <v>11526</v>
      </c>
      <c r="D5" s="5" t="str">
        <f t="shared" si="0"/>
        <v>Гимназия</v>
      </c>
      <c r="E5" s="12" t="str">
        <f t="shared" si="0"/>
        <v>1а</v>
      </c>
      <c r="F5" s="7">
        <f t="shared" si="0"/>
        <v>116</v>
      </c>
      <c r="G5" s="7">
        <f t="shared" si="0"/>
        <v>109</v>
      </c>
      <c r="H5" s="8">
        <f t="shared" ref="H5:H68" si="3">H4+1</f>
        <v>11526003</v>
      </c>
      <c r="I5" s="9">
        <v>1</v>
      </c>
      <c r="J5" s="9">
        <v>1</v>
      </c>
      <c r="K5" s="9">
        <v>1</v>
      </c>
      <c r="L5" s="9">
        <v>1</v>
      </c>
      <c r="M5" s="9">
        <v>1</v>
      </c>
      <c r="N5" s="10">
        <f t="shared" si="1"/>
        <v>5</v>
      </c>
    </row>
    <row r="6" spans="1:14" x14ac:dyDescent="0.25">
      <c r="A6" s="3" t="str">
        <f t="shared" si="2"/>
        <v>Московский</v>
      </c>
      <c r="B6" s="11" t="str">
        <f t="shared" si="0"/>
        <v>ГБОУ гимназия №526</v>
      </c>
      <c r="C6" s="5">
        <f t="shared" si="0"/>
        <v>11526</v>
      </c>
      <c r="D6" s="5" t="str">
        <f t="shared" si="0"/>
        <v>Гимназия</v>
      </c>
      <c r="E6" s="12" t="str">
        <f t="shared" si="0"/>
        <v>1а</v>
      </c>
      <c r="F6" s="7">
        <f t="shared" si="0"/>
        <v>116</v>
      </c>
      <c r="G6" s="7">
        <f t="shared" si="0"/>
        <v>109</v>
      </c>
      <c r="H6" s="8">
        <f t="shared" si="3"/>
        <v>11526004</v>
      </c>
      <c r="I6" s="9">
        <v>1</v>
      </c>
      <c r="J6" s="9">
        <v>1</v>
      </c>
      <c r="K6" s="9">
        <v>0</v>
      </c>
      <c r="L6" s="9">
        <v>1</v>
      </c>
      <c r="M6" s="9">
        <v>1</v>
      </c>
      <c r="N6" s="10">
        <f t="shared" si="1"/>
        <v>4</v>
      </c>
    </row>
    <row r="7" spans="1:14" x14ac:dyDescent="0.25">
      <c r="A7" s="3" t="str">
        <f t="shared" si="2"/>
        <v>Московский</v>
      </c>
      <c r="B7" s="11" t="str">
        <f t="shared" si="0"/>
        <v>ГБОУ гимназия №526</v>
      </c>
      <c r="C7" s="5">
        <f t="shared" si="0"/>
        <v>11526</v>
      </c>
      <c r="D7" s="5" t="str">
        <f t="shared" si="0"/>
        <v>Гимназия</v>
      </c>
      <c r="E7" s="12" t="str">
        <f t="shared" si="0"/>
        <v>1а</v>
      </c>
      <c r="F7" s="7">
        <f t="shared" si="0"/>
        <v>116</v>
      </c>
      <c r="G7" s="7">
        <f t="shared" si="0"/>
        <v>109</v>
      </c>
      <c r="H7" s="8">
        <f t="shared" si="3"/>
        <v>11526005</v>
      </c>
      <c r="I7" s="9">
        <v>1</v>
      </c>
      <c r="J7" s="9">
        <v>1</v>
      </c>
      <c r="K7" s="9">
        <v>1</v>
      </c>
      <c r="L7" s="9">
        <v>1</v>
      </c>
      <c r="M7" s="9">
        <v>1</v>
      </c>
      <c r="N7" s="10">
        <f t="shared" si="1"/>
        <v>5</v>
      </c>
    </row>
    <row r="8" spans="1:14" x14ac:dyDescent="0.25">
      <c r="A8" s="3" t="str">
        <f t="shared" si="2"/>
        <v>Московский</v>
      </c>
      <c r="B8" s="11" t="str">
        <f t="shared" si="0"/>
        <v>ГБОУ гимназия №526</v>
      </c>
      <c r="C8" s="5">
        <f t="shared" si="0"/>
        <v>11526</v>
      </c>
      <c r="D8" s="5" t="str">
        <f t="shared" si="0"/>
        <v>Гимназия</v>
      </c>
      <c r="E8" s="12" t="str">
        <f t="shared" si="0"/>
        <v>1а</v>
      </c>
      <c r="F8" s="7">
        <f t="shared" si="0"/>
        <v>116</v>
      </c>
      <c r="G8" s="7">
        <f t="shared" si="0"/>
        <v>109</v>
      </c>
      <c r="H8" s="8">
        <f t="shared" si="3"/>
        <v>11526006</v>
      </c>
      <c r="I8" s="9">
        <v>1</v>
      </c>
      <c r="J8" s="9">
        <v>1</v>
      </c>
      <c r="K8" s="9">
        <v>1</v>
      </c>
      <c r="L8" s="9">
        <v>1</v>
      </c>
      <c r="M8" s="9">
        <v>1</v>
      </c>
      <c r="N8" s="10">
        <f t="shared" si="1"/>
        <v>5</v>
      </c>
    </row>
    <row r="9" spans="1:14" x14ac:dyDescent="0.25">
      <c r="A9" s="3" t="str">
        <f t="shared" si="2"/>
        <v>Московский</v>
      </c>
      <c r="B9" s="11" t="str">
        <f t="shared" si="0"/>
        <v>ГБОУ гимназия №526</v>
      </c>
      <c r="C9" s="5">
        <f t="shared" si="0"/>
        <v>11526</v>
      </c>
      <c r="D9" s="5" t="str">
        <f t="shared" si="0"/>
        <v>Гимназия</v>
      </c>
      <c r="E9" s="12" t="str">
        <f t="shared" si="0"/>
        <v>1а</v>
      </c>
      <c r="F9" s="7">
        <f t="shared" si="0"/>
        <v>116</v>
      </c>
      <c r="G9" s="7">
        <f t="shared" si="0"/>
        <v>109</v>
      </c>
      <c r="H9" s="8">
        <f t="shared" si="3"/>
        <v>11526007</v>
      </c>
      <c r="I9" s="9">
        <v>1</v>
      </c>
      <c r="J9" s="9">
        <v>1</v>
      </c>
      <c r="K9" s="9">
        <v>1</v>
      </c>
      <c r="L9" s="9">
        <v>1</v>
      </c>
      <c r="M9" s="9">
        <v>1</v>
      </c>
      <c r="N9" s="10">
        <f t="shared" si="1"/>
        <v>5</v>
      </c>
    </row>
    <row r="10" spans="1:14" x14ac:dyDescent="0.25">
      <c r="A10" s="3" t="str">
        <f t="shared" si="2"/>
        <v>Московский</v>
      </c>
      <c r="B10" s="11" t="str">
        <f t="shared" si="0"/>
        <v>ГБОУ гимназия №526</v>
      </c>
      <c r="C10" s="5">
        <f t="shared" si="0"/>
        <v>11526</v>
      </c>
      <c r="D10" s="5" t="str">
        <f t="shared" si="0"/>
        <v>Гимназия</v>
      </c>
      <c r="E10" s="12" t="str">
        <f t="shared" si="0"/>
        <v>1а</v>
      </c>
      <c r="F10" s="7">
        <f t="shared" si="0"/>
        <v>116</v>
      </c>
      <c r="G10" s="7">
        <f t="shared" si="0"/>
        <v>109</v>
      </c>
      <c r="H10" s="8">
        <f t="shared" si="3"/>
        <v>11526008</v>
      </c>
      <c r="I10" s="9">
        <v>1</v>
      </c>
      <c r="J10" s="9">
        <v>1</v>
      </c>
      <c r="K10" s="9">
        <v>1</v>
      </c>
      <c r="L10" s="9">
        <v>1</v>
      </c>
      <c r="M10" s="9">
        <v>1</v>
      </c>
      <c r="N10" s="10">
        <f t="shared" si="1"/>
        <v>5</v>
      </c>
    </row>
    <row r="11" spans="1:14" x14ac:dyDescent="0.25">
      <c r="A11" s="3" t="str">
        <f t="shared" si="2"/>
        <v>Московский</v>
      </c>
      <c r="B11" s="11" t="str">
        <f t="shared" si="0"/>
        <v>ГБОУ гимназия №526</v>
      </c>
      <c r="C11" s="5">
        <f t="shared" si="0"/>
        <v>11526</v>
      </c>
      <c r="D11" s="5" t="str">
        <f t="shared" si="0"/>
        <v>Гимназия</v>
      </c>
      <c r="E11" s="12" t="str">
        <f t="shared" si="0"/>
        <v>1а</v>
      </c>
      <c r="F11" s="7">
        <f t="shared" si="0"/>
        <v>116</v>
      </c>
      <c r="G11" s="7">
        <f t="shared" si="0"/>
        <v>109</v>
      </c>
      <c r="H11" s="8">
        <f t="shared" si="3"/>
        <v>11526009</v>
      </c>
      <c r="I11" s="9">
        <v>0</v>
      </c>
      <c r="J11" s="9">
        <v>1</v>
      </c>
      <c r="K11" s="9">
        <v>0</v>
      </c>
      <c r="L11" s="9">
        <v>0</v>
      </c>
      <c r="M11" s="9">
        <v>1</v>
      </c>
      <c r="N11" s="10">
        <f t="shared" si="1"/>
        <v>2</v>
      </c>
    </row>
    <row r="12" spans="1:14" x14ac:dyDescent="0.25">
      <c r="A12" s="3" t="str">
        <f t="shared" si="2"/>
        <v>Московский</v>
      </c>
      <c r="B12" s="11" t="str">
        <f t="shared" si="0"/>
        <v>ГБОУ гимназия №526</v>
      </c>
      <c r="C12" s="5">
        <f t="shared" si="0"/>
        <v>11526</v>
      </c>
      <c r="D12" s="5" t="str">
        <f t="shared" si="0"/>
        <v>Гимназия</v>
      </c>
      <c r="E12" s="12" t="str">
        <f t="shared" si="0"/>
        <v>1а</v>
      </c>
      <c r="F12" s="7">
        <f t="shared" si="0"/>
        <v>116</v>
      </c>
      <c r="G12" s="7">
        <f t="shared" si="0"/>
        <v>109</v>
      </c>
      <c r="H12" s="8">
        <f t="shared" si="3"/>
        <v>11526010</v>
      </c>
      <c r="I12" s="9">
        <v>1</v>
      </c>
      <c r="J12" s="9">
        <v>1</v>
      </c>
      <c r="K12" s="9">
        <v>1</v>
      </c>
      <c r="L12" s="9">
        <v>1</v>
      </c>
      <c r="M12" s="9">
        <v>1</v>
      </c>
      <c r="N12" s="10">
        <f t="shared" si="1"/>
        <v>5</v>
      </c>
    </row>
    <row r="13" spans="1:14" x14ac:dyDescent="0.25">
      <c r="A13" s="3" t="str">
        <f t="shared" si="2"/>
        <v>Московский</v>
      </c>
      <c r="B13" s="11" t="str">
        <f t="shared" si="0"/>
        <v>ГБОУ гимназия №526</v>
      </c>
      <c r="C13" s="5">
        <f t="shared" si="0"/>
        <v>11526</v>
      </c>
      <c r="D13" s="5" t="str">
        <f t="shared" si="0"/>
        <v>Гимназия</v>
      </c>
      <c r="E13" s="12" t="str">
        <f t="shared" si="0"/>
        <v>1а</v>
      </c>
      <c r="F13" s="7">
        <f t="shared" si="0"/>
        <v>116</v>
      </c>
      <c r="G13" s="7">
        <f t="shared" si="0"/>
        <v>109</v>
      </c>
      <c r="H13" s="8">
        <f t="shared" si="3"/>
        <v>11526011</v>
      </c>
      <c r="I13" s="9">
        <v>1</v>
      </c>
      <c r="J13" s="9">
        <v>1</v>
      </c>
      <c r="K13" s="9">
        <v>0</v>
      </c>
      <c r="L13" s="9">
        <v>1</v>
      </c>
      <c r="M13" s="9">
        <v>1</v>
      </c>
      <c r="N13" s="10">
        <f t="shared" si="1"/>
        <v>4</v>
      </c>
    </row>
    <row r="14" spans="1:14" x14ac:dyDescent="0.25">
      <c r="A14" s="3" t="str">
        <f t="shared" si="2"/>
        <v>Московский</v>
      </c>
      <c r="B14" s="11" t="str">
        <f t="shared" si="0"/>
        <v>ГБОУ гимназия №526</v>
      </c>
      <c r="C14" s="5">
        <f t="shared" si="0"/>
        <v>11526</v>
      </c>
      <c r="D14" s="5" t="str">
        <f t="shared" si="0"/>
        <v>Гимназия</v>
      </c>
      <c r="E14" s="12" t="str">
        <f t="shared" si="0"/>
        <v>1а</v>
      </c>
      <c r="F14" s="7">
        <f t="shared" si="0"/>
        <v>116</v>
      </c>
      <c r="G14" s="7">
        <f t="shared" si="0"/>
        <v>109</v>
      </c>
      <c r="H14" s="8">
        <f t="shared" si="3"/>
        <v>11526012</v>
      </c>
      <c r="I14" s="9">
        <v>1</v>
      </c>
      <c r="J14" s="9">
        <v>1</v>
      </c>
      <c r="K14" s="9">
        <v>1</v>
      </c>
      <c r="L14" s="9">
        <v>1</v>
      </c>
      <c r="M14" s="9">
        <v>1</v>
      </c>
      <c r="N14" s="10">
        <f t="shared" si="1"/>
        <v>5</v>
      </c>
    </row>
    <row r="15" spans="1:14" x14ac:dyDescent="0.25">
      <c r="A15" s="3" t="str">
        <f t="shared" si="2"/>
        <v>Московский</v>
      </c>
      <c r="B15" s="11" t="str">
        <f t="shared" si="0"/>
        <v>ГБОУ гимназия №526</v>
      </c>
      <c r="C15" s="5">
        <f t="shared" si="0"/>
        <v>11526</v>
      </c>
      <c r="D15" s="5" t="str">
        <f t="shared" si="0"/>
        <v>Гимназия</v>
      </c>
      <c r="E15" s="12" t="str">
        <f t="shared" si="0"/>
        <v>1а</v>
      </c>
      <c r="F15" s="7">
        <f t="shared" si="0"/>
        <v>116</v>
      </c>
      <c r="G15" s="7">
        <f t="shared" si="0"/>
        <v>109</v>
      </c>
      <c r="H15" s="8">
        <f t="shared" si="3"/>
        <v>11526013</v>
      </c>
      <c r="I15" s="9">
        <v>1</v>
      </c>
      <c r="J15" s="9">
        <v>0</v>
      </c>
      <c r="K15" s="9">
        <v>1</v>
      </c>
      <c r="L15" s="9">
        <v>1</v>
      </c>
      <c r="M15" s="9">
        <v>1</v>
      </c>
      <c r="N15" s="10">
        <f t="shared" si="1"/>
        <v>4</v>
      </c>
    </row>
    <row r="16" spans="1:14" x14ac:dyDescent="0.25">
      <c r="A16" s="3" t="str">
        <f t="shared" si="2"/>
        <v>Московский</v>
      </c>
      <c r="B16" s="11" t="str">
        <f t="shared" si="0"/>
        <v>ГБОУ гимназия №526</v>
      </c>
      <c r="C16" s="5">
        <f t="shared" si="0"/>
        <v>11526</v>
      </c>
      <c r="D16" s="5" t="str">
        <f t="shared" si="0"/>
        <v>Гимназия</v>
      </c>
      <c r="E16" s="12" t="str">
        <f t="shared" si="0"/>
        <v>1а</v>
      </c>
      <c r="F16" s="7">
        <f t="shared" si="0"/>
        <v>116</v>
      </c>
      <c r="G16" s="7">
        <f t="shared" si="0"/>
        <v>109</v>
      </c>
      <c r="H16" s="8">
        <f t="shared" si="3"/>
        <v>11526014</v>
      </c>
      <c r="I16" s="9">
        <v>1</v>
      </c>
      <c r="J16" s="9">
        <v>1</v>
      </c>
      <c r="K16" s="9">
        <v>1</v>
      </c>
      <c r="L16" s="9">
        <v>1</v>
      </c>
      <c r="M16" s="9">
        <v>1</v>
      </c>
      <c r="N16" s="10">
        <f t="shared" si="1"/>
        <v>5</v>
      </c>
    </row>
    <row r="17" spans="1:14" x14ac:dyDescent="0.25">
      <c r="A17" s="3" t="str">
        <f t="shared" si="2"/>
        <v>Московский</v>
      </c>
      <c r="B17" s="11" t="str">
        <f t="shared" si="0"/>
        <v>ГБОУ гимназия №526</v>
      </c>
      <c r="C17" s="5">
        <f t="shared" si="0"/>
        <v>11526</v>
      </c>
      <c r="D17" s="5" t="str">
        <f t="shared" si="0"/>
        <v>Гимназия</v>
      </c>
      <c r="E17" s="12" t="str">
        <f t="shared" si="0"/>
        <v>1а</v>
      </c>
      <c r="F17" s="7">
        <f t="shared" si="0"/>
        <v>116</v>
      </c>
      <c r="G17" s="7">
        <f t="shared" si="0"/>
        <v>109</v>
      </c>
      <c r="H17" s="8">
        <f t="shared" si="3"/>
        <v>11526015</v>
      </c>
      <c r="I17" s="9">
        <v>1</v>
      </c>
      <c r="J17" s="9">
        <v>1</v>
      </c>
      <c r="K17" s="9">
        <v>1</v>
      </c>
      <c r="L17" s="9">
        <v>1</v>
      </c>
      <c r="M17" s="9">
        <v>1</v>
      </c>
      <c r="N17" s="10">
        <f t="shared" si="1"/>
        <v>5</v>
      </c>
    </row>
    <row r="18" spans="1:14" x14ac:dyDescent="0.25">
      <c r="A18" s="3" t="str">
        <f t="shared" si="2"/>
        <v>Московский</v>
      </c>
      <c r="B18" s="11" t="str">
        <f t="shared" si="0"/>
        <v>ГБОУ гимназия №526</v>
      </c>
      <c r="C18" s="5">
        <f t="shared" si="0"/>
        <v>11526</v>
      </c>
      <c r="D18" s="5" t="str">
        <f t="shared" si="0"/>
        <v>Гимназия</v>
      </c>
      <c r="E18" s="12" t="str">
        <f t="shared" si="0"/>
        <v>1а</v>
      </c>
      <c r="F18" s="7">
        <f t="shared" si="0"/>
        <v>116</v>
      </c>
      <c r="G18" s="7">
        <f t="shared" si="0"/>
        <v>109</v>
      </c>
      <c r="H18" s="8">
        <f t="shared" si="3"/>
        <v>11526016</v>
      </c>
      <c r="I18" s="9">
        <v>1</v>
      </c>
      <c r="J18" s="9">
        <v>1</v>
      </c>
      <c r="K18" s="9">
        <v>1</v>
      </c>
      <c r="L18" s="9">
        <v>1</v>
      </c>
      <c r="M18" s="9">
        <v>1</v>
      </c>
      <c r="N18" s="10">
        <f t="shared" si="1"/>
        <v>5</v>
      </c>
    </row>
    <row r="19" spans="1:14" x14ac:dyDescent="0.25">
      <c r="A19" s="3" t="str">
        <f t="shared" si="2"/>
        <v>Московский</v>
      </c>
      <c r="B19" s="11" t="str">
        <f t="shared" si="0"/>
        <v>ГБОУ гимназия №526</v>
      </c>
      <c r="C19" s="5">
        <f t="shared" si="0"/>
        <v>11526</v>
      </c>
      <c r="D19" s="5" t="str">
        <f t="shared" si="0"/>
        <v>Гимназия</v>
      </c>
      <c r="E19" s="12" t="str">
        <f t="shared" si="0"/>
        <v>1а</v>
      </c>
      <c r="F19" s="7">
        <f t="shared" si="0"/>
        <v>116</v>
      </c>
      <c r="G19" s="7">
        <f t="shared" si="0"/>
        <v>109</v>
      </c>
      <c r="H19" s="8">
        <f t="shared" si="3"/>
        <v>11526017</v>
      </c>
      <c r="I19" s="9">
        <v>1</v>
      </c>
      <c r="J19" s="9">
        <v>1</v>
      </c>
      <c r="K19" s="9">
        <v>1</v>
      </c>
      <c r="L19" s="9">
        <v>1</v>
      </c>
      <c r="M19" s="9">
        <v>1</v>
      </c>
      <c r="N19" s="10">
        <f t="shared" si="1"/>
        <v>5</v>
      </c>
    </row>
    <row r="20" spans="1:14" x14ac:dyDescent="0.25">
      <c r="A20" s="3" t="str">
        <f t="shared" si="2"/>
        <v>Московский</v>
      </c>
      <c r="B20" s="11" t="str">
        <f t="shared" si="2"/>
        <v>ГБОУ гимназия №526</v>
      </c>
      <c r="C20" s="5">
        <f t="shared" si="2"/>
        <v>11526</v>
      </c>
      <c r="D20" s="5" t="str">
        <f t="shared" si="2"/>
        <v>Гимназия</v>
      </c>
      <c r="E20" s="12" t="str">
        <f t="shared" si="2"/>
        <v>1а</v>
      </c>
      <c r="F20" s="7">
        <f t="shared" si="2"/>
        <v>116</v>
      </c>
      <c r="G20" s="7">
        <f t="shared" si="2"/>
        <v>109</v>
      </c>
      <c r="H20" s="8">
        <f t="shared" si="3"/>
        <v>11526018</v>
      </c>
      <c r="I20" s="9">
        <v>1</v>
      </c>
      <c r="J20" s="9">
        <v>1</v>
      </c>
      <c r="K20" s="9">
        <v>1</v>
      </c>
      <c r="L20" s="9">
        <v>1</v>
      </c>
      <c r="M20" s="9">
        <v>1</v>
      </c>
      <c r="N20" s="10">
        <f t="shared" si="1"/>
        <v>5</v>
      </c>
    </row>
    <row r="21" spans="1:14" x14ac:dyDescent="0.25">
      <c r="A21" s="3" t="str">
        <f t="shared" ref="A21:G36" si="4">A20</f>
        <v>Московский</v>
      </c>
      <c r="B21" s="11" t="str">
        <f t="shared" si="4"/>
        <v>ГБОУ гимназия №526</v>
      </c>
      <c r="C21" s="5">
        <f t="shared" si="4"/>
        <v>11526</v>
      </c>
      <c r="D21" s="5" t="str">
        <f t="shared" si="4"/>
        <v>Гимназия</v>
      </c>
      <c r="E21" s="12" t="str">
        <f t="shared" si="4"/>
        <v>1а</v>
      </c>
      <c r="F21" s="7">
        <f t="shared" si="4"/>
        <v>116</v>
      </c>
      <c r="G21" s="7">
        <f t="shared" si="4"/>
        <v>109</v>
      </c>
      <c r="H21" s="8">
        <f t="shared" si="3"/>
        <v>11526019</v>
      </c>
      <c r="I21" s="9">
        <v>1</v>
      </c>
      <c r="J21" s="9">
        <v>1</v>
      </c>
      <c r="K21" s="9">
        <v>1</v>
      </c>
      <c r="L21" s="9">
        <v>1</v>
      </c>
      <c r="M21" s="9">
        <v>1</v>
      </c>
      <c r="N21" s="10">
        <f t="shared" si="1"/>
        <v>5</v>
      </c>
    </row>
    <row r="22" spans="1:14" x14ac:dyDescent="0.25">
      <c r="A22" s="3" t="str">
        <f t="shared" si="4"/>
        <v>Московский</v>
      </c>
      <c r="B22" s="11" t="str">
        <f t="shared" si="4"/>
        <v>ГБОУ гимназия №526</v>
      </c>
      <c r="C22" s="5">
        <f t="shared" si="4"/>
        <v>11526</v>
      </c>
      <c r="D22" s="5" t="str">
        <f t="shared" si="4"/>
        <v>Гимназия</v>
      </c>
      <c r="E22" s="12" t="str">
        <f t="shared" si="4"/>
        <v>1а</v>
      </c>
      <c r="F22" s="7">
        <f t="shared" si="4"/>
        <v>116</v>
      </c>
      <c r="G22" s="7">
        <f t="shared" si="4"/>
        <v>109</v>
      </c>
      <c r="H22" s="8">
        <f t="shared" si="3"/>
        <v>11526020</v>
      </c>
      <c r="I22" s="9">
        <v>1</v>
      </c>
      <c r="J22" s="9">
        <v>1</v>
      </c>
      <c r="K22" s="9">
        <v>0</v>
      </c>
      <c r="L22" s="9">
        <v>1</v>
      </c>
      <c r="M22" s="9">
        <v>1</v>
      </c>
      <c r="N22" s="10">
        <f t="shared" si="1"/>
        <v>4</v>
      </c>
    </row>
    <row r="23" spans="1:14" x14ac:dyDescent="0.25">
      <c r="A23" s="3" t="str">
        <f t="shared" si="4"/>
        <v>Московский</v>
      </c>
      <c r="B23" s="11" t="str">
        <f t="shared" si="4"/>
        <v>ГБОУ гимназия №526</v>
      </c>
      <c r="C23" s="5">
        <f t="shared" si="4"/>
        <v>11526</v>
      </c>
      <c r="D23" s="5" t="str">
        <f t="shared" si="4"/>
        <v>Гимназия</v>
      </c>
      <c r="E23" s="12" t="str">
        <f t="shared" si="4"/>
        <v>1а</v>
      </c>
      <c r="F23" s="7">
        <f t="shared" si="4"/>
        <v>116</v>
      </c>
      <c r="G23" s="7">
        <f t="shared" si="4"/>
        <v>109</v>
      </c>
      <c r="H23" s="8">
        <f t="shared" si="3"/>
        <v>11526021</v>
      </c>
      <c r="I23" s="9">
        <v>1</v>
      </c>
      <c r="J23" s="9">
        <v>0</v>
      </c>
      <c r="K23" s="9">
        <v>1</v>
      </c>
      <c r="L23" s="9">
        <v>1</v>
      </c>
      <c r="M23" s="9">
        <v>1</v>
      </c>
      <c r="N23" s="10">
        <f t="shared" si="1"/>
        <v>4</v>
      </c>
    </row>
    <row r="24" spans="1:14" x14ac:dyDescent="0.25">
      <c r="A24" s="3" t="str">
        <f t="shared" si="4"/>
        <v>Московский</v>
      </c>
      <c r="B24" s="11" t="str">
        <f t="shared" si="4"/>
        <v>ГБОУ гимназия №526</v>
      </c>
      <c r="C24" s="5">
        <f t="shared" si="4"/>
        <v>11526</v>
      </c>
      <c r="D24" s="5" t="str">
        <f t="shared" si="4"/>
        <v>Гимназия</v>
      </c>
      <c r="E24" s="12" t="str">
        <f t="shared" si="4"/>
        <v>1а</v>
      </c>
      <c r="F24" s="7">
        <f t="shared" si="4"/>
        <v>116</v>
      </c>
      <c r="G24" s="7">
        <f t="shared" si="4"/>
        <v>109</v>
      </c>
      <c r="H24" s="8">
        <f t="shared" si="3"/>
        <v>11526022</v>
      </c>
      <c r="I24" s="9">
        <v>1</v>
      </c>
      <c r="J24" s="9">
        <v>1</v>
      </c>
      <c r="K24" s="9">
        <v>1</v>
      </c>
      <c r="L24" s="9">
        <v>0</v>
      </c>
      <c r="M24" s="9">
        <v>1</v>
      </c>
      <c r="N24" s="10">
        <f t="shared" si="1"/>
        <v>4</v>
      </c>
    </row>
    <row r="25" spans="1:14" x14ac:dyDescent="0.25">
      <c r="A25" s="3" t="str">
        <f t="shared" si="4"/>
        <v>Московский</v>
      </c>
      <c r="B25" s="11" t="str">
        <f t="shared" si="4"/>
        <v>ГБОУ гимназия №526</v>
      </c>
      <c r="C25" s="5">
        <f t="shared" si="4"/>
        <v>11526</v>
      </c>
      <c r="D25" s="5" t="str">
        <f t="shared" si="4"/>
        <v>Гимназия</v>
      </c>
      <c r="E25" s="12" t="str">
        <f t="shared" si="4"/>
        <v>1а</v>
      </c>
      <c r="F25" s="7">
        <f t="shared" si="4"/>
        <v>116</v>
      </c>
      <c r="G25" s="7">
        <f t="shared" si="4"/>
        <v>109</v>
      </c>
      <c r="H25" s="8">
        <f>H24+1</f>
        <v>11526023</v>
      </c>
      <c r="I25" s="9">
        <v>1</v>
      </c>
      <c r="J25" s="9">
        <v>1</v>
      </c>
      <c r="K25" s="9">
        <v>1</v>
      </c>
      <c r="L25" s="9">
        <v>1</v>
      </c>
      <c r="M25" s="9">
        <v>1</v>
      </c>
      <c r="N25" s="10">
        <f t="shared" si="1"/>
        <v>5</v>
      </c>
    </row>
    <row r="26" spans="1:14" x14ac:dyDescent="0.25">
      <c r="A26" s="3" t="str">
        <f t="shared" si="4"/>
        <v>Московский</v>
      </c>
      <c r="B26" s="11" t="str">
        <f t="shared" si="4"/>
        <v>ГБОУ гимназия №526</v>
      </c>
      <c r="C26" s="5">
        <f t="shared" si="4"/>
        <v>11526</v>
      </c>
      <c r="D26" s="5" t="str">
        <f t="shared" si="4"/>
        <v>Гимназия</v>
      </c>
      <c r="E26" s="12" t="str">
        <f t="shared" si="4"/>
        <v>1а</v>
      </c>
      <c r="F26" s="7">
        <f t="shared" si="4"/>
        <v>116</v>
      </c>
      <c r="G26" s="7">
        <f t="shared" si="4"/>
        <v>109</v>
      </c>
      <c r="H26" s="8">
        <f t="shared" ref="H26:H45" si="5">H25+1</f>
        <v>11526024</v>
      </c>
      <c r="I26" s="9">
        <v>1</v>
      </c>
      <c r="J26" s="9">
        <v>1</v>
      </c>
      <c r="K26" s="9">
        <v>1</v>
      </c>
      <c r="L26" s="9">
        <v>1</v>
      </c>
      <c r="M26" s="9">
        <v>1</v>
      </c>
      <c r="N26" s="10">
        <f t="shared" si="1"/>
        <v>5</v>
      </c>
    </row>
    <row r="27" spans="1:14" x14ac:dyDescent="0.25">
      <c r="A27" s="3" t="str">
        <f t="shared" si="4"/>
        <v>Московский</v>
      </c>
      <c r="B27" s="11" t="str">
        <f t="shared" si="4"/>
        <v>ГБОУ гимназия №526</v>
      </c>
      <c r="C27" s="5">
        <f t="shared" si="4"/>
        <v>11526</v>
      </c>
      <c r="D27" s="5" t="str">
        <f t="shared" si="4"/>
        <v>Гимназия</v>
      </c>
      <c r="E27" s="12" t="str">
        <f t="shared" si="4"/>
        <v>1а</v>
      </c>
      <c r="F27" s="7">
        <f t="shared" si="4"/>
        <v>116</v>
      </c>
      <c r="G27" s="7">
        <f t="shared" si="4"/>
        <v>109</v>
      </c>
      <c r="H27" s="8">
        <f t="shared" si="5"/>
        <v>11526025</v>
      </c>
      <c r="I27" s="9">
        <v>1</v>
      </c>
      <c r="J27" s="9">
        <v>1</v>
      </c>
      <c r="K27" s="9">
        <v>1</v>
      </c>
      <c r="L27" s="9">
        <v>1</v>
      </c>
      <c r="M27" s="9">
        <v>1</v>
      </c>
      <c r="N27" s="10">
        <f t="shared" si="1"/>
        <v>5</v>
      </c>
    </row>
    <row r="28" spans="1:14" x14ac:dyDescent="0.25">
      <c r="A28" s="3" t="str">
        <f t="shared" si="4"/>
        <v>Московский</v>
      </c>
      <c r="B28" s="11" t="str">
        <f t="shared" si="4"/>
        <v>ГБОУ гимназия №526</v>
      </c>
      <c r="C28" s="5">
        <f t="shared" si="4"/>
        <v>11526</v>
      </c>
      <c r="D28" s="5" t="str">
        <f t="shared" si="4"/>
        <v>Гимназия</v>
      </c>
      <c r="E28" s="12" t="str">
        <f t="shared" si="4"/>
        <v>1а</v>
      </c>
      <c r="F28" s="7">
        <f t="shared" si="4"/>
        <v>116</v>
      </c>
      <c r="G28" s="7">
        <f t="shared" si="4"/>
        <v>109</v>
      </c>
      <c r="H28" s="8">
        <f t="shared" si="5"/>
        <v>11526026</v>
      </c>
      <c r="I28" s="9">
        <v>1</v>
      </c>
      <c r="J28" s="9">
        <v>1</v>
      </c>
      <c r="K28" s="9">
        <v>0</v>
      </c>
      <c r="L28" s="9">
        <v>1</v>
      </c>
      <c r="M28" s="9">
        <v>1</v>
      </c>
      <c r="N28" s="10">
        <f t="shared" si="1"/>
        <v>4</v>
      </c>
    </row>
    <row r="29" spans="1:14" x14ac:dyDescent="0.25">
      <c r="A29" s="3" t="str">
        <f t="shared" si="4"/>
        <v>Московский</v>
      </c>
      <c r="B29" s="11" t="str">
        <f t="shared" si="4"/>
        <v>ГБОУ гимназия №526</v>
      </c>
      <c r="C29" s="5">
        <f t="shared" si="4"/>
        <v>11526</v>
      </c>
      <c r="D29" s="5" t="str">
        <f t="shared" si="4"/>
        <v>Гимназия</v>
      </c>
      <c r="E29" s="12" t="str">
        <f t="shared" si="4"/>
        <v>1а</v>
      </c>
      <c r="F29" s="7">
        <f t="shared" si="4"/>
        <v>116</v>
      </c>
      <c r="G29" s="7">
        <f t="shared" si="4"/>
        <v>109</v>
      </c>
      <c r="H29" s="8">
        <f t="shared" si="5"/>
        <v>11526027</v>
      </c>
      <c r="I29" s="9">
        <v>1</v>
      </c>
      <c r="J29" s="9">
        <v>1</v>
      </c>
      <c r="K29" s="9">
        <v>1</v>
      </c>
      <c r="L29" s="9">
        <v>1</v>
      </c>
      <c r="M29" s="9">
        <v>1</v>
      </c>
      <c r="N29" s="10">
        <f t="shared" si="1"/>
        <v>5</v>
      </c>
    </row>
    <row r="30" spans="1:14" x14ac:dyDescent="0.25">
      <c r="A30" s="3" t="str">
        <f t="shared" si="4"/>
        <v>Московский</v>
      </c>
      <c r="B30" s="11" t="str">
        <f t="shared" si="4"/>
        <v>ГБОУ гимназия №526</v>
      </c>
      <c r="C30" s="5">
        <f t="shared" si="4"/>
        <v>11526</v>
      </c>
      <c r="D30" s="5" t="str">
        <f t="shared" si="4"/>
        <v>Гимназия</v>
      </c>
      <c r="E30" s="12" t="str">
        <f t="shared" si="4"/>
        <v>1а</v>
      </c>
      <c r="F30" s="7">
        <f t="shared" si="4"/>
        <v>116</v>
      </c>
      <c r="G30" s="7">
        <f t="shared" si="4"/>
        <v>109</v>
      </c>
      <c r="H30" s="8">
        <f t="shared" si="5"/>
        <v>11526028</v>
      </c>
      <c r="I30" s="9">
        <v>1</v>
      </c>
      <c r="J30" s="9">
        <v>1</v>
      </c>
      <c r="K30" s="9">
        <v>1</v>
      </c>
      <c r="L30" s="9">
        <v>1</v>
      </c>
      <c r="M30" s="9">
        <v>1</v>
      </c>
      <c r="N30" s="10">
        <f t="shared" si="1"/>
        <v>5</v>
      </c>
    </row>
    <row r="31" spans="1:14" x14ac:dyDescent="0.25">
      <c r="A31" s="3" t="str">
        <f t="shared" si="4"/>
        <v>Московский</v>
      </c>
      <c r="B31" s="11" t="str">
        <f t="shared" si="4"/>
        <v>ГБОУ гимназия №526</v>
      </c>
      <c r="C31" s="5">
        <f t="shared" si="4"/>
        <v>11526</v>
      </c>
      <c r="D31" s="5" t="str">
        <f t="shared" si="4"/>
        <v>Гимназия</v>
      </c>
      <c r="E31" s="13" t="s">
        <v>16</v>
      </c>
      <c r="F31" s="7">
        <f t="shared" si="4"/>
        <v>116</v>
      </c>
      <c r="G31" s="7">
        <f t="shared" si="4"/>
        <v>109</v>
      </c>
      <c r="H31" s="8">
        <f t="shared" si="5"/>
        <v>11526029</v>
      </c>
      <c r="I31" s="9">
        <v>1</v>
      </c>
      <c r="J31" s="9">
        <v>1</v>
      </c>
      <c r="K31" s="9">
        <v>1</v>
      </c>
      <c r="L31" s="9">
        <v>1</v>
      </c>
      <c r="M31" s="9">
        <v>1</v>
      </c>
      <c r="N31" s="10">
        <f t="shared" si="1"/>
        <v>5</v>
      </c>
    </row>
    <row r="32" spans="1:14" x14ac:dyDescent="0.25">
      <c r="A32" s="3" t="str">
        <f t="shared" si="4"/>
        <v>Московский</v>
      </c>
      <c r="B32" s="11" t="str">
        <f t="shared" si="4"/>
        <v>ГБОУ гимназия №526</v>
      </c>
      <c r="C32" s="5">
        <f t="shared" si="4"/>
        <v>11526</v>
      </c>
      <c r="D32" s="5" t="str">
        <f t="shared" si="4"/>
        <v>Гимназия</v>
      </c>
      <c r="E32" s="12" t="str">
        <f t="shared" si="4"/>
        <v>1б</v>
      </c>
      <c r="F32" s="7">
        <f t="shared" si="4"/>
        <v>116</v>
      </c>
      <c r="G32" s="7">
        <f t="shared" si="4"/>
        <v>109</v>
      </c>
      <c r="H32" s="8">
        <f t="shared" si="5"/>
        <v>11526030</v>
      </c>
      <c r="I32" s="9">
        <v>1</v>
      </c>
      <c r="J32" s="9">
        <v>1</v>
      </c>
      <c r="K32" s="9">
        <v>0</v>
      </c>
      <c r="L32" s="9">
        <v>1</v>
      </c>
      <c r="M32" s="9">
        <v>1</v>
      </c>
      <c r="N32" s="10">
        <f t="shared" si="1"/>
        <v>4</v>
      </c>
    </row>
    <row r="33" spans="1:14" x14ac:dyDescent="0.25">
      <c r="A33" s="3" t="str">
        <f t="shared" si="4"/>
        <v>Московский</v>
      </c>
      <c r="B33" s="11" t="str">
        <f t="shared" si="4"/>
        <v>ГБОУ гимназия №526</v>
      </c>
      <c r="C33" s="5">
        <f t="shared" si="4"/>
        <v>11526</v>
      </c>
      <c r="D33" s="5" t="str">
        <f t="shared" si="4"/>
        <v>Гимназия</v>
      </c>
      <c r="E33" s="12" t="str">
        <f t="shared" si="4"/>
        <v>1б</v>
      </c>
      <c r="F33" s="7">
        <f t="shared" si="4"/>
        <v>116</v>
      </c>
      <c r="G33" s="7">
        <f t="shared" si="4"/>
        <v>109</v>
      </c>
      <c r="H33" s="8">
        <f t="shared" si="5"/>
        <v>11526031</v>
      </c>
      <c r="I33" s="9">
        <v>1</v>
      </c>
      <c r="J33" s="9">
        <v>1</v>
      </c>
      <c r="K33" s="9">
        <v>1</v>
      </c>
      <c r="L33" s="9">
        <v>1</v>
      </c>
      <c r="M33" s="9">
        <v>1</v>
      </c>
      <c r="N33" s="10">
        <f t="shared" si="1"/>
        <v>5</v>
      </c>
    </row>
    <row r="34" spans="1:14" x14ac:dyDescent="0.25">
      <c r="A34" s="3" t="str">
        <f t="shared" si="4"/>
        <v>Московский</v>
      </c>
      <c r="B34" s="11" t="str">
        <f t="shared" si="4"/>
        <v>ГБОУ гимназия №526</v>
      </c>
      <c r="C34" s="5">
        <f t="shared" si="4"/>
        <v>11526</v>
      </c>
      <c r="D34" s="5" t="str">
        <f t="shared" si="4"/>
        <v>Гимназия</v>
      </c>
      <c r="E34" s="12" t="str">
        <f t="shared" si="4"/>
        <v>1б</v>
      </c>
      <c r="F34" s="7">
        <f t="shared" si="4"/>
        <v>116</v>
      </c>
      <c r="G34" s="7">
        <f t="shared" si="4"/>
        <v>109</v>
      </c>
      <c r="H34" s="8">
        <f t="shared" si="5"/>
        <v>11526032</v>
      </c>
      <c r="I34" s="9">
        <v>1</v>
      </c>
      <c r="J34" s="9">
        <v>1</v>
      </c>
      <c r="K34" s="9">
        <v>1</v>
      </c>
      <c r="L34" s="9">
        <v>1</v>
      </c>
      <c r="M34" s="9">
        <v>1</v>
      </c>
      <c r="N34" s="10">
        <f t="shared" si="1"/>
        <v>5</v>
      </c>
    </row>
    <row r="35" spans="1:14" x14ac:dyDescent="0.25">
      <c r="A35" s="3" t="str">
        <f t="shared" si="4"/>
        <v>Московский</v>
      </c>
      <c r="B35" s="11" t="str">
        <f t="shared" si="4"/>
        <v>ГБОУ гимназия №526</v>
      </c>
      <c r="C35" s="5">
        <f t="shared" si="4"/>
        <v>11526</v>
      </c>
      <c r="D35" s="5" t="str">
        <f t="shared" si="4"/>
        <v>Гимназия</v>
      </c>
      <c r="E35" s="12" t="str">
        <f t="shared" si="4"/>
        <v>1б</v>
      </c>
      <c r="F35" s="7">
        <f t="shared" si="4"/>
        <v>116</v>
      </c>
      <c r="G35" s="7">
        <f t="shared" si="4"/>
        <v>109</v>
      </c>
      <c r="H35" s="8">
        <f t="shared" si="5"/>
        <v>11526033</v>
      </c>
      <c r="I35" s="9">
        <v>1</v>
      </c>
      <c r="J35" s="9">
        <v>1</v>
      </c>
      <c r="K35" s="9">
        <v>0</v>
      </c>
      <c r="L35" s="9">
        <v>1</v>
      </c>
      <c r="M35" s="9">
        <v>1</v>
      </c>
      <c r="N35" s="10">
        <f t="shared" si="1"/>
        <v>4</v>
      </c>
    </row>
    <row r="36" spans="1:14" x14ac:dyDescent="0.25">
      <c r="A36" s="3" t="str">
        <f t="shared" si="4"/>
        <v>Московский</v>
      </c>
      <c r="B36" s="11" t="str">
        <f t="shared" si="4"/>
        <v>ГБОУ гимназия №526</v>
      </c>
      <c r="C36" s="5">
        <f t="shared" si="4"/>
        <v>11526</v>
      </c>
      <c r="D36" s="5" t="str">
        <f t="shared" si="4"/>
        <v>Гимназия</v>
      </c>
      <c r="E36" s="12" t="str">
        <f t="shared" si="4"/>
        <v>1б</v>
      </c>
      <c r="F36" s="7">
        <f t="shared" si="4"/>
        <v>116</v>
      </c>
      <c r="G36" s="7">
        <f t="shared" si="4"/>
        <v>109</v>
      </c>
      <c r="H36" s="8">
        <f t="shared" si="5"/>
        <v>11526034</v>
      </c>
      <c r="I36" s="9">
        <v>0</v>
      </c>
      <c r="J36" s="9">
        <v>0</v>
      </c>
      <c r="K36" s="9">
        <v>0</v>
      </c>
      <c r="L36" s="9">
        <v>1</v>
      </c>
      <c r="M36" s="9">
        <v>1</v>
      </c>
      <c r="N36" s="10">
        <f t="shared" si="1"/>
        <v>2</v>
      </c>
    </row>
    <row r="37" spans="1:14" x14ac:dyDescent="0.25">
      <c r="A37" s="3" t="str">
        <f t="shared" ref="A37:G52" si="6">A36</f>
        <v>Московский</v>
      </c>
      <c r="B37" s="11" t="str">
        <f t="shared" si="6"/>
        <v>ГБОУ гимназия №526</v>
      </c>
      <c r="C37" s="5">
        <f t="shared" si="6"/>
        <v>11526</v>
      </c>
      <c r="D37" s="5" t="str">
        <f t="shared" si="6"/>
        <v>Гимназия</v>
      </c>
      <c r="E37" s="12" t="str">
        <f t="shared" si="6"/>
        <v>1б</v>
      </c>
      <c r="F37" s="7">
        <f t="shared" si="6"/>
        <v>116</v>
      </c>
      <c r="G37" s="7">
        <f t="shared" si="6"/>
        <v>109</v>
      </c>
      <c r="H37" s="8">
        <f t="shared" si="5"/>
        <v>11526035</v>
      </c>
      <c r="I37" s="9">
        <v>1</v>
      </c>
      <c r="J37" s="9">
        <v>1</v>
      </c>
      <c r="K37" s="9">
        <v>1</v>
      </c>
      <c r="L37" s="9">
        <v>1</v>
      </c>
      <c r="M37" s="9">
        <v>1</v>
      </c>
      <c r="N37" s="10">
        <f t="shared" si="1"/>
        <v>5</v>
      </c>
    </row>
    <row r="38" spans="1:14" x14ac:dyDescent="0.25">
      <c r="A38" s="3" t="str">
        <f t="shared" si="6"/>
        <v>Московский</v>
      </c>
      <c r="B38" s="11" t="str">
        <f t="shared" si="6"/>
        <v>ГБОУ гимназия №526</v>
      </c>
      <c r="C38" s="5">
        <f t="shared" si="6"/>
        <v>11526</v>
      </c>
      <c r="D38" s="5" t="str">
        <f t="shared" si="6"/>
        <v>Гимназия</v>
      </c>
      <c r="E38" s="12" t="str">
        <f t="shared" si="6"/>
        <v>1б</v>
      </c>
      <c r="F38" s="7">
        <f t="shared" si="6"/>
        <v>116</v>
      </c>
      <c r="G38" s="7">
        <f t="shared" si="6"/>
        <v>109</v>
      </c>
      <c r="H38" s="8">
        <f t="shared" si="5"/>
        <v>11526036</v>
      </c>
      <c r="I38" s="9">
        <v>1</v>
      </c>
      <c r="J38" s="9">
        <v>1</v>
      </c>
      <c r="K38" s="9">
        <v>1</v>
      </c>
      <c r="L38" s="9">
        <v>1</v>
      </c>
      <c r="M38" s="9">
        <v>1</v>
      </c>
      <c r="N38" s="10">
        <f t="shared" si="1"/>
        <v>5</v>
      </c>
    </row>
    <row r="39" spans="1:14" x14ac:dyDescent="0.25">
      <c r="A39" s="3" t="str">
        <f t="shared" si="6"/>
        <v>Московский</v>
      </c>
      <c r="B39" s="11" t="str">
        <f t="shared" si="6"/>
        <v>ГБОУ гимназия №526</v>
      </c>
      <c r="C39" s="5">
        <f t="shared" si="6"/>
        <v>11526</v>
      </c>
      <c r="D39" s="5" t="str">
        <f t="shared" si="6"/>
        <v>Гимназия</v>
      </c>
      <c r="E39" s="12" t="str">
        <f t="shared" si="6"/>
        <v>1б</v>
      </c>
      <c r="F39" s="7">
        <f t="shared" si="6"/>
        <v>116</v>
      </c>
      <c r="G39" s="7">
        <f t="shared" si="6"/>
        <v>109</v>
      </c>
      <c r="H39" s="8">
        <f t="shared" si="5"/>
        <v>11526037</v>
      </c>
      <c r="I39" s="9">
        <v>1</v>
      </c>
      <c r="J39" s="9">
        <v>1</v>
      </c>
      <c r="K39" s="9">
        <v>1</v>
      </c>
      <c r="L39" s="9">
        <v>1</v>
      </c>
      <c r="M39" s="9">
        <v>1</v>
      </c>
      <c r="N39" s="10">
        <f t="shared" si="1"/>
        <v>5</v>
      </c>
    </row>
    <row r="40" spans="1:14" x14ac:dyDescent="0.25">
      <c r="A40" s="3" t="str">
        <f t="shared" si="6"/>
        <v>Московский</v>
      </c>
      <c r="B40" s="11" t="str">
        <f t="shared" si="6"/>
        <v>ГБОУ гимназия №526</v>
      </c>
      <c r="C40" s="5">
        <f t="shared" si="6"/>
        <v>11526</v>
      </c>
      <c r="D40" s="5" t="str">
        <f t="shared" si="6"/>
        <v>Гимназия</v>
      </c>
      <c r="E40" s="12" t="str">
        <f t="shared" si="6"/>
        <v>1б</v>
      </c>
      <c r="F40" s="7">
        <f t="shared" si="6"/>
        <v>116</v>
      </c>
      <c r="G40" s="7">
        <f t="shared" si="6"/>
        <v>109</v>
      </c>
      <c r="H40" s="8">
        <f t="shared" si="5"/>
        <v>11526038</v>
      </c>
      <c r="I40" s="9">
        <v>1</v>
      </c>
      <c r="J40" s="9">
        <v>1</v>
      </c>
      <c r="K40" s="9">
        <v>1</v>
      </c>
      <c r="L40" s="9">
        <v>1</v>
      </c>
      <c r="M40" s="9">
        <v>1</v>
      </c>
      <c r="N40" s="10">
        <f t="shared" si="1"/>
        <v>5</v>
      </c>
    </row>
    <row r="41" spans="1:14" x14ac:dyDescent="0.25">
      <c r="A41" s="3" t="str">
        <f t="shared" si="6"/>
        <v>Московский</v>
      </c>
      <c r="B41" s="11" t="str">
        <f t="shared" si="6"/>
        <v>ГБОУ гимназия №526</v>
      </c>
      <c r="C41" s="5">
        <f t="shared" si="6"/>
        <v>11526</v>
      </c>
      <c r="D41" s="5" t="str">
        <f t="shared" si="6"/>
        <v>Гимназия</v>
      </c>
      <c r="E41" s="12" t="str">
        <f t="shared" si="6"/>
        <v>1б</v>
      </c>
      <c r="F41" s="7">
        <f t="shared" si="6"/>
        <v>116</v>
      </c>
      <c r="G41" s="7">
        <f t="shared" si="6"/>
        <v>109</v>
      </c>
      <c r="H41" s="8">
        <f t="shared" si="5"/>
        <v>11526039</v>
      </c>
      <c r="I41" s="9">
        <v>1</v>
      </c>
      <c r="J41" s="9">
        <v>1</v>
      </c>
      <c r="K41" s="9">
        <v>1</v>
      </c>
      <c r="L41" s="9">
        <v>1</v>
      </c>
      <c r="M41" s="9">
        <v>1</v>
      </c>
      <c r="N41" s="10">
        <f t="shared" si="1"/>
        <v>5</v>
      </c>
    </row>
    <row r="42" spans="1:14" x14ac:dyDescent="0.25">
      <c r="A42" s="3" t="str">
        <f t="shared" si="6"/>
        <v>Московский</v>
      </c>
      <c r="B42" s="11" t="str">
        <f t="shared" si="6"/>
        <v>ГБОУ гимназия №526</v>
      </c>
      <c r="C42" s="5">
        <f t="shared" si="6"/>
        <v>11526</v>
      </c>
      <c r="D42" s="5" t="str">
        <f t="shared" si="6"/>
        <v>Гимназия</v>
      </c>
      <c r="E42" s="12" t="str">
        <f t="shared" si="6"/>
        <v>1б</v>
      </c>
      <c r="F42" s="7">
        <f t="shared" si="6"/>
        <v>116</v>
      </c>
      <c r="G42" s="7">
        <f t="shared" si="6"/>
        <v>109</v>
      </c>
      <c r="H42" s="8">
        <f t="shared" si="5"/>
        <v>11526040</v>
      </c>
      <c r="I42" s="9">
        <v>1</v>
      </c>
      <c r="J42" s="9">
        <v>1</v>
      </c>
      <c r="K42" s="9">
        <v>1</v>
      </c>
      <c r="L42" s="9">
        <v>1</v>
      </c>
      <c r="M42" s="9">
        <v>1</v>
      </c>
      <c r="N42" s="10">
        <f t="shared" si="1"/>
        <v>5</v>
      </c>
    </row>
    <row r="43" spans="1:14" x14ac:dyDescent="0.25">
      <c r="A43" s="3" t="str">
        <f t="shared" si="6"/>
        <v>Московский</v>
      </c>
      <c r="B43" s="11" t="str">
        <f t="shared" si="6"/>
        <v>ГБОУ гимназия №526</v>
      </c>
      <c r="C43" s="5">
        <f t="shared" si="6"/>
        <v>11526</v>
      </c>
      <c r="D43" s="5" t="str">
        <f t="shared" si="6"/>
        <v>Гимназия</v>
      </c>
      <c r="E43" s="12" t="str">
        <f t="shared" si="6"/>
        <v>1б</v>
      </c>
      <c r="F43" s="7">
        <f t="shared" si="6"/>
        <v>116</v>
      </c>
      <c r="G43" s="7">
        <f t="shared" si="6"/>
        <v>109</v>
      </c>
      <c r="H43" s="8">
        <f t="shared" si="5"/>
        <v>11526041</v>
      </c>
      <c r="I43" s="9">
        <v>0</v>
      </c>
      <c r="J43" s="9">
        <v>1</v>
      </c>
      <c r="K43" s="9">
        <v>1</v>
      </c>
      <c r="L43" s="9">
        <v>1</v>
      </c>
      <c r="M43" s="9">
        <v>1</v>
      </c>
      <c r="N43" s="10">
        <f t="shared" si="1"/>
        <v>4</v>
      </c>
    </row>
    <row r="44" spans="1:14" x14ac:dyDescent="0.25">
      <c r="A44" s="3" t="str">
        <f t="shared" si="6"/>
        <v>Московский</v>
      </c>
      <c r="B44" s="11" t="str">
        <f t="shared" si="6"/>
        <v>ГБОУ гимназия №526</v>
      </c>
      <c r="C44" s="5">
        <f t="shared" si="6"/>
        <v>11526</v>
      </c>
      <c r="D44" s="5" t="str">
        <f t="shared" si="6"/>
        <v>Гимназия</v>
      </c>
      <c r="E44" s="12" t="str">
        <f t="shared" si="6"/>
        <v>1б</v>
      </c>
      <c r="F44" s="7">
        <f t="shared" si="6"/>
        <v>116</v>
      </c>
      <c r="G44" s="7">
        <f t="shared" si="6"/>
        <v>109</v>
      </c>
      <c r="H44" s="8">
        <f t="shared" si="5"/>
        <v>11526042</v>
      </c>
      <c r="I44" s="9">
        <v>1</v>
      </c>
      <c r="J44" s="9">
        <v>1</v>
      </c>
      <c r="K44" s="9">
        <v>1</v>
      </c>
      <c r="L44" s="9">
        <v>1</v>
      </c>
      <c r="M44" s="9">
        <v>1</v>
      </c>
      <c r="N44" s="10">
        <f t="shared" si="1"/>
        <v>5</v>
      </c>
    </row>
    <row r="45" spans="1:14" x14ac:dyDescent="0.25">
      <c r="A45" s="3" t="str">
        <f t="shared" si="6"/>
        <v>Московский</v>
      </c>
      <c r="B45" s="11" t="str">
        <f t="shared" si="6"/>
        <v>ГБОУ гимназия №526</v>
      </c>
      <c r="C45" s="5">
        <f t="shared" si="6"/>
        <v>11526</v>
      </c>
      <c r="D45" s="5" t="str">
        <f t="shared" si="6"/>
        <v>Гимназия</v>
      </c>
      <c r="E45" s="12" t="str">
        <f t="shared" si="6"/>
        <v>1б</v>
      </c>
      <c r="F45" s="7">
        <f t="shared" si="6"/>
        <v>116</v>
      </c>
      <c r="G45" s="7">
        <f t="shared" si="6"/>
        <v>109</v>
      </c>
      <c r="H45" s="8">
        <f t="shared" si="5"/>
        <v>11526043</v>
      </c>
      <c r="I45" s="9">
        <v>0</v>
      </c>
      <c r="J45" s="9">
        <v>1</v>
      </c>
      <c r="K45" s="9">
        <v>1</v>
      </c>
      <c r="L45" s="9">
        <v>1</v>
      </c>
      <c r="M45" s="9">
        <v>1</v>
      </c>
      <c r="N45" s="10">
        <f t="shared" si="1"/>
        <v>4</v>
      </c>
    </row>
    <row r="46" spans="1:14" x14ac:dyDescent="0.25">
      <c r="A46" s="3" t="str">
        <f t="shared" si="6"/>
        <v>Московский</v>
      </c>
      <c r="B46" s="11" t="str">
        <f t="shared" si="6"/>
        <v>ГБОУ гимназия №526</v>
      </c>
      <c r="C46" s="5">
        <f t="shared" si="6"/>
        <v>11526</v>
      </c>
      <c r="D46" s="5" t="str">
        <f t="shared" si="6"/>
        <v>Гимназия</v>
      </c>
      <c r="E46" s="12" t="str">
        <f t="shared" si="6"/>
        <v>1б</v>
      </c>
      <c r="F46" s="7">
        <f t="shared" si="6"/>
        <v>116</v>
      </c>
      <c r="G46" s="7">
        <f t="shared" si="6"/>
        <v>109</v>
      </c>
      <c r="H46" s="8">
        <f t="shared" si="3"/>
        <v>11526044</v>
      </c>
      <c r="I46" s="9">
        <v>1</v>
      </c>
      <c r="J46" s="9">
        <v>1</v>
      </c>
      <c r="K46" s="9">
        <v>0</v>
      </c>
      <c r="L46" s="9">
        <v>1</v>
      </c>
      <c r="M46" s="9">
        <v>1</v>
      </c>
      <c r="N46" s="10">
        <f t="shared" si="1"/>
        <v>4</v>
      </c>
    </row>
    <row r="47" spans="1:14" x14ac:dyDescent="0.25">
      <c r="A47" s="3" t="str">
        <f t="shared" si="6"/>
        <v>Московский</v>
      </c>
      <c r="B47" s="11" t="str">
        <f t="shared" si="6"/>
        <v>ГБОУ гимназия №526</v>
      </c>
      <c r="C47" s="5">
        <f t="shared" si="6"/>
        <v>11526</v>
      </c>
      <c r="D47" s="5" t="str">
        <f t="shared" si="6"/>
        <v>Гимназия</v>
      </c>
      <c r="E47" s="12" t="str">
        <f t="shared" si="6"/>
        <v>1б</v>
      </c>
      <c r="F47" s="7">
        <f t="shared" si="6"/>
        <v>116</v>
      </c>
      <c r="G47" s="7">
        <f t="shared" si="6"/>
        <v>109</v>
      </c>
      <c r="H47" s="8">
        <f t="shared" si="3"/>
        <v>11526045</v>
      </c>
      <c r="I47" s="9">
        <v>0</v>
      </c>
      <c r="J47" s="9">
        <v>1</v>
      </c>
      <c r="K47" s="9">
        <v>1</v>
      </c>
      <c r="L47" s="9">
        <v>1</v>
      </c>
      <c r="M47" s="9">
        <v>1</v>
      </c>
      <c r="N47" s="10">
        <f t="shared" si="1"/>
        <v>4</v>
      </c>
    </row>
    <row r="48" spans="1:14" x14ac:dyDescent="0.25">
      <c r="A48" s="3" t="str">
        <f t="shared" si="6"/>
        <v>Московский</v>
      </c>
      <c r="B48" s="11" t="str">
        <f t="shared" si="6"/>
        <v>ГБОУ гимназия №526</v>
      </c>
      <c r="C48" s="5">
        <f t="shared" si="6"/>
        <v>11526</v>
      </c>
      <c r="D48" s="5" t="str">
        <f t="shared" si="6"/>
        <v>Гимназия</v>
      </c>
      <c r="E48" s="12" t="str">
        <f t="shared" si="6"/>
        <v>1б</v>
      </c>
      <c r="F48" s="7">
        <f t="shared" si="6"/>
        <v>116</v>
      </c>
      <c r="G48" s="7">
        <f t="shared" si="6"/>
        <v>109</v>
      </c>
      <c r="H48" s="8">
        <f t="shared" si="3"/>
        <v>11526046</v>
      </c>
      <c r="I48" s="9">
        <v>1</v>
      </c>
      <c r="J48" s="9">
        <v>1</v>
      </c>
      <c r="K48" s="9">
        <v>0</v>
      </c>
      <c r="L48" s="9">
        <v>0</v>
      </c>
      <c r="M48" s="9">
        <v>1</v>
      </c>
      <c r="N48" s="10">
        <f t="shared" si="1"/>
        <v>3</v>
      </c>
    </row>
    <row r="49" spans="1:14" x14ac:dyDescent="0.25">
      <c r="A49" s="3" t="str">
        <f t="shared" si="6"/>
        <v>Московский</v>
      </c>
      <c r="B49" s="11" t="str">
        <f t="shared" si="6"/>
        <v>ГБОУ гимназия №526</v>
      </c>
      <c r="C49" s="5">
        <f t="shared" si="6"/>
        <v>11526</v>
      </c>
      <c r="D49" s="5" t="str">
        <f t="shared" si="6"/>
        <v>Гимназия</v>
      </c>
      <c r="E49" s="12" t="str">
        <f t="shared" si="6"/>
        <v>1б</v>
      </c>
      <c r="F49" s="7">
        <f t="shared" si="6"/>
        <v>116</v>
      </c>
      <c r="G49" s="7">
        <f t="shared" si="6"/>
        <v>109</v>
      </c>
      <c r="H49" s="8">
        <f t="shared" si="3"/>
        <v>11526047</v>
      </c>
      <c r="I49" s="9">
        <v>1</v>
      </c>
      <c r="J49" s="9">
        <v>1</v>
      </c>
      <c r="K49" s="9">
        <v>1</v>
      </c>
      <c r="L49" s="9">
        <v>1</v>
      </c>
      <c r="M49" s="9">
        <v>1</v>
      </c>
      <c r="N49" s="10">
        <f t="shared" si="1"/>
        <v>5</v>
      </c>
    </row>
    <row r="50" spans="1:14" x14ac:dyDescent="0.25">
      <c r="A50" s="3" t="str">
        <f t="shared" si="6"/>
        <v>Московский</v>
      </c>
      <c r="B50" s="11" t="str">
        <f t="shared" si="6"/>
        <v>ГБОУ гимназия №526</v>
      </c>
      <c r="C50" s="5">
        <f t="shared" si="6"/>
        <v>11526</v>
      </c>
      <c r="D50" s="5" t="str">
        <f t="shared" si="6"/>
        <v>Гимназия</v>
      </c>
      <c r="E50" s="12" t="str">
        <f t="shared" si="6"/>
        <v>1б</v>
      </c>
      <c r="F50" s="7">
        <f t="shared" si="6"/>
        <v>116</v>
      </c>
      <c r="G50" s="7">
        <f t="shared" si="6"/>
        <v>109</v>
      </c>
      <c r="H50" s="8">
        <f t="shared" si="3"/>
        <v>11526048</v>
      </c>
      <c r="I50" s="9">
        <v>1</v>
      </c>
      <c r="J50" s="9">
        <v>1</v>
      </c>
      <c r="K50" s="9">
        <v>1</v>
      </c>
      <c r="L50" s="9">
        <v>1</v>
      </c>
      <c r="M50" s="9">
        <v>1</v>
      </c>
      <c r="N50" s="10">
        <f t="shared" si="1"/>
        <v>5</v>
      </c>
    </row>
    <row r="51" spans="1:14" x14ac:dyDescent="0.25">
      <c r="A51" s="3" t="str">
        <f t="shared" si="6"/>
        <v>Московский</v>
      </c>
      <c r="B51" s="11" t="str">
        <f t="shared" si="6"/>
        <v>ГБОУ гимназия №526</v>
      </c>
      <c r="C51" s="5">
        <f t="shared" si="6"/>
        <v>11526</v>
      </c>
      <c r="D51" s="5" t="str">
        <f t="shared" si="6"/>
        <v>Гимназия</v>
      </c>
      <c r="E51" s="12" t="str">
        <f t="shared" si="6"/>
        <v>1б</v>
      </c>
      <c r="F51" s="7">
        <f t="shared" si="6"/>
        <v>116</v>
      </c>
      <c r="G51" s="7">
        <f t="shared" si="6"/>
        <v>109</v>
      </c>
      <c r="H51" s="8">
        <f t="shared" si="3"/>
        <v>11526049</v>
      </c>
      <c r="I51" s="9">
        <v>1</v>
      </c>
      <c r="J51" s="9">
        <v>1</v>
      </c>
      <c r="K51" s="9">
        <v>1</v>
      </c>
      <c r="L51" s="9">
        <v>1</v>
      </c>
      <c r="M51" s="9">
        <v>1</v>
      </c>
      <c r="N51" s="10">
        <f t="shared" si="1"/>
        <v>5</v>
      </c>
    </row>
    <row r="52" spans="1:14" x14ac:dyDescent="0.25">
      <c r="A52" s="3" t="str">
        <f t="shared" si="6"/>
        <v>Московский</v>
      </c>
      <c r="B52" s="11" t="str">
        <f t="shared" si="6"/>
        <v>ГБОУ гимназия №526</v>
      </c>
      <c r="C52" s="5">
        <f t="shared" si="6"/>
        <v>11526</v>
      </c>
      <c r="D52" s="5" t="str">
        <f t="shared" si="6"/>
        <v>Гимназия</v>
      </c>
      <c r="E52" s="12" t="str">
        <f t="shared" si="6"/>
        <v>1б</v>
      </c>
      <c r="F52" s="7">
        <f t="shared" si="6"/>
        <v>116</v>
      </c>
      <c r="G52" s="7">
        <f t="shared" si="6"/>
        <v>109</v>
      </c>
      <c r="H52" s="8">
        <f t="shared" si="3"/>
        <v>11526050</v>
      </c>
      <c r="I52" s="9">
        <v>1</v>
      </c>
      <c r="J52" s="9">
        <v>1</v>
      </c>
      <c r="K52" s="9">
        <v>0</v>
      </c>
      <c r="L52" s="9">
        <v>1</v>
      </c>
      <c r="M52" s="9">
        <v>1</v>
      </c>
      <c r="N52" s="10">
        <f t="shared" si="1"/>
        <v>4</v>
      </c>
    </row>
    <row r="53" spans="1:14" x14ac:dyDescent="0.25">
      <c r="A53" s="3" t="str">
        <f t="shared" ref="A53:G68" si="7">A52</f>
        <v>Московский</v>
      </c>
      <c r="B53" s="11" t="str">
        <f t="shared" si="7"/>
        <v>ГБОУ гимназия №526</v>
      </c>
      <c r="C53" s="5">
        <f t="shared" si="7"/>
        <v>11526</v>
      </c>
      <c r="D53" s="5" t="str">
        <f t="shared" si="7"/>
        <v>Гимназия</v>
      </c>
      <c r="E53" s="12" t="str">
        <f t="shared" si="7"/>
        <v>1б</v>
      </c>
      <c r="F53" s="7">
        <f t="shared" si="7"/>
        <v>116</v>
      </c>
      <c r="G53" s="7">
        <f t="shared" si="7"/>
        <v>109</v>
      </c>
      <c r="H53" s="8">
        <f t="shared" si="3"/>
        <v>11526051</v>
      </c>
      <c r="I53" s="9">
        <v>1</v>
      </c>
      <c r="J53" s="9">
        <v>1</v>
      </c>
      <c r="K53" s="9">
        <v>1</v>
      </c>
      <c r="L53" s="9">
        <v>1</v>
      </c>
      <c r="M53" s="9">
        <v>1</v>
      </c>
      <c r="N53" s="10">
        <f t="shared" si="1"/>
        <v>5</v>
      </c>
    </row>
    <row r="54" spans="1:14" x14ac:dyDescent="0.25">
      <c r="A54" s="3" t="str">
        <f t="shared" si="7"/>
        <v>Московский</v>
      </c>
      <c r="B54" s="11" t="str">
        <f t="shared" si="7"/>
        <v>ГБОУ гимназия №526</v>
      </c>
      <c r="C54" s="5">
        <f t="shared" si="7"/>
        <v>11526</v>
      </c>
      <c r="D54" s="5" t="str">
        <f t="shared" si="7"/>
        <v>Гимназия</v>
      </c>
      <c r="E54" s="12" t="str">
        <f t="shared" si="7"/>
        <v>1б</v>
      </c>
      <c r="F54" s="7">
        <f t="shared" si="7"/>
        <v>116</v>
      </c>
      <c r="G54" s="7">
        <f t="shared" si="7"/>
        <v>109</v>
      </c>
      <c r="H54" s="8">
        <f t="shared" si="3"/>
        <v>11526052</v>
      </c>
      <c r="I54" s="9">
        <v>1</v>
      </c>
      <c r="J54" s="9">
        <v>1</v>
      </c>
      <c r="K54" s="9">
        <v>1</v>
      </c>
      <c r="L54" s="9">
        <v>1</v>
      </c>
      <c r="M54" s="9">
        <v>1</v>
      </c>
      <c r="N54" s="10">
        <f t="shared" si="1"/>
        <v>5</v>
      </c>
    </row>
    <row r="55" spans="1:14" x14ac:dyDescent="0.25">
      <c r="A55" s="3" t="str">
        <f t="shared" si="7"/>
        <v>Московский</v>
      </c>
      <c r="B55" s="11" t="str">
        <f t="shared" si="7"/>
        <v>ГБОУ гимназия №526</v>
      </c>
      <c r="C55" s="5">
        <f t="shared" si="7"/>
        <v>11526</v>
      </c>
      <c r="D55" s="5" t="str">
        <f t="shared" si="7"/>
        <v>Гимназия</v>
      </c>
      <c r="E55" s="12" t="str">
        <f t="shared" si="7"/>
        <v>1б</v>
      </c>
      <c r="F55" s="7">
        <f t="shared" si="7"/>
        <v>116</v>
      </c>
      <c r="G55" s="7">
        <f t="shared" si="7"/>
        <v>109</v>
      </c>
      <c r="H55" s="8">
        <f t="shared" si="3"/>
        <v>11526053</v>
      </c>
      <c r="I55" s="9">
        <v>1</v>
      </c>
      <c r="J55" s="9">
        <v>1</v>
      </c>
      <c r="K55" s="9">
        <v>1</v>
      </c>
      <c r="L55" s="9">
        <v>1</v>
      </c>
      <c r="M55" s="9">
        <v>1</v>
      </c>
      <c r="N55" s="10">
        <f t="shared" si="1"/>
        <v>5</v>
      </c>
    </row>
    <row r="56" spans="1:14" x14ac:dyDescent="0.25">
      <c r="A56" s="3" t="str">
        <f t="shared" si="7"/>
        <v>Московский</v>
      </c>
      <c r="B56" s="11" t="str">
        <f t="shared" si="7"/>
        <v>ГБОУ гимназия №526</v>
      </c>
      <c r="C56" s="5">
        <f t="shared" si="7"/>
        <v>11526</v>
      </c>
      <c r="D56" s="5" t="str">
        <f t="shared" si="7"/>
        <v>Гимназия</v>
      </c>
      <c r="E56" s="12" t="str">
        <f t="shared" si="7"/>
        <v>1б</v>
      </c>
      <c r="F56" s="7">
        <f t="shared" si="7"/>
        <v>116</v>
      </c>
      <c r="G56" s="7">
        <f t="shared" si="7"/>
        <v>109</v>
      </c>
      <c r="H56" s="8">
        <f t="shared" si="3"/>
        <v>11526054</v>
      </c>
      <c r="I56" s="9">
        <v>1</v>
      </c>
      <c r="J56" s="9">
        <v>1</v>
      </c>
      <c r="K56" s="9">
        <v>0</v>
      </c>
      <c r="L56" s="9">
        <v>1</v>
      </c>
      <c r="M56" s="9">
        <v>1</v>
      </c>
      <c r="N56" s="10">
        <f t="shared" si="1"/>
        <v>4</v>
      </c>
    </row>
    <row r="57" spans="1:14" x14ac:dyDescent="0.25">
      <c r="A57" s="3" t="str">
        <f t="shared" si="7"/>
        <v>Московский</v>
      </c>
      <c r="B57" s="11" t="str">
        <f t="shared" si="7"/>
        <v>ГБОУ гимназия №526</v>
      </c>
      <c r="C57" s="5">
        <f t="shared" si="7"/>
        <v>11526</v>
      </c>
      <c r="D57" s="5" t="str">
        <f t="shared" si="7"/>
        <v>Гимназия</v>
      </c>
      <c r="E57" s="12" t="str">
        <f t="shared" si="7"/>
        <v>1б</v>
      </c>
      <c r="F57" s="7">
        <f t="shared" si="7"/>
        <v>116</v>
      </c>
      <c r="G57" s="7">
        <f t="shared" si="7"/>
        <v>109</v>
      </c>
      <c r="H57" s="8">
        <f t="shared" si="3"/>
        <v>11526055</v>
      </c>
      <c r="I57" s="9">
        <v>1</v>
      </c>
      <c r="J57" s="9">
        <v>1</v>
      </c>
      <c r="K57" s="9">
        <v>0</v>
      </c>
      <c r="L57" s="9">
        <v>1</v>
      </c>
      <c r="M57" s="9">
        <v>1</v>
      </c>
      <c r="N57" s="10">
        <f t="shared" si="1"/>
        <v>4</v>
      </c>
    </row>
    <row r="58" spans="1:14" x14ac:dyDescent="0.25">
      <c r="A58" s="3" t="str">
        <f t="shared" si="7"/>
        <v>Московский</v>
      </c>
      <c r="B58" s="11" t="str">
        <f t="shared" si="7"/>
        <v>ГБОУ гимназия №526</v>
      </c>
      <c r="C58" s="5">
        <f t="shared" si="7"/>
        <v>11526</v>
      </c>
      <c r="D58" s="5" t="str">
        <f t="shared" si="7"/>
        <v>Гимназия</v>
      </c>
      <c r="E58" s="12" t="str">
        <f t="shared" si="7"/>
        <v>1б</v>
      </c>
      <c r="F58" s="7">
        <f t="shared" si="7"/>
        <v>116</v>
      </c>
      <c r="G58" s="7">
        <f t="shared" si="7"/>
        <v>109</v>
      </c>
      <c r="H58" s="8">
        <f t="shared" si="3"/>
        <v>11526056</v>
      </c>
      <c r="I58" s="9">
        <v>1</v>
      </c>
      <c r="J58" s="9">
        <v>1</v>
      </c>
      <c r="K58" s="9">
        <v>1</v>
      </c>
      <c r="L58" s="9">
        <v>1</v>
      </c>
      <c r="M58" s="9">
        <v>1</v>
      </c>
      <c r="N58" s="10">
        <f t="shared" si="1"/>
        <v>5</v>
      </c>
    </row>
    <row r="59" spans="1:14" x14ac:dyDescent="0.25">
      <c r="A59" s="3" t="str">
        <f t="shared" si="7"/>
        <v>Московский</v>
      </c>
      <c r="B59" s="11" t="str">
        <f t="shared" si="7"/>
        <v>ГБОУ гимназия №526</v>
      </c>
      <c r="C59" s="5">
        <f t="shared" si="7"/>
        <v>11526</v>
      </c>
      <c r="D59" s="5" t="str">
        <f t="shared" si="7"/>
        <v>Гимназия</v>
      </c>
      <c r="E59" s="12" t="str">
        <f t="shared" si="7"/>
        <v>1б</v>
      </c>
      <c r="F59" s="7">
        <f t="shared" si="7"/>
        <v>116</v>
      </c>
      <c r="G59" s="7">
        <f t="shared" si="7"/>
        <v>109</v>
      </c>
      <c r="H59" s="8">
        <f t="shared" si="3"/>
        <v>11526057</v>
      </c>
      <c r="I59" s="9">
        <v>0</v>
      </c>
      <c r="J59" s="9">
        <v>1</v>
      </c>
      <c r="K59" s="9">
        <v>1</v>
      </c>
      <c r="L59" s="9">
        <v>1</v>
      </c>
      <c r="M59" s="9">
        <v>1</v>
      </c>
      <c r="N59" s="10">
        <f t="shared" si="1"/>
        <v>4</v>
      </c>
    </row>
    <row r="60" spans="1:14" x14ac:dyDescent="0.25">
      <c r="A60" s="3" t="str">
        <f t="shared" si="7"/>
        <v>Московский</v>
      </c>
      <c r="B60" s="11" t="str">
        <f t="shared" si="7"/>
        <v>ГБОУ гимназия №526</v>
      </c>
      <c r="C60" s="5">
        <f t="shared" si="7"/>
        <v>11526</v>
      </c>
      <c r="D60" s="5" t="str">
        <f t="shared" si="7"/>
        <v>Гимназия</v>
      </c>
      <c r="E60" s="13" t="s">
        <v>17</v>
      </c>
      <c r="F60" s="7">
        <f t="shared" si="7"/>
        <v>116</v>
      </c>
      <c r="G60" s="7">
        <f t="shared" si="7"/>
        <v>109</v>
      </c>
      <c r="H60" s="8">
        <f t="shared" si="3"/>
        <v>11526058</v>
      </c>
      <c r="I60" s="9">
        <v>0</v>
      </c>
      <c r="J60" s="9">
        <v>0</v>
      </c>
      <c r="K60" s="9">
        <v>0</v>
      </c>
      <c r="L60" s="9">
        <v>1</v>
      </c>
      <c r="M60" s="9">
        <v>1</v>
      </c>
      <c r="N60" s="10">
        <f t="shared" si="1"/>
        <v>2</v>
      </c>
    </row>
    <row r="61" spans="1:14" x14ac:dyDescent="0.25">
      <c r="A61" s="3" t="str">
        <f t="shared" si="7"/>
        <v>Московский</v>
      </c>
      <c r="B61" s="11" t="str">
        <f t="shared" si="7"/>
        <v>ГБОУ гимназия №526</v>
      </c>
      <c r="C61" s="5">
        <f t="shared" si="7"/>
        <v>11526</v>
      </c>
      <c r="D61" s="5" t="str">
        <f t="shared" si="7"/>
        <v>Гимназия</v>
      </c>
      <c r="E61" s="12" t="str">
        <f t="shared" si="7"/>
        <v>1в</v>
      </c>
      <c r="F61" s="7">
        <f t="shared" si="7"/>
        <v>116</v>
      </c>
      <c r="G61" s="7">
        <f t="shared" si="7"/>
        <v>109</v>
      </c>
      <c r="H61" s="8">
        <f t="shared" si="3"/>
        <v>11526059</v>
      </c>
      <c r="I61" s="9">
        <v>1</v>
      </c>
      <c r="J61" s="9">
        <v>1</v>
      </c>
      <c r="K61" s="9">
        <v>1</v>
      </c>
      <c r="L61" s="9">
        <v>1</v>
      </c>
      <c r="M61" s="9">
        <v>1</v>
      </c>
      <c r="N61" s="10">
        <f t="shared" si="1"/>
        <v>5</v>
      </c>
    </row>
    <row r="62" spans="1:14" x14ac:dyDescent="0.25">
      <c r="A62" s="3" t="str">
        <f t="shared" si="7"/>
        <v>Московский</v>
      </c>
      <c r="B62" s="11" t="str">
        <f t="shared" si="7"/>
        <v>ГБОУ гимназия №526</v>
      </c>
      <c r="C62" s="5">
        <f t="shared" si="7"/>
        <v>11526</v>
      </c>
      <c r="D62" s="5" t="str">
        <f t="shared" si="7"/>
        <v>Гимназия</v>
      </c>
      <c r="E62" s="12" t="str">
        <f t="shared" si="7"/>
        <v>1в</v>
      </c>
      <c r="F62" s="7">
        <f t="shared" si="7"/>
        <v>116</v>
      </c>
      <c r="G62" s="7">
        <f t="shared" si="7"/>
        <v>109</v>
      </c>
      <c r="H62" s="8">
        <f t="shared" si="3"/>
        <v>11526060</v>
      </c>
      <c r="I62" s="9">
        <v>1</v>
      </c>
      <c r="J62" s="9">
        <v>1</v>
      </c>
      <c r="K62" s="9">
        <v>1</v>
      </c>
      <c r="L62" s="9">
        <v>1</v>
      </c>
      <c r="M62" s="9">
        <v>1</v>
      </c>
      <c r="N62" s="10">
        <f t="shared" si="1"/>
        <v>5</v>
      </c>
    </row>
    <row r="63" spans="1:14" x14ac:dyDescent="0.25">
      <c r="A63" s="3" t="str">
        <f t="shared" si="7"/>
        <v>Московский</v>
      </c>
      <c r="B63" s="11" t="str">
        <f t="shared" si="7"/>
        <v>ГБОУ гимназия №526</v>
      </c>
      <c r="C63" s="5">
        <f t="shared" si="7"/>
        <v>11526</v>
      </c>
      <c r="D63" s="5" t="str">
        <f t="shared" si="7"/>
        <v>Гимназия</v>
      </c>
      <c r="E63" s="12" t="str">
        <f t="shared" si="7"/>
        <v>1в</v>
      </c>
      <c r="F63" s="7">
        <f t="shared" si="7"/>
        <v>116</v>
      </c>
      <c r="G63" s="7">
        <f t="shared" si="7"/>
        <v>109</v>
      </c>
      <c r="H63" s="8">
        <f t="shared" si="3"/>
        <v>11526061</v>
      </c>
      <c r="I63" s="9">
        <v>1</v>
      </c>
      <c r="J63" s="9">
        <v>0</v>
      </c>
      <c r="K63" s="9">
        <v>0</v>
      </c>
      <c r="L63" s="9">
        <v>1</v>
      </c>
      <c r="M63" s="9">
        <v>0</v>
      </c>
      <c r="N63" s="10">
        <f t="shared" si="1"/>
        <v>2</v>
      </c>
    </row>
    <row r="64" spans="1:14" x14ac:dyDescent="0.25">
      <c r="A64" s="3" t="str">
        <f t="shared" si="7"/>
        <v>Московский</v>
      </c>
      <c r="B64" s="11" t="str">
        <f t="shared" si="7"/>
        <v>ГБОУ гимназия №526</v>
      </c>
      <c r="C64" s="5">
        <f t="shared" si="7"/>
        <v>11526</v>
      </c>
      <c r="D64" s="5" t="str">
        <f t="shared" si="7"/>
        <v>Гимназия</v>
      </c>
      <c r="E64" s="12" t="str">
        <f t="shared" si="7"/>
        <v>1в</v>
      </c>
      <c r="F64" s="7">
        <f t="shared" si="7"/>
        <v>116</v>
      </c>
      <c r="G64" s="7">
        <f t="shared" si="7"/>
        <v>109</v>
      </c>
      <c r="H64" s="8">
        <f t="shared" si="3"/>
        <v>11526062</v>
      </c>
      <c r="I64" s="9">
        <v>1</v>
      </c>
      <c r="J64" s="9">
        <v>0</v>
      </c>
      <c r="K64" s="9">
        <v>1</v>
      </c>
      <c r="L64" s="9">
        <v>1</v>
      </c>
      <c r="M64" s="9">
        <v>1</v>
      </c>
      <c r="N64" s="10">
        <f t="shared" si="1"/>
        <v>4</v>
      </c>
    </row>
    <row r="65" spans="1:14" x14ac:dyDescent="0.25">
      <c r="A65" s="3" t="str">
        <f t="shared" si="7"/>
        <v>Московский</v>
      </c>
      <c r="B65" s="11" t="str">
        <f t="shared" si="7"/>
        <v>ГБОУ гимназия №526</v>
      </c>
      <c r="C65" s="5">
        <f t="shared" si="7"/>
        <v>11526</v>
      </c>
      <c r="D65" s="5" t="str">
        <f t="shared" si="7"/>
        <v>Гимназия</v>
      </c>
      <c r="E65" s="12" t="str">
        <f t="shared" si="7"/>
        <v>1в</v>
      </c>
      <c r="F65" s="7">
        <f t="shared" si="7"/>
        <v>116</v>
      </c>
      <c r="G65" s="7">
        <f t="shared" si="7"/>
        <v>109</v>
      </c>
      <c r="H65" s="8">
        <f t="shared" si="3"/>
        <v>11526063</v>
      </c>
      <c r="I65" s="9">
        <v>1</v>
      </c>
      <c r="J65" s="9">
        <v>0</v>
      </c>
      <c r="K65" s="9">
        <v>0</v>
      </c>
      <c r="L65" s="9">
        <v>1</v>
      </c>
      <c r="M65" s="9">
        <v>1</v>
      </c>
      <c r="N65" s="10">
        <f t="shared" si="1"/>
        <v>3</v>
      </c>
    </row>
    <row r="66" spans="1:14" x14ac:dyDescent="0.25">
      <c r="A66" s="3" t="str">
        <f t="shared" si="7"/>
        <v>Московский</v>
      </c>
      <c r="B66" s="11" t="str">
        <f t="shared" si="7"/>
        <v>ГБОУ гимназия №526</v>
      </c>
      <c r="C66" s="5">
        <f t="shared" si="7"/>
        <v>11526</v>
      </c>
      <c r="D66" s="5" t="str">
        <f t="shared" si="7"/>
        <v>Гимназия</v>
      </c>
      <c r="E66" s="12" t="str">
        <f t="shared" si="7"/>
        <v>1в</v>
      </c>
      <c r="F66" s="7">
        <f t="shared" si="7"/>
        <v>116</v>
      </c>
      <c r="G66" s="7">
        <f t="shared" si="7"/>
        <v>109</v>
      </c>
      <c r="H66" s="8">
        <f t="shared" si="3"/>
        <v>11526064</v>
      </c>
      <c r="I66" s="9">
        <v>1</v>
      </c>
      <c r="J66" s="9">
        <v>1</v>
      </c>
      <c r="K66" s="9">
        <v>0</v>
      </c>
      <c r="L66" s="9">
        <v>1</v>
      </c>
      <c r="M66" s="9">
        <v>1</v>
      </c>
      <c r="N66" s="10">
        <f t="shared" si="1"/>
        <v>4</v>
      </c>
    </row>
    <row r="67" spans="1:14" x14ac:dyDescent="0.25">
      <c r="A67" s="3" t="str">
        <f t="shared" si="7"/>
        <v>Московский</v>
      </c>
      <c r="B67" s="11" t="str">
        <f t="shared" si="7"/>
        <v>ГБОУ гимназия №526</v>
      </c>
      <c r="C67" s="5">
        <f t="shared" si="7"/>
        <v>11526</v>
      </c>
      <c r="D67" s="5" t="str">
        <f t="shared" si="7"/>
        <v>Гимназия</v>
      </c>
      <c r="E67" s="12" t="str">
        <f t="shared" si="7"/>
        <v>1в</v>
      </c>
      <c r="F67" s="7">
        <f t="shared" si="7"/>
        <v>116</v>
      </c>
      <c r="G67" s="7">
        <f t="shared" si="7"/>
        <v>109</v>
      </c>
      <c r="H67" s="8">
        <f t="shared" si="3"/>
        <v>11526065</v>
      </c>
      <c r="I67" s="9">
        <v>1</v>
      </c>
      <c r="J67" s="9">
        <v>1</v>
      </c>
      <c r="K67" s="9">
        <v>1</v>
      </c>
      <c r="L67" s="9">
        <v>1</v>
      </c>
      <c r="M67" s="9">
        <v>1</v>
      </c>
      <c r="N67" s="10">
        <f t="shared" si="1"/>
        <v>5</v>
      </c>
    </row>
    <row r="68" spans="1:14" x14ac:dyDescent="0.25">
      <c r="A68" s="3" t="str">
        <f t="shared" si="7"/>
        <v>Московский</v>
      </c>
      <c r="B68" s="11" t="str">
        <f t="shared" si="7"/>
        <v>ГБОУ гимназия №526</v>
      </c>
      <c r="C68" s="5">
        <f t="shared" si="7"/>
        <v>11526</v>
      </c>
      <c r="D68" s="5" t="str">
        <f t="shared" si="7"/>
        <v>Гимназия</v>
      </c>
      <c r="E68" s="12" t="str">
        <f t="shared" si="7"/>
        <v>1в</v>
      </c>
      <c r="F68" s="7">
        <f t="shared" si="7"/>
        <v>116</v>
      </c>
      <c r="G68" s="7">
        <f t="shared" si="7"/>
        <v>109</v>
      </c>
      <c r="H68" s="8">
        <f t="shared" si="3"/>
        <v>11526066</v>
      </c>
      <c r="I68" s="9">
        <v>0</v>
      </c>
      <c r="J68" s="9">
        <v>1</v>
      </c>
      <c r="K68" s="9">
        <v>0</v>
      </c>
      <c r="L68" s="9">
        <v>1</v>
      </c>
      <c r="M68" s="9">
        <v>1</v>
      </c>
      <c r="N68" s="10">
        <f t="shared" ref="N68:N111" si="8">IF(COUNTBLANK(I68:M68)&lt;5,SUM(I68:M68),"Не писал")</f>
        <v>3</v>
      </c>
    </row>
    <row r="69" spans="1:14" x14ac:dyDescent="0.25">
      <c r="A69" s="3" t="str">
        <f t="shared" ref="A69:G84" si="9">A68</f>
        <v>Московский</v>
      </c>
      <c r="B69" s="11" t="str">
        <f t="shared" si="9"/>
        <v>ГБОУ гимназия №526</v>
      </c>
      <c r="C69" s="5">
        <f t="shared" si="9"/>
        <v>11526</v>
      </c>
      <c r="D69" s="5" t="str">
        <f t="shared" si="9"/>
        <v>Гимназия</v>
      </c>
      <c r="E69" s="12" t="str">
        <f t="shared" si="9"/>
        <v>1в</v>
      </c>
      <c r="F69" s="7">
        <f t="shared" si="9"/>
        <v>116</v>
      </c>
      <c r="G69" s="7">
        <f t="shared" si="9"/>
        <v>109</v>
      </c>
      <c r="H69" s="8">
        <f t="shared" ref="H69:H111" si="10">H68+1</f>
        <v>11526067</v>
      </c>
      <c r="I69" s="9">
        <v>1</v>
      </c>
      <c r="J69" s="9">
        <v>0</v>
      </c>
      <c r="K69" s="9">
        <v>0</v>
      </c>
      <c r="L69" s="9">
        <v>1</v>
      </c>
      <c r="M69" s="9">
        <v>1</v>
      </c>
      <c r="N69" s="10">
        <f t="shared" si="8"/>
        <v>3</v>
      </c>
    </row>
    <row r="70" spans="1:14" x14ac:dyDescent="0.25">
      <c r="A70" s="3" t="str">
        <f t="shared" si="9"/>
        <v>Московский</v>
      </c>
      <c r="B70" s="11" t="str">
        <f t="shared" si="9"/>
        <v>ГБОУ гимназия №526</v>
      </c>
      <c r="C70" s="5">
        <f t="shared" si="9"/>
        <v>11526</v>
      </c>
      <c r="D70" s="5" t="str">
        <f t="shared" si="9"/>
        <v>Гимназия</v>
      </c>
      <c r="E70" s="12" t="str">
        <f t="shared" si="9"/>
        <v>1в</v>
      </c>
      <c r="F70" s="7">
        <f t="shared" si="9"/>
        <v>116</v>
      </c>
      <c r="G70" s="7">
        <f t="shared" si="9"/>
        <v>109</v>
      </c>
      <c r="H70" s="8">
        <f t="shared" si="10"/>
        <v>11526068</v>
      </c>
      <c r="I70" s="9">
        <v>1</v>
      </c>
      <c r="J70" s="9">
        <v>1</v>
      </c>
      <c r="K70" s="9">
        <v>1</v>
      </c>
      <c r="L70" s="9">
        <v>1</v>
      </c>
      <c r="M70" s="9">
        <v>1</v>
      </c>
      <c r="N70" s="10">
        <f t="shared" si="8"/>
        <v>5</v>
      </c>
    </row>
    <row r="71" spans="1:14" x14ac:dyDescent="0.25">
      <c r="A71" s="3" t="str">
        <f t="shared" si="9"/>
        <v>Московский</v>
      </c>
      <c r="B71" s="11" t="str">
        <f t="shared" si="9"/>
        <v>ГБОУ гимназия №526</v>
      </c>
      <c r="C71" s="5">
        <f t="shared" si="9"/>
        <v>11526</v>
      </c>
      <c r="D71" s="5" t="str">
        <f t="shared" si="9"/>
        <v>Гимназия</v>
      </c>
      <c r="E71" s="12" t="str">
        <f t="shared" si="9"/>
        <v>1в</v>
      </c>
      <c r="F71" s="7">
        <f t="shared" si="9"/>
        <v>116</v>
      </c>
      <c r="G71" s="7">
        <f t="shared" si="9"/>
        <v>109</v>
      </c>
      <c r="H71" s="8">
        <f t="shared" si="10"/>
        <v>11526069</v>
      </c>
      <c r="I71" s="9">
        <v>1</v>
      </c>
      <c r="J71" s="9">
        <v>1</v>
      </c>
      <c r="K71" s="9">
        <v>0</v>
      </c>
      <c r="L71" s="9">
        <v>1</v>
      </c>
      <c r="M71" s="9">
        <v>1</v>
      </c>
      <c r="N71" s="10">
        <f t="shared" si="8"/>
        <v>4</v>
      </c>
    </row>
    <row r="72" spans="1:14" x14ac:dyDescent="0.25">
      <c r="A72" s="3" t="str">
        <f t="shared" si="9"/>
        <v>Московский</v>
      </c>
      <c r="B72" s="11" t="str">
        <f t="shared" si="9"/>
        <v>ГБОУ гимназия №526</v>
      </c>
      <c r="C72" s="5">
        <f t="shared" si="9"/>
        <v>11526</v>
      </c>
      <c r="D72" s="5" t="str">
        <f t="shared" si="9"/>
        <v>Гимназия</v>
      </c>
      <c r="E72" s="12" t="str">
        <f t="shared" si="9"/>
        <v>1в</v>
      </c>
      <c r="F72" s="7">
        <f t="shared" si="9"/>
        <v>116</v>
      </c>
      <c r="G72" s="7">
        <f t="shared" si="9"/>
        <v>109</v>
      </c>
      <c r="H72" s="8">
        <f t="shared" si="10"/>
        <v>11526070</v>
      </c>
      <c r="I72" s="9">
        <v>1</v>
      </c>
      <c r="J72" s="9">
        <v>1</v>
      </c>
      <c r="K72" s="9">
        <v>1</v>
      </c>
      <c r="L72" s="9">
        <v>1</v>
      </c>
      <c r="M72" s="9">
        <v>1</v>
      </c>
      <c r="N72" s="10">
        <f t="shared" si="8"/>
        <v>5</v>
      </c>
    </row>
    <row r="73" spans="1:14" x14ac:dyDescent="0.25">
      <c r="A73" s="3" t="str">
        <f t="shared" si="9"/>
        <v>Московский</v>
      </c>
      <c r="B73" s="11" t="str">
        <f t="shared" si="9"/>
        <v>ГБОУ гимназия №526</v>
      </c>
      <c r="C73" s="5">
        <f t="shared" si="9"/>
        <v>11526</v>
      </c>
      <c r="D73" s="5" t="str">
        <f t="shared" si="9"/>
        <v>Гимназия</v>
      </c>
      <c r="E73" s="12" t="str">
        <f t="shared" si="9"/>
        <v>1в</v>
      </c>
      <c r="F73" s="7">
        <f t="shared" si="9"/>
        <v>116</v>
      </c>
      <c r="G73" s="7">
        <f t="shared" si="9"/>
        <v>109</v>
      </c>
      <c r="H73" s="8">
        <f t="shared" si="10"/>
        <v>11526071</v>
      </c>
      <c r="I73" s="9">
        <v>1</v>
      </c>
      <c r="J73" s="9">
        <v>1</v>
      </c>
      <c r="K73" s="9">
        <v>1</v>
      </c>
      <c r="L73" s="9">
        <v>1</v>
      </c>
      <c r="M73" s="9">
        <v>1</v>
      </c>
      <c r="N73" s="10">
        <f t="shared" si="8"/>
        <v>5</v>
      </c>
    </row>
    <row r="74" spans="1:14" x14ac:dyDescent="0.25">
      <c r="A74" s="3" t="str">
        <f t="shared" si="9"/>
        <v>Московский</v>
      </c>
      <c r="B74" s="11" t="str">
        <f t="shared" si="9"/>
        <v>ГБОУ гимназия №526</v>
      </c>
      <c r="C74" s="5">
        <f t="shared" si="9"/>
        <v>11526</v>
      </c>
      <c r="D74" s="5" t="str">
        <f t="shared" si="9"/>
        <v>Гимназия</v>
      </c>
      <c r="E74" s="12" t="str">
        <f t="shared" si="9"/>
        <v>1в</v>
      </c>
      <c r="F74" s="7">
        <f t="shared" si="9"/>
        <v>116</v>
      </c>
      <c r="G74" s="7">
        <f t="shared" si="9"/>
        <v>109</v>
      </c>
      <c r="H74" s="8">
        <f t="shared" si="10"/>
        <v>11526072</v>
      </c>
      <c r="I74" s="9">
        <v>0</v>
      </c>
      <c r="J74" s="9">
        <v>1</v>
      </c>
      <c r="K74" s="9">
        <v>1</v>
      </c>
      <c r="L74" s="9">
        <v>0</v>
      </c>
      <c r="M74" s="9">
        <v>1</v>
      </c>
      <c r="N74" s="10">
        <f t="shared" si="8"/>
        <v>3</v>
      </c>
    </row>
    <row r="75" spans="1:14" x14ac:dyDescent="0.25">
      <c r="A75" s="3" t="str">
        <f t="shared" si="9"/>
        <v>Московский</v>
      </c>
      <c r="B75" s="11" t="str">
        <f t="shared" si="9"/>
        <v>ГБОУ гимназия №526</v>
      </c>
      <c r="C75" s="5">
        <f t="shared" si="9"/>
        <v>11526</v>
      </c>
      <c r="D75" s="5" t="str">
        <f t="shared" si="9"/>
        <v>Гимназия</v>
      </c>
      <c r="E75" s="12" t="str">
        <f t="shared" si="9"/>
        <v>1в</v>
      </c>
      <c r="F75" s="7">
        <f t="shared" si="9"/>
        <v>116</v>
      </c>
      <c r="G75" s="7">
        <f t="shared" si="9"/>
        <v>109</v>
      </c>
      <c r="H75" s="8">
        <f t="shared" si="10"/>
        <v>11526073</v>
      </c>
      <c r="I75" s="9">
        <v>1</v>
      </c>
      <c r="J75" s="9">
        <v>1</v>
      </c>
      <c r="K75" s="9">
        <v>1</v>
      </c>
      <c r="L75" s="9">
        <v>0</v>
      </c>
      <c r="M75" s="9">
        <v>1</v>
      </c>
      <c r="N75" s="10">
        <f t="shared" si="8"/>
        <v>4</v>
      </c>
    </row>
    <row r="76" spans="1:14" x14ac:dyDescent="0.25">
      <c r="A76" s="3" t="str">
        <f t="shared" si="9"/>
        <v>Московский</v>
      </c>
      <c r="B76" s="11" t="str">
        <f t="shared" si="9"/>
        <v>ГБОУ гимназия №526</v>
      </c>
      <c r="C76" s="5">
        <f t="shared" si="9"/>
        <v>11526</v>
      </c>
      <c r="D76" s="5" t="str">
        <f t="shared" si="9"/>
        <v>Гимназия</v>
      </c>
      <c r="E76" s="12" t="str">
        <f t="shared" si="9"/>
        <v>1в</v>
      </c>
      <c r="F76" s="7">
        <f t="shared" si="9"/>
        <v>116</v>
      </c>
      <c r="G76" s="7">
        <f t="shared" si="9"/>
        <v>109</v>
      </c>
      <c r="H76" s="8">
        <f t="shared" si="10"/>
        <v>11526074</v>
      </c>
      <c r="I76" s="9">
        <v>1</v>
      </c>
      <c r="J76" s="9">
        <v>1</v>
      </c>
      <c r="K76" s="9">
        <v>1</v>
      </c>
      <c r="L76" s="9">
        <v>1</v>
      </c>
      <c r="M76" s="9">
        <v>1</v>
      </c>
      <c r="N76" s="10">
        <f t="shared" si="8"/>
        <v>5</v>
      </c>
    </row>
    <row r="77" spans="1:14" x14ac:dyDescent="0.25">
      <c r="A77" s="3" t="str">
        <f t="shared" si="9"/>
        <v>Московский</v>
      </c>
      <c r="B77" s="11" t="str">
        <f t="shared" si="9"/>
        <v>ГБОУ гимназия №526</v>
      </c>
      <c r="C77" s="5">
        <f t="shared" si="9"/>
        <v>11526</v>
      </c>
      <c r="D77" s="5" t="str">
        <f t="shared" si="9"/>
        <v>Гимназия</v>
      </c>
      <c r="E77" s="12" t="str">
        <f t="shared" si="9"/>
        <v>1в</v>
      </c>
      <c r="F77" s="7">
        <f t="shared" si="9"/>
        <v>116</v>
      </c>
      <c r="G77" s="7">
        <f t="shared" si="9"/>
        <v>109</v>
      </c>
      <c r="H77" s="8">
        <f t="shared" si="10"/>
        <v>11526075</v>
      </c>
      <c r="I77" s="9">
        <v>1</v>
      </c>
      <c r="J77" s="9">
        <v>1</v>
      </c>
      <c r="K77" s="9">
        <v>1</v>
      </c>
      <c r="L77" s="9">
        <v>1</v>
      </c>
      <c r="M77" s="9">
        <v>1</v>
      </c>
      <c r="N77" s="10">
        <f t="shared" si="8"/>
        <v>5</v>
      </c>
    </row>
    <row r="78" spans="1:14" x14ac:dyDescent="0.25">
      <c r="A78" s="3" t="str">
        <f t="shared" si="9"/>
        <v>Московский</v>
      </c>
      <c r="B78" s="11" t="str">
        <f t="shared" si="9"/>
        <v>ГБОУ гимназия №526</v>
      </c>
      <c r="C78" s="5">
        <f t="shared" si="9"/>
        <v>11526</v>
      </c>
      <c r="D78" s="5" t="str">
        <f t="shared" si="9"/>
        <v>Гимназия</v>
      </c>
      <c r="E78" s="12" t="str">
        <f t="shared" si="9"/>
        <v>1в</v>
      </c>
      <c r="F78" s="7">
        <f t="shared" si="9"/>
        <v>116</v>
      </c>
      <c r="G78" s="7">
        <f t="shared" si="9"/>
        <v>109</v>
      </c>
      <c r="H78" s="8">
        <f t="shared" si="10"/>
        <v>11526076</v>
      </c>
      <c r="I78" s="9">
        <v>1</v>
      </c>
      <c r="J78" s="9">
        <v>1</v>
      </c>
      <c r="K78" s="9">
        <v>1</v>
      </c>
      <c r="L78" s="9">
        <v>1</v>
      </c>
      <c r="M78" s="9">
        <v>1</v>
      </c>
      <c r="N78" s="10">
        <f t="shared" si="8"/>
        <v>5</v>
      </c>
    </row>
    <row r="79" spans="1:14" x14ac:dyDescent="0.25">
      <c r="A79" s="3" t="str">
        <f t="shared" si="9"/>
        <v>Московский</v>
      </c>
      <c r="B79" s="11" t="str">
        <f t="shared" si="9"/>
        <v>ГБОУ гимназия №526</v>
      </c>
      <c r="C79" s="5">
        <f t="shared" si="9"/>
        <v>11526</v>
      </c>
      <c r="D79" s="5" t="str">
        <f t="shared" si="9"/>
        <v>Гимназия</v>
      </c>
      <c r="E79" s="12" t="str">
        <f t="shared" si="9"/>
        <v>1в</v>
      </c>
      <c r="F79" s="7">
        <f t="shared" si="9"/>
        <v>116</v>
      </c>
      <c r="G79" s="7">
        <f t="shared" si="9"/>
        <v>109</v>
      </c>
      <c r="H79" s="8">
        <f t="shared" si="10"/>
        <v>11526077</v>
      </c>
      <c r="I79" s="9">
        <v>1</v>
      </c>
      <c r="J79" s="9">
        <v>1</v>
      </c>
      <c r="K79" s="9">
        <v>1</v>
      </c>
      <c r="L79" s="9">
        <v>1</v>
      </c>
      <c r="M79" s="9">
        <v>1</v>
      </c>
      <c r="N79" s="10">
        <f t="shared" si="8"/>
        <v>5</v>
      </c>
    </row>
    <row r="80" spans="1:14" x14ac:dyDescent="0.25">
      <c r="A80" s="3" t="str">
        <f t="shared" si="9"/>
        <v>Московский</v>
      </c>
      <c r="B80" s="11" t="str">
        <f t="shared" si="9"/>
        <v>ГБОУ гимназия №526</v>
      </c>
      <c r="C80" s="5">
        <f t="shared" si="9"/>
        <v>11526</v>
      </c>
      <c r="D80" s="5" t="str">
        <f t="shared" si="9"/>
        <v>Гимназия</v>
      </c>
      <c r="E80" s="12" t="str">
        <f t="shared" si="9"/>
        <v>1в</v>
      </c>
      <c r="F80" s="7">
        <f t="shared" si="9"/>
        <v>116</v>
      </c>
      <c r="G80" s="7">
        <f t="shared" si="9"/>
        <v>109</v>
      </c>
      <c r="H80" s="8">
        <f t="shared" si="10"/>
        <v>11526078</v>
      </c>
      <c r="I80" s="9">
        <v>1</v>
      </c>
      <c r="J80" s="9">
        <v>1</v>
      </c>
      <c r="K80" s="9">
        <v>1</v>
      </c>
      <c r="L80" s="9">
        <v>1</v>
      </c>
      <c r="M80" s="9">
        <v>1</v>
      </c>
      <c r="N80" s="10">
        <f t="shared" si="8"/>
        <v>5</v>
      </c>
    </row>
    <row r="81" spans="1:14" x14ac:dyDescent="0.25">
      <c r="A81" s="3" t="str">
        <f t="shared" si="9"/>
        <v>Московский</v>
      </c>
      <c r="B81" s="11" t="str">
        <f t="shared" si="9"/>
        <v>ГБОУ гимназия №526</v>
      </c>
      <c r="C81" s="5">
        <f t="shared" si="9"/>
        <v>11526</v>
      </c>
      <c r="D81" s="5" t="str">
        <f t="shared" si="9"/>
        <v>Гимназия</v>
      </c>
      <c r="E81" s="12" t="str">
        <f t="shared" si="9"/>
        <v>1в</v>
      </c>
      <c r="F81" s="7">
        <f t="shared" si="9"/>
        <v>116</v>
      </c>
      <c r="G81" s="7">
        <f t="shared" si="9"/>
        <v>109</v>
      </c>
      <c r="H81" s="8">
        <f t="shared" si="10"/>
        <v>11526079</v>
      </c>
      <c r="I81" s="9">
        <v>1</v>
      </c>
      <c r="J81" s="9">
        <v>1</v>
      </c>
      <c r="K81" s="9">
        <v>1</v>
      </c>
      <c r="L81" s="9">
        <v>1</v>
      </c>
      <c r="M81" s="9">
        <v>1</v>
      </c>
      <c r="N81" s="10">
        <f t="shared" si="8"/>
        <v>5</v>
      </c>
    </row>
    <row r="82" spans="1:14" x14ac:dyDescent="0.25">
      <c r="A82" s="3" t="str">
        <f t="shared" si="9"/>
        <v>Московский</v>
      </c>
      <c r="B82" s="11" t="str">
        <f t="shared" si="9"/>
        <v>ГБОУ гимназия №526</v>
      </c>
      <c r="C82" s="5">
        <f t="shared" si="9"/>
        <v>11526</v>
      </c>
      <c r="D82" s="5" t="str">
        <f t="shared" si="9"/>
        <v>Гимназия</v>
      </c>
      <c r="E82" s="12" t="str">
        <f t="shared" si="9"/>
        <v>1в</v>
      </c>
      <c r="F82" s="7">
        <f t="shared" si="9"/>
        <v>116</v>
      </c>
      <c r="G82" s="7">
        <f t="shared" si="9"/>
        <v>109</v>
      </c>
      <c r="H82" s="8">
        <f t="shared" si="10"/>
        <v>11526080</v>
      </c>
      <c r="I82" s="9">
        <v>1</v>
      </c>
      <c r="J82" s="9">
        <v>1</v>
      </c>
      <c r="K82" s="9">
        <v>1</v>
      </c>
      <c r="L82" s="9">
        <v>1</v>
      </c>
      <c r="M82" s="9">
        <v>1</v>
      </c>
      <c r="N82" s="10">
        <f t="shared" si="8"/>
        <v>5</v>
      </c>
    </row>
    <row r="83" spans="1:14" x14ac:dyDescent="0.25">
      <c r="A83" s="3" t="str">
        <f t="shared" si="9"/>
        <v>Московский</v>
      </c>
      <c r="B83" s="11" t="str">
        <f t="shared" si="9"/>
        <v>ГБОУ гимназия №526</v>
      </c>
      <c r="C83" s="5">
        <f t="shared" si="9"/>
        <v>11526</v>
      </c>
      <c r="D83" s="5" t="str">
        <f t="shared" si="9"/>
        <v>Гимназия</v>
      </c>
      <c r="E83" s="13" t="s">
        <v>18</v>
      </c>
      <c r="F83" s="7">
        <f t="shared" si="9"/>
        <v>116</v>
      </c>
      <c r="G83" s="7">
        <f t="shared" si="9"/>
        <v>109</v>
      </c>
      <c r="H83" s="8">
        <f t="shared" si="10"/>
        <v>11526081</v>
      </c>
      <c r="I83" s="9">
        <v>1</v>
      </c>
      <c r="J83" s="9">
        <v>1</v>
      </c>
      <c r="K83" s="9">
        <v>1</v>
      </c>
      <c r="L83" s="9">
        <v>1</v>
      </c>
      <c r="M83" s="9">
        <v>1</v>
      </c>
      <c r="N83" s="10">
        <f t="shared" si="8"/>
        <v>5</v>
      </c>
    </row>
    <row r="84" spans="1:14" x14ac:dyDescent="0.25">
      <c r="A84" s="3" t="str">
        <f t="shared" si="9"/>
        <v>Московский</v>
      </c>
      <c r="B84" s="11" t="str">
        <f t="shared" si="9"/>
        <v>ГБОУ гимназия №526</v>
      </c>
      <c r="C84" s="5">
        <f t="shared" si="9"/>
        <v>11526</v>
      </c>
      <c r="D84" s="5" t="str">
        <f t="shared" si="9"/>
        <v>Гимназия</v>
      </c>
      <c r="E84" s="12" t="str">
        <f t="shared" si="9"/>
        <v>1г</v>
      </c>
      <c r="F84" s="7">
        <f t="shared" si="9"/>
        <v>116</v>
      </c>
      <c r="G84" s="7">
        <f t="shared" si="9"/>
        <v>109</v>
      </c>
      <c r="H84" s="8">
        <f t="shared" si="10"/>
        <v>11526082</v>
      </c>
      <c r="I84" s="9">
        <v>1</v>
      </c>
      <c r="J84" s="9">
        <v>1</v>
      </c>
      <c r="K84" s="9">
        <v>1</v>
      </c>
      <c r="L84" s="9">
        <v>1</v>
      </c>
      <c r="M84" s="9">
        <v>1</v>
      </c>
      <c r="N84" s="10">
        <f t="shared" si="8"/>
        <v>5</v>
      </c>
    </row>
    <row r="85" spans="1:14" x14ac:dyDescent="0.25">
      <c r="A85" s="3" t="str">
        <f t="shared" ref="A85:G100" si="11">A84</f>
        <v>Московский</v>
      </c>
      <c r="B85" s="11" t="str">
        <f t="shared" si="11"/>
        <v>ГБОУ гимназия №526</v>
      </c>
      <c r="C85" s="5">
        <f t="shared" si="11"/>
        <v>11526</v>
      </c>
      <c r="D85" s="5" t="str">
        <f t="shared" si="11"/>
        <v>Гимназия</v>
      </c>
      <c r="E85" s="12" t="str">
        <f t="shared" si="11"/>
        <v>1г</v>
      </c>
      <c r="F85" s="7">
        <f t="shared" si="11"/>
        <v>116</v>
      </c>
      <c r="G85" s="7">
        <f t="shared" si="11"/>
        <v>109</v>
      </c>
      <c r="H85" s="8">
        <f t="shared" si="10"/>
        <v>11526083</v>
      </c>
      <c r="I85" s="9">
        <v>1</v>
      </c>
      <c r="J85" s="9">
        <v>1</v>
      </c>
      <c r="K85" s="9">
        <v>0</v>
      </c>
      <c r="L85" s="9">
        <v>1</v>
      </c>
      <c r="M85" s="9">
        <v>1</v>
      </c>
      <c r="N85" s="10">
        <f t="shared" si="8"/>
        <v>4</v>
      </c>
    </row>
    <row r="86" spans="1:14" x14ac:dyDescent="0.25">
      <c r="A86" s="3" t="str">
        <f t="shared" si="11"/>
        <v>Московский</v>
      </c>
      <c r="B86" s="11" t="str">
        <f t="shared" si="11"/>
        <v>ГБОУ гимназия №526</v>
      </c>
      <c r="C86" s="5">
        <f t="shared" si="11"/>
        <v>11526</v>
      </c>
      <c r="D86" s="5" t="str">
        <f t="shared" si="11"/>
        <v>Гимназия</v>
      </c>
      <c r="E86" s="12" t="str">
        <f t="shared" si="11"/>
        <v>1г</v>
      </c>
      <c r="F86" s="7">
        <f t="shared" si="11"/>
        <v>116</v>
      </c>
      <c r="G86" s="7">
        <f t="shared" si="11"/>
        <v>109</v>
      </c>
      <c r="H86" s="8">
        <f t="shared" si="10"/>
        <v>11526084</v>
      </c>
      <c r="I86" s="9">
        <v>1</v>
      </c>
      <c r="J86" s="9">
        <v>1</v>
      </c>
      <c r="K86" s="9">
        <v>1</v>
      </c>
      <c r="L86" s="9">
        <v>1</v>
      </c>
      <c r="M86" s="9">
        <v>1</v>
      </c>
      <c r="N86" s="10">
        <f t="shared" si="8"/>
        <v>5</v>
      </c>
    </row>
    <row r="87" spans="1:14" x14ac:dyDescent="0.25">
      <c r="A87" s="3" t="str">
        <f t="shared" si="11"/>
        <v>Московский</v>
      </c>
      <c r="B87" s="11" t="str">
        <f t="shared" si="11"/>
        <v>ГБОУ гимназия №526</v>
      </c>
      <c r="C87" s="5">
        <f t="shared" si="11"/>
        <v>11526</v>
      </c>
      <c r="D87" s="5" t="str">
        <f t="shared" si="11"/>
        <v>Гимназия</v>
      </c>
      <c r="E87" s="12" t="str">
        <f t="shared" si="11"/>
        <v>1г</v>
      </c>
      <c r="F87" s="7">
        <f t="shared" si="11"/>
        <v>116</v>
      </c>
      <c r="G87" s="7">
        <f t="shared" si="11"/>
        <v>109</v>
      </c>
      <c r="H87" s="8">
        <f t="shared" si="10"/>
        <v>11526085</v>
      </c>
      <c r="I87" s="9">
        <v>1</v>
      </c>
      <c r="J87" s="9">
        <v>1</v>
      </c>
      <c r="K87" s="9">
        <v>0</v>
      </c>
      <c r="L87" s="9">
        <v>1</v>
      </c>
      <c r="M87" s="9">
        <v>1</v>
      </c>
      <c r="N87" s="10">
        <f t="shared" si="8"/>
        <v>4</v>
      </c>
    </row>
    <row r="88" spans="1:14" x14ac:dyDescent="0.25">
      <c r="A88" s="3" t="str">
        <f t="shared" si="11"/>
        <v>Московский</v>
      </c>
      <c r="B88" s="11" t="str">
        <f t="shared" si="11"/>
        <v>ГБОУ гимназия №526</v>
      </c>
      <c r="C88" s="5">
        <f t="shared" si="11"/>
        <v>11526</v>
      </c>
      <c r="D88" s="5" t="str">
        <f t="shared" si="11"/>
        <v>Гимназия</v>
      </c>
      <c r="E88" s="12" t="str">
        <f t="shared" si="11"/>
        <v>1г</v>
      </c>
      <c r="F88" s="7">
        <f t="shared" si="11"/>
        <v>116</v>
      </c>
      <c r="G88" s="7">
        <f t="shared" si="11"/>
        <v>109</v>
      </c>
      <c r="H88" s="8">
        <f t="shared" si="10"/>
        <v>11526086</v>
      </c>
      <c r="I88" s="9">
        <v>1</v>
      </c>
      <c r="J88" s="9">
        <v>0</v>
      </c>
      <c r="K88" s="9">
        <v>0</v>
      </c>
      <c r="L88" s="9">
        <v>1</v>
      </c>
      <c r="M88" s="9">
        <v>1</v>
      </c>
      <c r="N88" s="10">
        <f t="shared" si="8"/>
        <v>3</v>
      </c>
    </row>
    <row r="89" spans="1:14" x14ac:dyDescent="0.25">
      <c r="A89" s="3" t="str">
        <f t="shared" si="11"/>
        <v>Московский</v>
      </c>
      <c r="B89" s="11" t="str">
        <f t="shared" si="11"/>
        <v>ГБОУ гимназия №526</v>
      </c>
      <c r="C89" s="5">
        <f t="shared" si="11"/>
        <v>11526</v>
      </c>
      <c r="D89" s="5" t="str">
        <f t="shared" si="11"/>
        <v>Гимназия</v>
      </c>
      <c r="E89" s="12" t="str">
        <f t="shared" si="11"/>
        <v>1г</v>
      </c>
      <c r="F89" s="7">
        <f t="shared" si="11"/>
        <v>116</v>
      </c>
      <c r="G89" s="7">
        <f t="shared" si="11"/>
        <v>109</v>
      </c>
      <c r="H89" s="8">
        <f t="shared" si="10"/>
        <v>11526087</v>
      </c>
      <c r="I89" s="9">
        <v>1</v>
      </c>
      <c r="J89" s="9">
        <v>1</v>
      </c>
      <c r="K89" s="9">
        <v>1</v>
      </c>
      <c r="L89" s="9">
        <v>1</v>
      </c>
      <c r="M89" s="9">
        <v>1</v>
      </c>
      <c r="N89" s="10">
        <f t="shared" si="8"/>
        <v>5</v>
      </c>
    </row>
    <row r="90" spans="1:14" x14ac:dyDescent="0.25">
      <c r="A90" s="3" t="str">
        <f t="shared" si="11"/>
        <v>Московский</v>
      </c>
      <c r="B90" s="11" t="str">
        <f t="shared" si="11"/>
        <v>ГБОУ гимназия №526</v>
      </c>
      <c r="C90" s="5">
        <f t="shared" si="11"/>
        <v>11526</v>
      </c>
      <c r="D90" s="5" t="str">
        <f t="shared" si="11"/>
        <v>Гимназия</v>
      </c>
      <c r="E90" s="12" t="str">
        <f t="shared" si="11"/>
        <v>1г</v>
      </c>
      <c r="F90" s="7">
        <f t="shared" si="11"/>
        <v>116</v>
      </c>
      <c r="G90" s="7">
        <f t="shared" si="11"/>
        <v>109</v>
      </c>
      <c r="H90" s="8">
        <f t="shared" si="10"/>
        <v>11526088</v>
      </c>
      <c r="I90" s="9">
        <v>0</v>
      </c>
      <c r="J90" s="9">
        <v>1</v>
      </c>
      <c r="K90" s="9">
        <v>0</v>
      </c>
      <c r="L90" s="9">
        <v>0</v>
      </c>
      <c r="M90" s="9">
        <v>1</v>
      </c>
      <c r="N90" s="10">
        <f t="shared" si="8"/>
        <v>2</v>
      </c>
    </row>
    <row r="91" spans="1:14" x14ac:dyDescent="0.25">
      <c r="A91" s="3" t="str">
        <f t="shared" si="11"/>
        <v>Московский</v>
      </c>
      <c r="B91" s="11" t="str">
        <f t="shared" si="11"/>
        <v>ГБОУ гимназия №526</v>
      </c>
      <c r="C91" s="5">
        <f t="shared" si="11"/>
        <v>11526</v>
      </c>
      <c r="D91" s="5" t="str">
        <f t="shared" si="11"/>
        <v>Гимназия</v>
      </c>
      <c r="E91" s="12" t="str">
        <f t="shared" si="11"/>
        <v>1г</v>
      </c>
      <c r="F91" s="7">
        <f t="shared" si="11"/>
        <v>116</v>
      </c>
      <c r="G91" s="7">
        <f t="shared" si="11"/>
        <v>109</v>
      </c>
      <c r="H91" s="8">
        <f t="shared" si="10"/>
        <v>11526089</v>
      </c>
      <c r="I91" s="9">
        <v>1</v>
      </c>
      <c r="J91" s="9">
        <v>1</v>
      </c>
      <c r="K91" s="9">
        <v>0</v>
      </c>
      <c r="L91" s="9">
        <v>1</v>
      </c>
      <c r="M91" s="9">
        <v>1</v>
      </c>
      <c r="N91" s="10">
        <f t="shared" si="8"/>
        <v>4</v>
      </c>
    </row>
    <row r="92" spans="1:14" x14ac:dyDescent="0.25">
      <c r="A92" s="3" t="str">
        <f t="shared" si="11"/>
        <v>Московский</v>
      </c>
      <c r="B92" s="11" t="str">
        <f t="shared" si="11"/>
        <v>ГБОУ гимназия №526</v>
      </c>
      <c r="C92" s="5">
        <f t="shared" si="11"/>
        <v>11526</v>
      </c>
      <c r="D92" s="5" t="str">
        <f t="shared" si="11"/>
        <v>Гимназия</v>
      </c>
      <c r="E92" s="12" t="str">
        <f t="shared" si="11"/>
        <v>1г</v>
      </c>
      <c r="F92" s="7">
        <f t="shared" si="11"/>
        <v>116</v>
      </c>
      <c r="G92" s="7">
        <f t="shared" si="11"/>
        <v>109</v>
      </c>
      <c r="H92" s="8">
        <f t="shared" si="10"/>
        <v>11526090</v>
      </c>
      <c r="I92" s="9">
        <v>1</v>
      </c>
      <c r="J92" s="9">
        <v>1</v>
      </c>
      <c r="K92" s="9">
        <v>1</v>
      </c>
      <c r="L92" s="9">
        <v>1</v>
      </c>
      <c r="M92" s="9">
        <v>1</v>
      </c>
      <c r="N92" s="10">
        <f t="shared" si="8"/>
        <v>5</v>
      </c>
    </row>
    <row r="93" spans="1:14" x14ac:dyDescent="0.25">
      <c r="A93" s="3" t="str">
        <f t="shared" si="11"/>
        <v>Московский</v>
      </c>
      <c r="B93" s="11" t="str">
        <f t="shared" si="11"/>
        <v>ГБОУ гимназия №526</v>
      </c>
      <c r="C93" s="5">
        <f t="shared" si="11"/>
        <v>11526</v>
      </c>
      <c r="D93" s="5" t="str">
        <f t="shared" si="11"/>
        <v>Гимназия</v>
      </c>
      <c r="E93" s="12" t="str">
        <f t="shared" si="11"/>
        <v>1г</v>
      </c>
      <c r="F93" s="7">
        <f t="shared" si="11"/>
        <v>116</v>
      </c>
      <c r="G93" s="7">
        <f t="shared" si="11"/>
        <v>109</v>
      </c>
      <c r="H93" s="8">
        <f t="shared" si="10"/>
        <v>11526091</v>
      </c>
      <c r="I93" s="9">
        <v>0</v>
      </c>
      <c r="J93" s="9">
        <v>0</v>
      </c>
      <c r="K93" s="9">
        <v>0</v>
      </c>
      <c r="L93" s="9">
        <v>1</v>
      </c>
      <c r="M93" s="9">
        <v>1</v>
      </c>
      <c r="N93" s="10">
        <f t="shared" si="8"/>
        <v>2</v>
      </c>
    </row>
    <row r="94" spans="1:14" x14ac:dyDescent="0.25">
      <c r="A94" s="3" t="str">
        <f t="shared" si="11"/>
        <v>Московский</v>
      </c>
      <c r="B94" s="11" t="str">
        <f t="shared" si="11"/>
        <v>ГБОУ гимназия №526</v>
      </c>
      <c r="C94" s="5">
        <f t="shared" si="11"/>
        <v>11526</v>
      </c>
      <c r="D94" s="5" t="str">
        <f t="shared" si="11"/>
        <v>Гимназия</v>
      </c>
      <c r="E94" s="12" t="str">
        <f t="shared" si="11"/>
        <v>1г</v>
      </c>
      <c r="F94" s="7">
        <f t="shared" si="11"/>
        <v>116</v>
      </c>
      <c r="G94" s="7">
        <f t="shared" si="11"/>
        <v>109</v>
      </c>
      <c r="H94" s="8">
        <f t="shared" si="10"/>
        <v>11526092</v>
      </c>
      <c r="I94" s="9">
        <v>1</v>
      </c>
      <c r="J94" s="9">
        <v>1</v>
      </c>
      <c r="K94" s="9">
        <v>1</v>
      </c>
      <c r="L94" s="9">
        <v>1</v>
      </c>
      <c r="M94" s="9">
        <v>1</v>
      </c>
      <c r="N94" s="10">
        <f t="shared" si="8"/>
        <v>5</v>
      </c>
    </row>
    <row r="95" spans="1:14" x14ac:dyDescent="0.25">
      <c r="A95" s="3" t="str">
        <f t="shared" si="11"/>
        <v>Московский</v>
      </c>
      <c r="B95" s="11" t="str">
        <f t="shared" si="11"/>
        <v>ГБОУ гимназия №526</v>
      </c>
      <c r="C95" s="5">
        <f t="shared" si="11"/>
        <v>11526</v>
      </c>
      <c r="D95" s="5" t="str">
        <f t="shared" si="11"/>
        <v>Гимназия</v>
      </c>
      <c r="E95" s="12" t="str">
        <f t="shared" si="11"/>
        <v>1г</v>
      </c>
      <c r="F95" s="7">
        <f t="shared" si="11"/>
        <v>116</v>
      </c>
      <c r="G95" s="7">
        <f t="shared" si="11"/>
        <v>109</v>
      </c>
      <c r="H95" s="8">
        <f t="shared" si="10"/>
        <v>11526093</v>
      </c>
      <c r="I95" s="9">
        <v>1</v>
      </c>
      <c r="J95" s="9">
        <v>1</v>
      </c>
      <c r="K95" s="9">
        <v>1</v>
      </c>
      <c r="L95" s="9">
        <v>1</v>
      </c>
      <c r="M95" s="9">
        <v>1</v>
      </c>
      <c r="N95" s="10">
        <f t="shared" si="8"/>
        <v>5</v>
      </c>
    </row>
    <row r="96" spans="1:14" x14ac:dyDescent="0.25">
      <c r="A96" s="3" t="str">
        <f t="shared" si="11"/>
        <v>Московский</v>
      </c>
      <c r="B96" s="11" t="str">
        <f t="shared" si="11"/>
        <v>ГБОУ гимназия №526</v>
      </c>
      <c r="C96" s="5">
        <f t="shared" si="11"/>
        <v>11526</v>
      </c>
      <c r="D96" s="5" t="str">
        <f t="shared" si="11"/>
        <v>Гимназия</v>
      </c>
      <c r="E96" s="12" t="str">
        <f t="shared" si="11"/>
        <v>1г</v>
      </c>
      <c r="F96" s="7">
        <f t="shared" si="11"/>
        <v>116</v>
      </c>
      <c r="G96" s="7">
        <f t="shared" si="11"/>
        <v>109</v>
      </c>
      <c r="H96" s="8">
        <f t="shared" si="10"/>
        <v>11526094</v>
      </c>
      <c r="I96" s="9">
        <v>1</v>
      </c>
      <c r="J96" s="9">
        <v>1</v>
      </c>
      <c r="K96" s="9">
        <v>1</v>
      </c>
      <c r="L96" s="9">
        <v>1</v>
      </c>
      <c r="M96" s="9">
        <v>1</v>
      </c>
      <c r="N96" s="10">
        <f t="shared" si="8"/>
        <v>5</v>
      </c>
    </row>
    <row r="97" spans="1:14" x14ac:dyDescent="0.25">
      <c r="A97" s="3" t="str">
        <f t="shared" si="11"/>
        <v>Московский</v>
      </c>
      <c r="B97" s="11" t="str">
        <f t="shared" si="11"/>
        <v>ГБОУ гимназия №526</v>
      </c>
      <c r="C97" s="5">
        <f t="shared" si="11"/>
        <v>11526</v>
      </c>
      <c r="D97" s="5" t="str">
        <f t="shared" si="11"/>
        <v>Гимназия</v>
      </c>
      <c r="E97" s="12" t="str">
        <f t="shared" si="11"/>
        <v>1г</v>
      </c>
      <c r="F97" s="7">
        <f t="shared" si="11"/>
        <v>116</v>
      </c>
      <c r="G97" s="7">
        <f t="shared" si="11"/>
        <v>109</v>
      </c>
      <c r="H97" s="8">
        <f t="shared" si="10"/>
        <v>11526095</v>
      </c>
      <c r="I97" s="9">
        <v>1</v>
      </c>
      <c r="J97" s="9">
        <v>1</v>
      </c>
      <c r="K97" s="9">
        <v>1</v>
      </c>
      <c r="L97" s="9">
        <v>1</v>
      </c>
      <c r="M97" s="9">
        <v>1</v>
      </c>
      <c r="N97" s="10">
        <f t="shared" si="8"/>
        <v>5</v>
      </c>
    </row>
    <row r="98" spans="1:14" x14ac:dyDescent="0.25">
      <c r="A98" s="3" t="str">
        <f t="shared" si="11"/>
        <v>Московский</v>
      </c>
      <c r="B98" s="11" t="str">
        <f t="shared" si="11"/>
        <v>ГБОУ гимназия №526</v>
      </c>
      <c r="C98" s="5">
        <f t="shared" si="11"/>
        <v>11526</v>
      </c>
      <c r="D98" s="5" t="str">
        <f t="shared" si="11"/>
        <v>Гимназия</v>
      </c>
      <c r="E98" s="12" t="str">
        <f t="shared" si="11"/>
        <v>1г</v>
      </c>
      <c r="F98" s="7">
        <f t="shared" si="11"/>
        <v>116</v>
      </c>
      <c r="G98" s="7">
        <f t="shared" si="11"/>
        <v>109</v>
      </c>
      <c r="H98" s="8">
        <f t="shared" si="10"/>
        <v>11526096</v>
      </c>
      <c r="I98" s="9">
        <v>1</v>
      </c>
      <c r="J98" s="9">
        <v>1</v>
      </c>
      <c r="K98" s="9">
        <v>0</v>
      </c>
      <c r="L98" s="9">
        <v>1</v>
      </c>
      <c r="M98" s="9">
        <v>1</v>
      </c>
      <c r="N98" s="10">
        <f t="shared" si="8"/>
        <v>4</v>
      </c>
    </row>
    <row r="99" spans="1:14" x14ac:dyDescent="0.25">
      <c r="A99" s="3" t="str">
        <f t="shared" si="11"/>
        <v>Московский</v>
      </c>
      <c r="B99" s="11" t="str">
        <f t="shared" si="11"/>
        <v>ГБОУ гимназия №526</v>
      </c>
      <c r="C99" s="5">
        <f t="shared" si="11"/>
        <v>11526</v>
      </c>
      <c r="D99" s="5" t="str">
        <f t="shared" si="11"/>
        <v>Гимназия</v>
      </c>
      <c r="E99" s="12" t="str">
        <f t="shared" si="11"/>
        <v>1г</v>
      </c>
      <c r="F99" s="7">
        <f t="shared" si="11"/>
        <v>116</v>
      </c>
      <c r="G99" s="7">
        <f t="shared" si="11"/>
        <v>109</v>
      </c>
      <c r="H99" s="8">
        <f t="shared" si="10"/>
        <v>11526097</v>
      </c>
      <c r="I99" s="9">
        <v>1</v>
      </c>
      <c r="J99" s="9">
        <v>0</v>
      </c>
      <c r="K99" s="9">
        <v>0</v>
      </c>
      <c r="L99" s="9">
        <v>1</v>
      </c>
      <c r="M99" s="9">
        <v>1</v>
      </c>
      <c r="N99" s="10">
        <f t="shared" si="8"/>
        <v>3</v>
      </c>
    </row>
    <row r="100" spans="1:14" x14ac:dyDescent="0.25">
      <c r="A100" s="3" t="str">
        <f t="shared" si="11"/>
        <v>Московский</v>
      </c>
      <c r="B100" s="11" t="str">
        <f t="shared" si="11"/>
        <v>ГБОУ гимназия №526</v>
      </c>
      <c r="C100" s="5">
        <f t="shared" si="11"/>
        <v>11526</v>
      </c>
      <c r="D100" s="5" t="str">
        <f t="shared" si="11"/>
        <v>Гимназия</v>
      </c>
      <c r="E100" s="12" t="str">
        <f t="shared" si="11"/>
        <v>1г</v>
      </c>
      <c r="F100" s="7">
        <f t="shared" si="11"/>
        <v>116</v>
      </c>
      <c r="G100" s="7">
        <f t="shared" si="11"/>
        <v>109</v>
      </c>
      <c r="H100" s="8">
        <f t="shared" si="10"/>
        <v>11526098</v>
      </c>
      <c r="I100" s="9">
        <v>1</v>
      </c>
      <c r="J100" s="9">
        <v>1</v>
      </c>
      <c r="K100" s="9">
        <v>1</v>
      </c>
      <c r="L100" s="9">
        <v>1</v>
      </c>
      <c r="M100" s="9">
        <v>1</v>
      </c>
      <c r="N100" s="10">
        <f t="shared" si="8"/>
        <v>5</v>
      </c>
    </row>
    <row r="101" spans="1:14" x14ac:dyDescent="0.25">
      <c r="A101" s="3" t="str">
        <f t="shared" ref="A101:G112" si="12">A100</f>
        <v>Московский</v>
      </c>
      <c r="B101" s="11" t="str">
        <f t="shared" si="12"/>
        <v>ГБОУ гимназия №526</v>
      </c>
      <c r="C101" s="5">
        <f t="shared" si="12"/>
        <v>11526</v>
      </c>
      <c r="D101" s="5" t="str">
        <f t="shared" si="12"/>
        <v>Гимназия</v>
      </c>
      <c r="E101" s="12" t="str">
        <f t="shared" si="12"/>
        <v>1г</v>
      </c>
      <c r="F101" s="7">
        <f t="shared" si="12"/>
        <v>116</v>
      </c>
      <c r="G101" s="7">
        <f t="shared" si="12"/>
        <v>109</v>
      </c>
      <c r="H101" s="8">
        <f t="shared" si="10"/>
        <v>11526099</v>
      </c>
      <c r="I101" s="9">
        <v>1</v>
      </c>
      <c r="J101" s="9">
        <v>1</v>
      </c>
      <c r="K101" s="9">
        <v>1</v>
      </c>
      <c r="L101" s="9">
        <v>1</v>
      </c>
      <c r="M101" s="9">
        <v>0</v>
      </c>
      <c r="N101" s="10">
        <f t="shared" si="8"/>
        <v>4</v>
      </c>
    </row>
    <row r="102" spans="1:14" x14ac:dyDescent="0.25">
      <c r="A102" s="3" t="str">
        <f t="shared" si="12"/>
        <v>Московский</v>
      </c>
      <c r="B102" s="11" t="str">
        <f t="shared" si="12"/>
        <v>ГБОУ гимназия №526</v>
      </c>
      <c r="C102" s="5">
        <f t="shared" si="12"/>
        <v>11526</v>
      </c>
      <c r="D102" s="5" t="str">
        <f t="shared" si="12"/>
        <v>Гимназия</v>
      </c>
      <c r="E102" s="12" t="str">
        <f t="shared" si="12"/>
        <v>1г</v>
      </c>
      <c r="F102" s="7">
        <f t="shared" si="12"/>
        <v>116</v>
      </c>
      <c r="G102" s="7">
        <f t="shared" si="12"/>
        <v>109</v>
      </c>
      <c r="H102" s="8">
        <f t="shared" si="10"/>
        <v>11526100</v>
      </c>
      <c r="I102" s="9">
        <v>1</v>
      </c>
      <c r="J102" s="9">
        <v>1</v>
      </c>
      <c r="K102" s="9">
        <v>0</v>
      </c>
      <c r="L102" s="9">
        <v>1</v>
      </c>
      <c r="M102" s="9">
        <v>1</v>
      </c>
      <c r="N102" s="10">
        <f t="shared" si="8"/>
        <v>4</v>
      </c>
    </row>
    <row r="103" spans="1:14" x14ac:dyDescent="0.25">
      <c r="A103" s="3" t="str">
        <f t="shared" si="12"/>
        <v>Московский</v>
      </c>
      <c r="B103" s="11" t="str">
        <f t="shared" si="12"/>
        <v>ГБОУ гимназия №526</v>
      </c>
      <c r="C103" s="5">
        <f t="shared" si="12"/>
        <v>11526</v>
      </c>
      <c r="D103" s="5" t="str">
        <f t="shared" si="12"/>
        <v>Гимназия</v>
      </c>
      <c r="E103" s="12" t="str">
        <f t="shared" si="12"/>
        <v>1г</v>
      </c>
      <c r="F103" s="7">
        <f t="shared" si="12"/>
        <v>116</v>
      </c>
      <c r="G103" s="7">
        <f t="shared" si="12"/>
        <v>109</v>
      </c>
      <c r="H103" s="8">
        <f t="shared" si="10"/>
        <v>11526101</v>
      </c>
      <c r="I103" s="9">
        <v>1</v>
      </c>
      <c r="J103" s="9">
        <v>1</v>
      </c>
      <c r="K103" s="9">
        <v>0</v>
      </c>
      <c r="L103" s="9">
        <v>1</v>
      </c>
      <c r="M103" s="9">
        <v>1</v>
      </c>
      <c r="N103" s="10">
        <f t="shared" si="8"/>
        <v>4</v>
      </c>
    </row>
    <row r="104" spans="1:14" x14ac:dyDescent="0.25">
      <c r="A104" s="3" t="str">
        <f t="shared" si="12"/>
        <v>Московский</v>
      </c>
      <c r="B104" s="11" t="str">
        <f t="shared" si="12"/>
        <v>ГБОУ гимназия №526</v>
      </c>
      <c r="C104" s="5">
        <f t="shared" si="12"/>
        <v>11526</v>
      </c>
      <c r="D104" s="5" t="str">
        <f t="shared" si="12"/>
        <v>Гимназия</v>
      </c>
      <c r="E104" s="12" t="str">
        <f t="shared" si="12"/>
        <v>1г</v>
      </c>
      <c r="F104" s="7">
        <f t="shared" si="12"/>
        <v>116</v>
      </c>
      <c r="G104" s="7">
        <f t="shared" si="12"/>
        <v>109</v>
      </c>
      <c r="H104" s="8">
        <f t="shared" si="10"/>
        <v>11526102</v>
      </c>
      <c r="I104" s="9">
        <v>1</v>
      </c>
      <c r="J104" s="9">
        <v>1</v>
      </c>
      <c r="K104" s="9">
        <v>1</v>
      </c>
      <c r="L104" s="9">
        <v>1</v>
      </c>
      <c r="M104" s="9">
        <v>1</v>
      </c>
      <c r="N104" s="10">
        <f t="shared" si="8"/>
        <v>5</v>
      </c>
    </row>
    <row r="105" spans="1:14" x14ac:dyDescent="0.25">
      <c r="A105" s="3" t="str">
        <f t="shared" si="12"/>
        <v>Московский</v>
      </c>
      <c r="B105" s="11" t="str">
        <f t="shared" si="12"/>
        <v>ГБОУ гимназия №526</v>
      </c>
      <c r="C105" s="5">
        <f t="shared" si="12"/>
        <v>11526</v>
      </c>
      <c r="D105" s="5" t="str">
        <f t="shared" si="12"/>
        <v>Гимназия</v>
      </c>
      <c r="E105" s="12" t="str">
        <f t="shared" si="12"/>
        <v>1г</v>
      </c>
      <c r="F105" s="7">
        <f t="shared" si="12"/>
        <v>116</v>
      </c>
      <c r="G105" s="7">
        <f t="shared" si="12"/>
        <v>109</v>
      </c>
      <c r="H105" s="8">
        <f t="shared" si="10"/>
        <v>11526103</v>
      </c>
      <c r="I105" s="9">
        <v>1</v>
      </c>
      <c r="J105" s="9">
        <v>1</v>
      </c>
      <c r="K105" s="9">
        <v>0</v>
      </c>
      <c r="L105" s="9">
        <v>1</v>
      </c>
      <c r="M105" s="9">
        <v>1</v>
      </c>
      <c r="N105" s="10">
        <f t="shared" si="8"/>
        <v>4</v>
      </c>
    </row>
    <row r="106" spans="1:14" x14ac:dyDescent="0.25">
      <c r="A106" s="3" t="str">
        <f t="shared" si="12"/>
        <v>Московский</v>
      </c>
      <c r="B106" s="11" t="str">
        <f t="shared" si="12"/>
        <v>ГБОУ гимназия №526</v>
      </c>
      <c r="C106" s="5">
        <f t="shared" si="12"/>
        <v>11526</v>
      </c>
      <c r="D106" s="5" t="str">
        <f t="shared" si="12"/>
        <v>Гимназия</v>
      </c>
      <c r="E106" s="12" t="str">
        <f t="shared" si="12"/>
        <v>1г</v>
      </c>
      <c r="F106" s="7">
        <f t="shared" si="12"/>
        <v>116</v>
      </c>
      <c r="G106" s="7">
        <f t="shared" si="12"/>
        <v>109</v>
      </c>
      <c r="H106" s="8">
        <f t="shared" si="10"/>
        <v>11526104</v>
      </c>
      <c r="I106" s="9">
        <v>1</v>
      </c>
      <c r="J106" s="9">
        <v>1</v>
      </c>
      <c r="K106" s="9">
        <v>1</v>
      </c>
      <c r="L106" s="9">
        <v>1</v>
      </c>
      <c r="M106" s="9">
        <v>1</v>
      </c>
      <c r="N106" s="10">
        <f t="shared" si="8"/>
        <v>5</v>
      </c>
    </row>
    <row r="107" spans="1:14" x14ac:dyDescent="0.25">
      <c r="A107" s="3" t="str">
        <f t="shared" si="12"/>
        <v>Московский</v>
      </c>
      <c r="B107" s="11" t="str">
        <f t="shared" si="12"/>
        <v>ГБОУ гимназия №526</v>
      </c>
      <c r="C107" s="5">
        <f t="shared" si="12"/>
        <v>11526</v>
      </c>
      <c r="D107" s="5" t="str">
        <f t="shared" si="12"/>
        <v>Гимназия</v>
      </c>
      <c r="E107" s="12" t="str">
        <f t="shared" si="12"/>
        <v>1г</v>
      </c>
      <c r="F107" s="7">
        <f t="shared" si="12"/>
        <v>116</v>
      </c>
      <c r="G107" s="7">
        <f t="shared" si="12"/>
        <v>109</v>
      </c>
      <c r="H107" s="8">
        <f t="shared" si="10"/>
        <v>11526105</v>
      </c>
      <c r="I107" s="9">
        <v>1</v>
      </c>
      <c r="J107" s="9">
        <v>1</v>
      </c>
      <c r="K107" s="9">
        <v>1</v>
      </c>
      <c r="L107" s="9">
        <v>1</v>
      </c>
      <c r="M107" s="9">
        <v>1</v>
      </c>
      <c r="N107" s="10">
        <f t="shared" si="8"/>
        <v>5</v>
      </c>
    </row>
    <row r="108" spans="1:14" x14ac:dyDescent="0.25">
      <c r="A108" s="3" t="str">
        <f t="shared" si="12"/>
        <v>Московский</v>
      </c>
      <c r="B108" s="11" t="str">
        <f t="shared" si="12"/>
        <v>ГБОУ гимназия №526</v>
      </c>
      <c r="C108" s="5">
        <f t="shared" si="12"/>
        <v>11526</v>
      </c>
      <c r="D108" s="5" t="str">
        <f t="shared" si="12"/>
        <v>Гимназия</v>
      </c>
      <c r="E108" s="12" t="str">
        <f t="shared" si="12"/>
        <v>1г</v>
      </c>
      <c r="F108" s="7">
        <f t="shared" si="12"/>
        <v>116</v>
      </c>
      <c r="G108" s="7">
        <f t="shared" si="12"/>
        <v>109</v>
      </c>
      <c r="H108" s="8">
        <f t="shared" si="10"/>
        <v>11526106</v>
      </c>
      <c r="I108" s="9">
        <v>1</v>
      </c>
      <c r="J108" s="9">
        <v>1</v>
      </c>
      <c r="K108" s="9">
        <v>1</v>
      </c>
      <c r="L108" s="9">
        <v>1</v>
      </c>
      <c r="M108" s="9">
        <v>1</v>
      </c>
      <c r="N108" s="10">
        <f t="shared" si="8"/>
        <v>5</v>
      </c>
    </row>
    <row r="109" spans="1:14" x14ac:dyDescent="0.25">
      <c r="A109" s="3" t="str">
        <f t="shared" si="12"/>
        <v>Московский</v>
      </c>
      <c r="B109" s="11" t="str">
        <f t="shared" si="12"/>
        <v>ГБОУ гимназия №526</v>
      </c>
      <c r="C109" s="5">
        <f t="shared" si="12"/>
        <v>11526</v>
      </c>
      <c r="D109" s="5" t="str">
        <f t="shared" si="12"/>
        <v>Гимназия</v>
      </c>
      <c r="E109" s="12" t="str">
        <f t="shared" si="12"/>
        <v>1г</v>
      </c>
      <c r="F109" s="7">
        <f t="shared" si="12"/>
        <v>116</v>
      </c>
      <c r="G109" s="7">
        <f t="shared" si="12"/>
        <v>109</v>
      </c>
      <c r="H109" s="8">
        <f t="shared" si="10"/>
        <v>11526107</v>
      </c>
      <c r="I109" s="9">
        <v>1</v>
      </c>
      <c r="J109" s="9">
        <v>1</v>
      </c>
      <c r="K109" s="9">
        <v>0</v>
      </c>
      <c r="L109" s="9">
        <v>1</v>
      </c>
      <c r="M109" s="9">
        <v>1</v>
      </c>
      <c r="N109" s="10">
        <f t="shared" si="8"/>
        <v>4</v>
      </c>
    </row>
    <row r="110" spans="1:14" x14ac:dyDescent="0.25">
      <c r="A110" s="3" t="str">
        <f t="shared" si="12"/>
        <v>Московский</v>
      </c>
      <c r="B110" s="11" t="str">
        <f t="shared" si="12"/>
        <v>ГБОУ гимназия №526</v>
      </c>
      <c r="C110" s="5">
        <f t="shared" si="12"/>
        <v>11526</v>
      </c>
      <c r="D110" s="5" t="str">
        <f t="shared" si="12"/>
        <v>Гимназия</v>
      </c>
      <c r="E110" s="12" t="str">
        <f t="shared" si="12"/>
        <v>1г</v>
      </c>
      <c r="F110" s="7">
        <f t="shared" si="12"/>
        <v>116</v>
      </c>
      <c r="G110" s="7">
        <f t="shared" si="12"/>
        <v>109</v>
      </c>
      <c r="H110" s="8">
        <f t="shared" si="10"/>
        <v>11526108</v>
      </c>
      <c r="I110" s="9">
        <v>1</v>
      </c>
      <c r="J110" s="9">
        <v>1</v>
      </c>
      <c r="K110" s="9">
        <v>0</v>
      </c>
      <c r="L110" s="9">
        <v>1</v>
      </c>
      <c r="M110" s="9">
        <v>1</v>
      </c>
      <c r="N110" s="10">
        <f t="shared" si="8"/>
        <v>4</v>
      </c>
    </row>
    <row r="111" spans="1:14" x14ac:dyDescent="0.25">
      <c r="A111" s="3" t="str">
        <f t="shared" si="12"/>
        <v>Московский</v>
      </c>
      <c r="B111" s="11" t="str">
        <f t="shared" si="12"/>
        <v>ГБОУ гимназия №526</v>
      </c>
      <c r="C111" s="5">
        <f t="shared" si="12"/>
        <v>11526</v>
      </c>
      <c r="D111" s="5" t="str">
        <f t="shared" si="12"/>
        <v>Гимназия</v>
      </c>
      <c r="E111" s="12" t="str">
        <f t="shared" si="12"/>
        <v>1г</v>
      </c>
      <c r="F111" s="7">
        <f t="shared" si="12"/>
        <v>116</v>
      </c>
      <c r="G111" s="7">
        <f t="shared" si="12"/>
        <v>109</v>
      </c>
      <c r="H111" s="8">
        <f t="shared" si="10"/>
        <v>11526109</v>
      </c>
      <c r="I111" s="9">
        <v>1</v>
      </c>
      <c r="J111" s="9">
        <v>1</v>
      </c>
      <c r="K111" s="9">
        <v>1</v>
      </c>
      <c r="L111" s="9">
        <v>1</v>
      </c>
      <c r="M111" s="9">
        <v>1</v>
      </c>
      <c r="N111" s="10">
        <f t="shared" si="8"/>
        <v>5</v>
      </c>
    </row>
    <row r="112" spans="1:14" x14ac:dyDescent="0.25">
      <c r="A112" s="3" t="str">
        <f t="shared" si="12"/>
        <v>Московский</v>
      </c>
      <c r="B112" s="11" t="str">
        <f t="shared" si="12"/>
        <v>ГБОУ гимназия №526</v>
      </c>
      <c r="C112" s="5">
        <f t="shared" si="12"/>
        <v>11526</v>
      </c>
      <c r="D112" s="5" t="str">
        <f t="shared" si="12"/>
        <v>Гимназия</v>
      </c>
      <c r="E112" s="12" t="str">
        <f t="shared" si="12"/>
        <v>1г</v>
      </c>
      <c r="F112" s="7">
        <f t="shared" si="12"/>
        <v>116</v>
      </c>
      <c r="G112" s="7">
        <f t="shared" si="12"/>
        <v>109</v>
      </c>
      <c r="I112" s="48">
        <f>SUM(I3:I111)/(109*1)</f>
        <v>0.8990825688073395</v>
      </c>
      <c r="J112" s="48">
        <f t="shared" ref="J112:M112" si="13">SUM(J3:J111)/(109*1)</f>
        <v>0.8990825688073395</v>
      </c>
      <c r="K112" s="48">
        <f t="shared" si="13"/>
        <v>0.68807339449541283</v>
      </c>
      <c r="L112" s="48">
        <f t="shared" si="13"/>
        <v>0.94495412844036697</v>
      </c>
      <c r="M112" s="48">
        <f t="shared" si="13"/>
        <v>0.98165137614678899</v>
      </c>
      <c r="N112" s="48">
        <f>SUM(N3:N111)/(109*5)</f>
        <v>0.88256880733944953</v>
      </c>
    </row>
    <row r="114" spans="1:3" x14ac:dyDescent="0.25">
      <c r="A114" s="54" t="s">
        <v>74</v>
      </c>
      <c r="B114" s="54" t="s">
        <v>75</v>
      </c>
      <c r="C114" s="54" t="s">
        <v>76</v>
      </c>
    </row>
    <row r="115" spans="1:3" x14ac:dyDescent="0.25">
      <c r="A115" s="54" t="s">
        <v>82</v>
      </c>
      <c r="B115" s="54">
        <v>0</v>
      </c>
      <c r="C115" s="55">
        <f>B115/$B$121</f>
        <v>0</v>
      </c>
    </row>
    <row r="116" spans="1:3" x14ac:dyDescent="0.25">
      <c r="A116" s="54" t="s">
        <v>77</v>
      </c>
      <c r="B116" s="54">
        <v>0</v>
      </c>
      <c r="C116" s="55">
        <f t="shared" ref="C116:C120" si="14">B116/$B$121</f>
        <v>0</v>
      </c>
    </row>
    <row r="117" spans="1:3" x14ac:dyDescent="0.25">
      <c r="A117" s="54" t="s">
        <v>78</v>
      </c>
      <c r="B117" s="54">
        <v>6</v>
      </c>
      <c r="C117" s="55">
        <f t="shared" si="14"/>
        <v>5.5045871559633031E-2</v>
      </c>
    </row>
    <row r="118" spans="1:3" x14ac:dyDescent="0.25">
      <c r="A118" s="54" t="s">
        <v>79</v>
      </c>
      <c r="B118" s="54">
        <v>7</v>
      </c>
      <c r="C118" s="55">
        <f t="shared" si="14"/>
        <v>6.4220183486238536E-2</v>
      </c>
    </row>
    <row r="119" spans="1:3" x14ac:dyDescent="0.25">
      <c r="A119" s="54" t="s">
        <v>80</v>
      </c>
      <c r="B119" s="54">
        <v>32</v>
      </c>
      <c r="C119" s="55">
        <f t="shared" si="14"/>
        <v>0.29357798165137616</v>
      </c>
    </row>
    <row r="120" spans="1:3" x14ac:dyDescent="0.25">
      <c r="A120" s="54" t="s">
        <v>81</v>
      </c>
      <c r="B120" s="54">
        <v>64</v>
      </c>
      <c r="C120" s="55">
        <f t="shared" si="14"/>
        <v>0.58715596330275233</v>
      </c>
    </row>
    <row r="121" spans="1:3" x14ac:dyDescent="0.25">
      <c r="B121">
        <f>SUM(B115:B120)</f>
        <v>109</v>
      </c>
    </row>
  </sheetData>
  <autoFilter ref="A1:N112"/>
  <mergeCells count="9">
    <mergeCell ref="G1:G2"/>
    <mergeCell ref="H1:H2"/>
    <mergeCell ref="N1:N2"/>
    <mergeCell ref="A1:A2"/>
    <mergeCell ref="B1:B2"/>
    <mergeCell ref="C1:C2"/>
    <mergeCell ref="D1:D2"/>
    <mergeCell ref="E1:E2"/>
    <mergeCell ref="F1:F2"/>
  </mergeCells>
  <dataValidations count="3">
    <dataValidation allowBlank="1" showErrorMessage="1" sqref="E3:G112"/>
    <dataValidation type="list" allowBlank="1" showInputMessage="1" showErrorMessage="1" sqref="I3:M111">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8"/>
  <dimension ref="A1:N72"/>
  <sheetViews>
    <sheetView topLeftCell="A40" workbookViewId="0">
      <selection activeCell="B66" sqref="B66:B71"/>
    </sheetView>
  </sheetViews>
  <sheetFormatPr defaultRowHeight="15" x14ac:dyDescent="0.25"/>
  <cols>
    <col min="1" max="1" width="16.5703125" customWidth="1"/>
    <col min="2" max="2" width="18.7109375" customWidth="1"/>
    <col min="3" max="3" width="9.140625" customWidth="1"/>
    <col min="4" max="4" width="10.140625" customWidth="1"/>
    <col min="5" max="5" width="13.85546875" style="14" customWidth="1"/>
    <col min="6" max="6" width="12.42578125" customWidth="1"/>
    <col min="7" max="7" width="15" customWidth="1"/>
    <col min="8" max="8" width="12.42578125" customWidth="1"/>
    <col min="9" max="13" width="9.28515625"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56</v>
      </c>
      <c r="C3" s="5">
        <f>VLOOKUP(B3,[26]Списки!$C$1:$E$40,2,FALSE)</f>
        <v>11536</v>
      </c>
      <c r="D3" s="5" t="str">
        <f>VLOOKUP(B3,[26]Списки!$C$1:$E$40,3,FALSE)</f>
        <v>СОШ</v>
      </c>
      <c r="E3" s="6" t="s">
        <v>15</v>
      </c>
      <c r="F3" s="7">
        <v>65</v>
      </c>
      <c r="G3" s="7">
        <v>60</v>
      </c>
      <c r="H3" s="8">
        <f>C3*1000+1</f>
        <v>11536001</v>
      </c>
      <c r="I3" s="9">
        <v>0</v>
      </c>
      <c r="J3" s="9">
        <v>1</v>
      </c>
      <c r="K3" s="9">
        <v>1</v>
      </c>
      <c r="L3" s="9">
        <v>1</v>
      </c>
      <c r="M3" s="9">
        <v>1</v>
      </c>
      <c r="N3" s="10">
        <f>IF(COUNTBLANK(I3:M3)&lt;5,SUM(I3:M3),"Не писал")</f>
        <v>4</v>
      </c>
    </row>
    <row r="4" spans="1:14" x14ac:dyDescent="0.25">
      <c r="A4" s="3" t="s">
        <v>10</v>
      </c>
      <c r="B4" s="11" t="str">
        <f t="shared" ref="B4:G19" si="0">B3</f>
        <v>ГБОУ СОШ №536</v>
      </c>
      <c r="C4" s="5">
        <f t="shared" si="0"/>
        <v>11536</v>
      </c>
      <c r="D4" s="5" t="str">
        <f t="shared" si="0"/>
        <v>СОШ</v>
      </c>
      <c r="E4" s="12" t="str">
        <f t="shared" si="0"/>
        <v>1а</v>
      </c>
      <c r="F4" s="7">
        <f t="shared" si="0"/>
        <v>65</v>
      </c>
      <c r="G4" s="7">
        <f t="shared" si="0"/>
        <v>60</v>
      </c>
      <c r="H4" s="8">
        <f>H3+1</f>
        <v>11536002</v>
      </c>
      <c r="I4" s="9">
        <v>1</v>
      </c>
      <c r="J4" s="9">
        <v>1</v>
      </c>
      <c r="K4" s="9">
        <v>0</v>
      </c>
      <c r="L4" s="9">
        <v>1</v>
      </c>
      <c r="M4" s="9">
        <v>1</v>
      </c>
      <c r="N4" s="10">
        <f t="shared" ref="N4:N62" si="1">IF(COUNTBLANK(I4:M4)&lt;5,SUM(I4:M4),"Не писал")</f>
        <v>4</v>
      </c>
    </row>
    <row r="5" spans="1:14" x14ac:dyDescent="0.25">
      <c r="A5" s="3" t="s">
        <v>10</v>
      </c>
      <c r="B5" s="11" t="str">
        <f t="shared" si="0"/>
        <v>ГБОУ СОШ №536</v>
      </c>
      <c r="C5" s="5">
        <f t="shared" si="0"/>
        <v>11536</v>
      </c>
      <c r="D5" s="5" t="str">
        <f t="shared" si="0"/>
        <v>СОШ</v>
      </c>
      <c r="E5" s="12" t="str">
        <f t="shared" si="0"/>
        <v>1а</v>
      </c>
      <c r="F5" s="7">
        <f t="shared" si="0"/>
        <v>65</v>
      </c>
      <c r="G5" s="7">
        <f t="shared" si="0"/>
        <v>60</v>
      </c>
      <c r="H5" s="8">
        <f t="shared" ref="H5:H62" si="2">H4+1</f>
        <v>11536003</v>
      </c>
      <c r="I5" s="9">
        <v>1</v>
      </c>
      <c r="J5" s="9">
        <v>1</v>
      </c>
      <c r="K5" s="9">
        <v>1</v>
      </c>
      <c r="L5" s="9">
        <v>1</v>
      </c>
      <c r="M5" s="9">
        <v>1</v>
      </c>
      <c r="N5" s="10">
        <f t="shared" si="1"/>
        <v>5</v>
      </c>
    </row>
    <row r="6" spans="1:14" x14ac:dyDescent="0.25">
      <c r="A6" s="3" t="s">
        <v>10</v>
      </c>
      <c r="B6" s="11" t="str">
        <f t="shared" si="0"/>
        <v>ГБОУ СОШ №536</v>
      </c>
      <c r="C6" s="5">
        <f t="shared" si="0"/>
        <v>11536</v>
      </c>
      <c r="D6" s="5" t="str">
        <f t="shared" si="0"/>
        <v>СОШ</v>
      </c>
      <c r="E6" s="12" t="str">
        <f t="shared" si="0"/>
        <v>1а</v>
      </c>
      <c r="F6" s="7">
        <f t="shared" si="0"/>
        <v>65</v>
      </c>
      <c r="G6" s="7">
        <f t="shared" si="0"/>
        <v>60</v>
      </c>
      <c r="H6" s="8">
        <f t="shared" si="2"/>
        <v>11536004</v>
      </c>
      <c r="I6" s="9">
        <v>1</v>
      </c>
      <c r="J6" s="9">
        <v>1</v>
      </c>
      <c r="K6" s="9">
        <v>0</v>
      </c>
      <c r="L6" s="9">
        <v>1</v>
      </c>
      <c r="M6" s="9">
        <v>1</v>
      </c>
      <c r="N6" s="10">
        <f t="shared" si="1"/>
        <v>4</v>
      </c>
    </row>
    <row r="7" spans="1:14" x14ac:dyDescent="0.25">
      <c r="A7" s="3" t="s">
        <v>10</v>
      </c>
      <c r="B7" s="11" t="str">
        <f t="shared" si="0"/>
        <v>ГБОУ СОШ №536</v>
      </c>
      <c r="C7" s="5">
        <f t="shared" si="0"/>
        <v>11536</v>
      </c>
      <c r="D7" s="5" t="str">
        <f t="shared" si="0"/>
        <v>СОШ</v>
      </c>
      <c r="E7" s="12" t="str">
        <f t="shared" si="0"/>
        <v>1а</v>
      </c>
      <c r="F7" s="7">
        <f t="shared" si="0"/>
        <v>65</v>
      </c>
      <c r="G7" s="7">
        <f t="shared" si="0"/>
        <v>60</v>
      </c>
      <c r="H7" s="8">
        <f t="shared" si="2"/>
        <v>11536005</v>
      </c>
      <c r="I7" s="9">
        <v>0</v>
      </c>
      <c r="J7" s="9">
        <v>1</v>
      </c>
      <c r="K7" s="9">
        <v>0</v>
      </c>
      <c r="L7" s="9">
        <v>1</v>
      </c>
      <c r="M7" s="9">
        <v>1</v>
      </c>
      <c r="N7" s="10">
        <f t="shared" si="1"/>
        <v>3</v>
      </c>
    </row>
    <row r="8" spans="1:14" x14ac:dyDescent="0.25">
      <c r="A8" s="3" t="s">
        <v>10</v>
      </c>
      <c r="B8" s="11" t="str">
        <f t="shared" si="0"/>
        <v>ГБОУ СОШ №536</v>
      </c>
      <c r="C8" s="5">
        <f t="shared" si="0"/>
        <v>11536</v>
      </c>
      <c r="D8" s="5" t="str">
        <f t="shared" si="0"/>
        <v>СОШ</v>
      </c>
      <c r="E8" s="12" t="str">
        <f t="shared" si="0"/>
        <v>1а</v>
      </c>
      <c r="F8" s="7">
        <f t="shared" si="0"/>
        <v>65</v>
      </c>
      <c r="G8" s="7">
        <f t="shared" si="0"/>
        <v>60</v>
      </c>
      <c r="H8" s="8">
        <f t="shared" si="2"/>
        <v>11536006</v>
      </c>
      <c r="I8" s="9">
        <v>0</v>
      </c>
      <c r="J8" s="9">
        <v>1</v>
      </c>
      <c r="K8" s="9">
        <v>1</v>
      </c>
      <c r="L8" s="9">
        <v>1</v>
      </c>
      <c r="M8" s="9">
        <v>1</v>
      </c>
      <c r="N8" s="10">
        <f t="shared" si="1"/>
        <v>4</v>
      </c>
    </row>
    <row r="9" spans="1:14" x14ac:dyDescent="0.25">
      <c r="A9" s="3" t="s">
        <v>10</v>
      </c>
      <c r="B9" s="11" t="str">
        <f t="shared" si="0"/>
        <v>ГБОУ СОШ №536</v>
      </c>
      <c r="C9" s="5">
        <f t="shared" si="0"/>
        <v>11536</v>
      </c>
      <c r="D9" s="5" t="str">
        <f t="shared" si="0"/>
        <v>СОШ</v>
      </c>
      <c r="E9" s="12" t="str">
        <f t="shared" si="0"/>
        <v>1а</v>
      </c>
      <c r="F9" s="7">
        <f t="shared" si="0"/>
        <v>65</v>
      </c>
      <c r="G9" s="7">
        <f t="shared" si="0"/>
        <v>60</v>
      </c>
      <c r="H9" s="8">
        <f t="shared" si="2"/>
        <v>11536007</v>
      </c>
      <c r="I9" s="9">
        <v>1</v>
      </c>
      <c r="J9" s="9">
        <v>1</v>
      </c>
      <c r="K9" s="9">
        <v>1</v>
      </c>
      <c r="L9" s="9">
        <v>1</v>
      </c>
      <c r="M9" s="9">
        <v>1</v>
      </c>
      <c r="N9" s="10">
        <f t="shared" si="1"/>
        <v>5</v>
      </c>
    </row>
    <row r="10" spans="1:14" x14ac:dyDescent="0.25">
      <c r="A10" s="3" t="s">
        <v>10</v>
      </c>
      <c r="B10" s="11" t="str">
        <f t="shared" si="0"/>
        <v>ГБОУ СОШ №536</v>
      </c>
      <c r="C10" s="5">
        <f t="shared" si="0"/>
        <v>11536</v>
      </c>
      <c r="D10" s="5" t="str">
        <f t="shared" si="0"/>
        <v>СОШ</v>
      </c>
      <c r="E10" s="12" t="str">
        <f t="shared" si="0"/>
        <v>1а</v>
      </c>
      <c r="F10" s="7">
        <f t="shared" si="0"/>
        <v>65</v>
      </c>
      <c r="G10" s="7">
        <f t="shared" si="0"/>
        <v>60</v>
      </c>
      <c r="H10" s="8">
        <f t="shared" si="2"/>
        <v>11536008</v>
      </c>
      <c r="I10" s="9">
        <v>1</v>
      </c>
      <c r="J10" s="9">
        <v>1</v>
      </c>
      <c r="K10" s="9">
        <v>1</v>
      </c>
      <c r="L10" s="9">
        <v>1</v>
      </c>
      <c r="M10" s="9">
        <v>1</v>
      </c>
      <c r="N10" s="10">
        <f t="shared" si="1"/>
        <v>5</v>
      </c>
    </row>
    <row r="11" spans="1:14" x14ac:dyDescent="0.25">
      <c r="A11" s="3" t="s">
        <v>10</v>
      </c>
      <c r="B11" s="11" t="str">
        <f t="shared" si="0"/>
        <v>ГБОУ СОШ №536</v>
      </c>
      <c r="C11" s="5">
        <f t="shared" si="0"/>
        <v>11536</v>
      </c>
      <c r="D11" s="5" t="str">
        <f t="shared" si="0"/>
        <v>СОШ</v>
      </c>
      <c r="E11" s="12" t="str">
        <f t="shared" si="0"/>
        <v>1а</v>
      </c>
      <c r="F11" s="7">
        <f t="shared" si="0"/>
        <v>65</v>
      </c>
      <c r="G11" s="7">
        <f t="shared" si="0"/>
        <v>60</v>
      </c>
      <c r="H11" s="8">
        <f t="shared" si="2"/>
        <v>11536009</v>
      </c>
      <c r="I11" s="9">
        <v>1</v>
      </c>
      <c r="J11" s="9">
        <v>1</v>
      </c>
      <c r="K11" s="9">
        <v>1</v>
      </c>
      <c r="L11" s="9">
        <v>1</v>
      </c>
      <c r="M11" s="9">
        <v>1</v>
      </c>
      <c r="N11" s="10">
        <v>5</v>
      </c>
    </row>
    <row r="12" spans="1:14" x14ac:dyDescent="0.25">
      <c r="A12" s="3" t="s">
        <v>10</v>
      </c>
      <c r="B12" s="11" t="str">
        <f t="shared" si="0"/>
        <v>ГБОУ СОШ №536</v>
      </c>
      <c r="C12" s="5">
        <f t="shared" si="0"/>
        <v>11536</v>
      </c>
      <c r="D12" s="5" t="str">
        <f t="shared" si="0"/>
        <v>СОШ</v>
      </c>
      <c r="E12" s="12" t="str">
        <f t="shared" si="0"/>
        <v>1а</v>
      </c>
      <c r="F12" s="7">
        <f t="shared" si="0"/>
        <v>65</v>
      </c>
      <c r="G12" s="7">
        <f t="shared" si="0"/>
        <v>60</v>
      </c>
      <c r="H12" s="8">
        <f t="shared" si="2"/>
        <v>11536010</v>
      </c>
      <c r="I12" s="9">
        <v>1</v>
      </c>
      <c r="J12" s="9">
        <v>1</v>
      </c>
      <c r="K12" s="9">
        <v>1</v>
      </c>
      <c r="L12" s="9">
        <v>1</v>
      </c>
      <c r="M12" s="9">
        <v>0</v>
      </c>
      <c r="N12" s="10">
        <f t="shared" si="1"/>
        <v>4</v>
      </c>
    </row>
    <row r="13" spans="1:14" x14ac:dyDescent="0.25">
      <c r="A13" s="3" t="s">
        <v>10</v>
      </c>
      <c r="B13" s="11" t="str">
        <f t="shared" si="0"/>
        <v>ГБОУ СОШ №536</v>
      </c>
      <c r="C13" s="5">
        <f t="shared" si="0"/>
        <v>11536</v>
      </c>
      <c r="D13" s="5" t="str">
        <f t="shared" si="0"/>
        <v>СОШ</v>
      </c>
      <c r="E13" s="12" t="str">
        <f t="shared" si="0"/>
        <v>1а</v>
      </c>
      <c r="F13" s="7">
        <f t="shared" si="0"/>
        <v>65</v>
      </c>
      <c r="G13" s="7">
        <f t="shared" si="0"/>
        <v>60</v>
      </c>
      <c r="H13" s="8">
        <f t="shared" si="2"/>
        <v>11536011</v>
      </c>
      <c r="I13" s="9">
        <v>1</v>
      </c>
      <c r="J13" s="9">
        <v>1</v>
      </c>
      <c r="K13" s="9">
        <v>0</v>
      </c>
      <c r="L13" s="9">
        <v>1</v>
      </c>
      <c r="M13" s="9">
        <v>1</v>
      </c>
      <c r="N13" s="10">
        <f t="shared" si="1"/>
        <v>4</v>
      </c>
    </row>
    <row r="14" spans="1:14" x14ac:dyDescent="0.25">
      <c r="A14" s="3" t="s">
        <v>10</v>
      </c>
      <c r="B14" s="11" t="str">
        <f t="shared" si="0"/>
        <v>ГБОУ СОШ №536</v>
      </c>
      <c r="C14" s="5">
        <f t="shared" si="0"/>
        <v>11536</v>
      </c>
      <c r="D14" s="5" t="str">
        <f t="shared" si="0"/>
        <v>СОШ</v>
      </c>
      <c r="E14" s="12" t="str">
        <f t="shared" si="0"/>
        <v>1а</v>
      </c>
      <c r="F14" s="7">
        <f t="shared" si="0"/>
        <v>65</v>
      </c>
      <c r="G14" s="7">
        <f t="shared" si="0"/>
        <v>60</v>
      </c>
      <c r="H14" s="8">
        <f t="shared" si="2"/>
        <v>11536012</v>
      </c>
      <c r="I14" s="9">
        <v>1</v>
      </c>
      <c r="J14" s="9">
        <v>1</v>
      </c>
      <c r="K14" s="9">
        <v>1</v>
      </c>
      <c r="L14" s="9">
        <v>1</v>
      </c>
      <c r="M14" s="9">
        <v>1</v>
      </c>
      <c r="N14" s="10">
        <f t="shared" si="1"/>
        <v>5</v>
      </c>
    </row>
    <row r="15" spans="1:14" x14ac:dyDescent="0.25">
      <c r="A15" s="3" t="s">
        <v>10</v>
      </c>
      <c r="B15" s="11" t="str">
        <f t="shared" si="0"/>
        <v>ГБОУ СОШ №536</v>
      </c>
      <c r="C15" s="5">
        <f t="shared" si="0"/>
        <v>11536</v>
      </c>
      <c r="D15" s="5" t="str">
        <f t="shared" si="0"/>
        <v>СОШ</v>
      </c>
      <c r="E15" s="12" t="str">
        <f t="shared" si="0"/>
        <v>1а</v>
      </c>
      <c r="F15" s="7">
        <f t="shared" si="0"/>
        <v>65</v>
      </c>
      <c r="G15" s="7">
        <f t="shared" si="0"/>
        <v>60</v>
      </c>
      <c r="H15" s="8">
        <f t="shared" si="2"/>
        <v>11536013</v>
      </c>
      <c r="I15" s="9">
        <v>1</v>
      </c>
      <c r="J15" s="9">
        <v>1</v>
      </c>
      <c r="K15" s="9">
        <v>1</v>
      </c>
      <c r="L15" s="9">
        <v>1</v>
      </c>
      <c r="M15" s="9">
        <v>1</v>
      </c>
      <c r="N15" s="10">
        <f t="shared" si="1"/>
        <v>5</v>
      </c>
    </row>
    <row r="16" spans="1:14" x14ac:dyDescent="0.25">
      <c r="A16" s="3" t="s">
        <v>10</v>
      </c>
      <c r="B16" s="11" t="str">
        <f t="shared" si="0"/>
        <v>ГБОУ СОШ №536</v>
      </c>
      <c r="C16" s="5">
        <f t="shared" si="0"/>
        <v>11536</v>
      </c>
      <c r="D16" s="5" t="str">
        <f t="shared" si="0"/>
        <v>СОШ</v>
      </c>
      <c r="E16" s="12" t="str">
        <f t="shared" si="0"/>
        <v>1а</v>
      </c>
      <c r="F16" s="7">
        <f t="shared" si="0"/>
        <v>65</v>
      </c>
      <c r="G16" s="7">
        <f t="shared" si="0"/>
        <v>60</v>
      </c>
      <c r="H16" s="8">
        <f t="shared" si="2"/>
        <v>11536014</v>
      </c>
      <c r="I16" s="9">
        <v>1</v>
      </c>
      <c r="J16" s="9">
        <v>0</v>
      </c>
      <c r="K16" s="9">
        <v>0</v>
      </c>
      <c r="L16" s="9">
        <v>1</v>
      </c>
      <c r="M16" s="9">
        <v>1</v>
      </c>
      <c r="N16" s="10">
        <f t="shared" si="1"/>
        <v>3</v>
      </c>
    </row>
    <row r="17" spans="1:14" x14ac:dyDescent="0.25">
      <c r="A17" s="3" t="s">
        <v>10</v>
      </c>
      <c r="B17" s="11" t="str">
        <f t="shared" si="0"/>
        <v>ГБОУ СОШ №536</v>
      </c>
      <c r="C17" s="5">
        <f t="shared" si="0"/>
        <v>11536</v>
      </c>
      <c r="D17" s="5" t="str">
        <f t="shared" si="0"/>
        <v>СОШ</v>
      </c>
      <c r="E17" s="12" t="str">
        <f t="shared" si="0"/>
        <v>1а</v>
      </c>
      <c r="F17" s="7">
        <f t="shared" si="0"/>
        <v>65</v>
      </c>
      <c r="G17" s="7">
        <f t="shared" si="0"/>
        <v>60</v>
      </c>
      <c r="H17" s="8">
        <f t="shared" si="2"/>
        <v>11536015</v>
      </c>
      <c r="I17" s="9">
        <v>1</v>
      </c>
      <c r="J17" s="9">
        <v>1</v>
      </c>
      <c r="K17" s="9">
        <v>1</v>
      </c>
      <c r="L17" s="9">
        <v>1</v>
      </c>
      <c r="M17" s="9">
        <v>1</v>
      </c>
      <c r="N17" s="10">
        <f t="shared" si="1"/>
        <v>5</v>
      </c>
    </row>
    <row r="18" spans="1:14" x14ac:dyDescent="0.25">
      <c r="A18" s="3" t="s">
        <v>10</v>
      </c>
      <c r="B18" s="11" t="str">
        <f t="shared" si="0"/>
        <v>ГБОУ СОШ №536</v>
      </c>
      <c r="C18" s="5">
        <f t="shared" si="0"/>
        <v>11536</v>
      </c>
      <c r="D18" s="5" t="str">
        <f t="shared" si="0"/>
        <v>СОШ</v>
      </c>
      <c r="E18" s="12" t="str">
        <f t="shared" si="0"/>
        <v>1а</v>
      </c>
      <c r="F18" s="7">
        <f t="shared" si="0"/>
        <v>65</v>
      </c>
      <c r="G18" s="7">
        <f t="shared" si="0"/>
        <v>60</v>
      </c>
      <c r="H18" s="8">
        <f t="shared" si="2"/>
        <v>11536016</v>
      </c>
      <c r="I18" s="9">
        <v>1</v>
      </c>
      <c r="J18" s="9">
        <v>0</v>
      </c>
      <c r="K18" s="9">
        <v>0</v>
      </c>
      <c r="L18" s="9">
        <v>1</v>
      </c>
      <c r="M18" s="9">
        <v>1</v>
      </c>
      <c r="N18" s="10">
        <f t="shared" si="1"/>
        <v>3</v>
      </c>
    </row>
    <row r="19" spans="1:14" x14ac:dyDescent="0.25">
      <c r="A19" s="3" t="s">
        <v>10</v>
      </c>
      <c r="B19" s="11" t="str">
        <f t="shared" si="0"/>
        <v>ГБОУ СОШ №536</v>
      </c>
      <c r="C19" s="5">
        <f t="shared" si="0"/>
        <v>11536</v>
      </c>
      <c r="D19" s="5" t="str">
        <f t="shared" si="0"/>
        <v>СОШ</v>
      </c>
      <c r="E19" s="12" t="str">
        <f t="shared" si="0"/>
        <v>1а</v>
      </c>
      <c r="F19" s="7">
        <f t="shared" si="0"/>
        <v>65</v>
      </c>
      <c r="G19" s="7">
        <f t="shared" si="0"/>
        <v>60</v>
      </c>
      <c r="H19" s="8">
        <f t="shared" si="2"/>
        <v>11536017</v>
      </c>
      <c r="I19" s="9">
        <v>1</v>
      </c>
      <c r="J19" s="9">
        <v>1</v>
      </c>
      <c r="K19" s="9">
        <v>0</v>
      </c>
      <c r="L19" s="9">
        <v>1</v>
      </c>
      <c r="M19" s="9">
        <v>1</v>
      </c>
      <c r="N19" s="10">
        <f t="shared" si="1"/>
        <v>4</v>
      </c>
    </row>
    <row r="20" spans="1:14" x14ac:dyDescent="0.25">
      <c r="A20" s="3" t="s">
        <v>10</v>
      </c>
      <c r="B20" s="11" t="str">
        <f t="shared" ref="B20:G35" si="3">B19</f>
        <v>ГБОУ СОШ №536</v>
      </c>
      <c r="C20" s="5">
        <f t="shared" si="3"/>
        <v>11536</v>
      </c>
      <c r="D20" s="5" t="str">
        <f t="shared" si="3"/>
        <v>СОШ</v>
      </c>
      <c r="E20" s="12" t="str">
        <f t="shared" si="3"/>
        <v>1а</v>
      </c>
      <c r="F20" s="7">
        <f t="shared" si="3"/>
        <v>65</v>
      </c>
      <c r="G20" s="7">
        <f t="shared" si="3"/>
        <v>60</v>
      </c>
      <c r="H20" s="8">
        <f t="shared" si="2"/>
        <v>11536018</v>
      </c>
      <c r="I20" s="9">
        <v>0</v>
      </c>
      <c r="J20" s="9">
        <v>1</v>
      </c>
      <c r="K20" s="9">
        <v>1</v>
      </c>
      <c r="L20" s="9">
        <v>1</v>
      </c>
      <c r="M20" s="9">
        <v>1</v>
      </c>
      <c r="N20" s="10">
        <f t="shared" si="1"/>
        <v>4</v>
      </c>
    </row>
    <row r="21" spans="1:14" x14ac:dyDescent="0.25">
      <c r="A21" s="3" t="s">
        <v>10</v>
      </c>
      <c r="B21" s="11" t="str">
        <f t="shared" si="3"/>
        <v>ГБОУ СОШ №536</v>
      </c>
      <c r="C21" s="5">
        <f t="shared" si="3"/>
        <v>11536</v>
      </c>
      <c r="D21" s="5" t="str">
        <f t="shared" si="3"/>
        <v>СОШ</v>
      </c>
      <c r="E21" s="12" t="str">
        <f t="shared" si="3"/>
        <v>1а</v>
      </c>
      <c r="F21" s="7">
        <f t="shared" si="3"/>
        <v>65</v>
      </c>
      <c r="G21" s="7">
        <f t="shared" si="3"/>
        <v>60</v>
      </c>
      <c r="H21" s="8">
        <f t="shared" si="2"/>
        <v>11536019</v>
      </c>
      <c r="I21" s="9">
        <v>1</v>
      </c>
      <c r="J21" s="9">
        <v>1</v>
      </c>
      <c r="K21" s="9">
        <v>0</v>
      </c>
      <c r="L21" s="9">
        <v>1</v>
      </c>
      <c r="M21" s="9">
        <v>1</v>
      </c>
      <c r="N21" s="10">
        <f t="shared" si="1"/>
        <v>4</v>
      </c>
    </row>
    <row r="22" spans="1:14" x14ac:dyDescent="0.25">
      <c r="A22" s="3" t="s">
        <v>10</v>
      </c>
      <c r="B22" s="11" t="str">
        <f t="shared" si="3"/>
        <v>ГБОУ СОШ №536</v>
      </c>
      <c r="C22" s="5">
        <f t="shared" si="3"/>
        <v>11536</v>
      </c>
      <c r="D22" s="5" t="str">
        <f t="shared" si="3"/>
        <v>СОШ</v>
      </c>
      <c r="E22" s="12" t="str">
        <f t="shared" si="3"/>
        <v>1а</v>
      </c>
      <c r="F22" s="7">
        <f t="shared" si="3"/>
        <v>65</v>
      </c>
      <c r="G22" s="7">
        <f t="shared" si="3"/>
        <v>60</v>
      </c>
      <c r="H22" s="8">
        <f t="shared" si="2"/>
        <v>11536020</v>
      </c>
      <c r="I22" s="9">
        <v>0</v>
      </c>
      <c r="J22" s="9">
        <v>0</v>
      </c>
      <c r="K22" s="9">
        <v>1</v>
      </c>
      <c r="L22" s="9">
        <v>1</v>
      </c>
      <c r="M22" s="9">
        <v>0</v>
      </c>
      <c r="N22" s="10">
        <f t="shared" si="1"/>
        <v>2</v>
      </c>
    </row>
    <row r="23" spans="1:14" x14ac:dyDescent="0.25">
      <c r="A23" s="3" t="s">
        <v>10</v>
      </c>
      <c r="B23" s="11" t="str">
        <f t="shared" si="3"/>
        <v>ГБОУ СОШ №536</v>
      </c>
      <c r="C23" s="5">
        <f t="shared" si="3"/>
        <v>11536</v>
      </c>
      <c r="D23" s="5" t="str">
        <f t="shared" si="3"/>
        <v>СОШ</v>
      </c>
      <c r="E23" s="12" t="str">
        <f t="shared" si="3"/>
        <v>1а</v>
      </c>
      <c r="F23" s="7">
        <f t="shared" si="3"/>
        <v>65</v>
      </c>
      <c r="G23" s="7">
        <f t="shared" si="3"/>
        <v>60</v>
      </c>
      <c r="H23" s="8">
        <f t="shared" si="2"/>
        <v>11536021</v>
      </c>
      <c r="I23" s="9">
        <v>1</v>
      </c>
      <c r="J23" s="9">
        <v>1</v>
      </c>
      <c r="K23" s="9">
        <v>1</v>
      </c>
      <c r="L23" s="9">
        <v>1</v>
      </c>
      <c r="M23" s="9">
        <v>1</v>
      </c>
      <c r="N23" s="10">
        <f t="shared" si="1"/>
        <v>5</v>
      </c>
    </row>
    <row r="24" spans="1:14" x14ac:dyDescent="0.25">
      <c r="A24" s="3" t="s">
        <v>10</v>
      </c>
      <c r="B24" s="11" t="str">
        <f t="shared" si="3"/>
        <v>ГБОУ СОШ №536</v>
      </c>
      <c r="C24" s="5">
        <f t="shared" si="3"/>
        <v>11536</v>
      </c>
      <c r="D24" s="5" t="str">
        <f t="shared" si="3"/>
        <v>СОШ</v>
      </c>
      <c r="E24" s="12" t="str">
        <f t="shared" si="3"/>
        <v>1а</v>
      </c>
      <c r="F24" s="7">
        <f t="shared" si="3"/>
        <v>65</v>
      </c>
      <c r="G24" s="7">
        <f t="shared" si="3"/>
        <v>60</v>
      </c>
      <c r="H24" s="8">
        <f t="shared" si="2"/>
        <v>11536022</v>
      </c>
      <c r="I24" s="9">
        <v>1</v>
      </c>
      <c r="J24" s="9">
        <v>0</v>
      </c>
      <c r="K24" s="9">
        <v>0</v>
      </c>
      <c r="L24" s="9">
        <v>0</v>
      </c>
      <c r="M24" s="9">
        <v>1</v>
      </c>
      <c r="N24" s="10">
        <f t="shared" si="1"/>
        <v>2</v>
      </c>
    </row>
    <row r="25" spans="1:14" x14ac:dyDescent="0.25">
      <c r="A25" s="3" t="s">
        <v>10</v>
      </c>
      <c r="B25" s="11" t="str">
        <f t="shared" si="3"/>
        <v>ГБОУ СОШ №536</v>
      </c>
      <c r="C25" s="5">
        <f t="shared" si="3"/>
        <v>11536</v>
      </c>
      <c r="D25" s="5" t="str">
        <f t="shared" si="3"/>
        <v>СОШ</v>
      </c>
      <c r="E25" s="12" t="str">
        <f t="shared" si="3"/>
        <v>1а</v>
      </c>
      <c r="F25" s="7">
        <f t="shared" si="3"/>
        <v>65</v>
      </c>
      <c r="G25" s="7">
        <f t="shared" si="3"/>
        <v>60</v>
      </c>
      <c r="H25" s="8">
        <v>11536023</v>
      </c>
      <c r="I25" s="9">
        <v>1</v>
      </c>
      <c r="J25" s="9">
        <v>1</v>
      </c>
      <c r="K25" s="9">
        <v>0</v>
      </c>
      <c r="L25" s="9">
        <v>1</v>
      </c>
      <c r="M25" s="9">
        <v>1</v>
      </c>
      <c r="N25" s="10">
        <f t="shared" si="1"/>
        <v>4</v>
      </c>
    </row>
    <row r="26" spans="1:14" x14ac:dyDescent="0.25">
      <c r="A26" s="3" t="s">
        <v>10</v>
      </c>
      <c r="B26" s="11" t="str">
        <f t="shared" si="3"/>
        <v>ГБОУ СОШ №536</v>
      </c>
      <c r="C26" s="5">
        <f t="shared" si="3"/>
        <v>11536</v>
      </c>
      <c r="D26" s="5" t="str">
        <f t="shared" si="3"/>
        <v>СОШ</v>
      </c>
      <c r="E26" s="12" t="str">
        <f t="shared" si="3"/>
        <v>1а</v>
      </c>
      <c r="F26" s="16">
        <f t="shared" si="3"/>
        <v>65</v>
      </c>
      <c r="G26" s="7">
        <f t="shared" si="3"/>
        <v>60</v>
      </c>
      <c r="H26" s="8">
        <f>H25+1</f>
        <v>11536024</v>
      </c>
      <c r="I26" s="9">
        <v>1</v>
      </c>
      <c r="J26" s="9">
        <v>1</v>
      </c>
      <c r="K26" s="9">
        <v>1</v>
      </c>
      <c r="L26" s="9">
        <v>1</v>
      </c>
      <c r="M26" s="9">
        <v>1</v>
      </c>
      <c r="N26" s="10">
        <f t="shared" si="1"/>
        <v>5</v>
      </c>
    </row>
    <row r="27" spans="1:14" x14ac:dyDescent="0.25">
      <c r="A27" s="3" t="s">
        <v>10</v>
      </c>
      <c r="B27" s="11" t="str">
        <f t="shared" si="3"/>
        <v>ГБОУ СОШ №536</v>
      </c>
      <c r="C27" s="5">
        <f t="shared" si="3"/>
        <v>11536</v>
      </c>
      <c r="D27" s="5" t="str">
        <f t="shared" si="3"/>
        <v>СОШ</v>
      </c>
      <c r="E27" s="12" t="str">
        <f t="shared" si="3"/>
        <v>1а</v>
      </c>
      <c r="F27" s="7">
        <f t="shared" si="3"/>
        <v>65</v>
      </c>
      <c r="G27" s="7">
        <f t="shared" si="3"/>
        <v>60</v>
      </c>
      <c r="H27" s="8">
        <f t="shared" ref="H27:H46" si="4">H26+1</f>
        <v>11536025</v>
      </c>
      <c r="I27" s="9">
        <v>1</v>
      </c>
      <c r="J27" s="9">
        <v>1</v>
      </c>
      <c r="K27" s="9">
        <v>1</v>
      </c>
      <c r="L27" s="9">
        <v>1</v>
      </c>
      <c r="M27" s="9">
        <v>1</v>
      </c>
      <c r="N27" s="10">
        <f t="shared" si="1"/>
        <v>5</v>
      </c>
    </row>
    <row r="28" spans="1:14" x14ac:dyDescent="0.25">
      <c r="A28" s="3" t="s">
        <v>10</v>
      </c>
      <c r="B28" s="11" t="str">
        <f t="shared" si="3"/>
        <v>ГБОУ СОШ №536</v>
      </c>
      <c r="C28" s="5">
        <f t="shared" si="3"/>
        <v>11536</v>
      </c>
      <c r="D28" s="5" t="str">
        <f t="shared" si="3"/>
        <v>СОШ</v>
      </c>
      <c r="E28" s="12" t="str">
        <f t="shared" si="3"/>
        <v>1а</v>
      </c>
      <c r="F28" s="7">
        <f t="shared" si="3"/>
        <v>65</v>
      </c>
      <c r="G28" s="7">
        <f t="shared" si="3"/>
        <v>60</v>
      </c>
      <c r="H28" s="8">
        <f t="shared" si="4"/>
        <v>11536026</v>
      </c>
      <c r="I28" s="9">
        <v>1</v>
      </c>
      <c r="J28" s="9">
        <v>1</v>
      </c>
      <c r="K28" s="9">
        <v>1</v>
      </c>
      <c r="L28" s="9">
        <v>1</v>
      </c>
      <c r="M28" s="9">
        <v>1</v>
      </c>
      <c r="N28" s="10">
        <f t="shared" si="1"/>
        <v>5</v>
      </c>
    </row>
    <row r="29" spans="1:14" x14ac:dyDescent="0.25">
      <c r="A29" s="3" t="s">
        <v>10</v>
      </c>
      <c r="B29" s="11" t="str">
        <f t="shared" si="3"/>
        <v>ГБОУ СОШ №536</v>
      </c>
      <c r="C29" s="5">
        <f t="shared" si="3"/>
        <v>11536</v>
      </c>
      <c r="D29" s="5" t="str">
        <f t="shared" si="3"/>
        <v>СОШ</v>
      </c>
      <c r="E29" s="12" t="str">
        <f t="shared" si="3"/>
        <v>1а</v>
      </c>
      <c r="F29" s="7">
        <f t="shared" si="3"/>
        <v>65</v>
      </c>
      <c r="G29" s="7">
        <f t="shared" si="3"/>
        <v>60</v>
      </c>
      <c r="H29" s="8">
        <f t="shared" si="4"/>
        <v>11536027</v>
      </c>
      <c r="I29" s="9">
        <v>1</v>
      </c>
      <c r="J29" s="9">
        <v>1</v>
      </c>
      <c r="K29" s="9">
        <v>0</v>
      </c>
      <c r="L29" s="9">
        <v>1</v>
      </c>
      <c r="M29" s="9">
        <v>1</v>
      </c>
      <c r="N29" s="10">
        <f t="shared" si="1"/>
        <v>4</v>
      </c>
    </row>
    <row r="30" spans="1:14" x14ac:dyDescent="0.25">
      <c r="A30" s="3" t="s">
        <v>10</v>
      </c>
      <c r="B30" s="11" t="str">
        <f t="shared" si="3"/>
        <v>ГБОУ СОШ №536</v>
      </c>
      <c r="C30" s="5">
        <f t="shared" si="3"/>
        <v>11536</v>
      </c>
      <c r="D30" s="5" t="str">
        <f t="shared" si="3"/>
        <v>СОШ</v>
      </c>
      <c r="E30" s="12" t="str">
        <f t="shared" si="3"/>
        <v>1а</v>
      </c>
      <c r="F30" s="7">
        <f t="shared" si="3"/>
        <v>65</v>
      </c>
      <c r="G30" s="7">
        <f t="shared" si="3"/>
        <v>60</v>
      </c>
      <c r="H30" s="8">
        <f t="shared" si="4"/>
        <v>11536028</v>
      </c>
      <c r="I30" s="9">
        <v>1</v>
      </c>
      <c r="J30" s="9">
        <v>1</v>
      </c>
      <c r="K30" s="9">
        <v>0</v>
      </c>
      <c r="L30" s="9">
        <v>1</v>
      </c>
      <c r="M30" s="9">
        <v>1</v>
      </c>
      <c r="N30" s="10">
        <f t="shared" si="1"/>
        <v>4</v>
      </c>
    </row>
    <row r="31" spans="1:14" x14ac:dyDescent="0.25">
      <c r="A31" s="3" t="s">
        <v>10</v>
      </c>
      <c r="B31" s="11" t="str">
        <f t="shared" si="3"/>
        <v>ГБОУ СОШ №536</v>
      </c>
      <c r="C31" s="5">
        <f t="shared" si="3"/>
        <v>11536</v>
      </c>
      <c r="D31" s="5" t="str">
        <f t="shared" si="3"/>
        <v>СОШ</v>
      </c>
      <c r="E31" s="12" t="str">
        <f t="shared" si="3"/>
        <v>1а</v>
      </c>
      <c r="F31" s="7">
        <f t="shared" si="3"/>
        <v>65</v>
      </c>
      <c r="G31" s="7">
        <f t="shared" si="3"/>
        <v>60</v>
      </c>
      <c r="H31" s="8">
        <f>H30+1</f>
        <v>11536029</v>
      </c>
      <c r="I31" s="9">
        <v>1</v>
      </c>
      <c r="J31" s="9">
        <v>1</v>
      </c>
      <c r="K31" s="9">
        <v>1</v>
      </c>
      <c r="L31" s="9">
        <v>1</v>
      </c>
      <c r="M31" s="9">
        <v>1</v>
      </c>
      <c r="N31" s="10">
        <f t="shared" si="1"/>
        <v>5</v>
      </c>
    </row>
    <row r="32" spans="1:14" x14ac:dyDescent="0.25">
      <c r="A32" s="3" t="s">
        <v>10</v>
      </c>
      <c r="B32" s="11" t="str">
        <f t="shared" si="3"/>
        <v>ГБОУ СОШ №536</v>
      </c>
      <c r="C32" s="5">
        <f t="shared" si="3"/>
        <v>11536</v>
      </c>
      <c r="D32" s="5" t="str">
        <f t="shared" si="3"/>
        <v>СОШ</v>
      </c>
      <c r="E32" s="13" t="s">
        <v>16</v>
      </c>
      <c r="F32" s="7">
        <f t="shared" si="3"/>
        <v>65</v>
      </c>
      <c r="G32" s="7">
        <f t="shared" si="3"/>
        <v>60</v>
      </c>
      <c r="H32" s="8">
        <f t="shared" si="4"/>
        <v>11536030</v>
      </c>
      <c r="I32" s="9">
        <v>1</v>
      </c>
      <c r="J32" s="9">
        <v>1</v>
      </c>
      <c r="K32" s="9">
        <v>1</v>
      </c>
      <c r="L32" s="9">
        <v>1</v>
      </c>
      <c r="M32" s="9">
        <v>1</v>
      </c>
      <c r="N32" s="10">
        <f t="shared" si="1"/>
        <v>5</v>
      </c>
    </row>
    <row r="33" spans="1:14" x14ac:dyDescent="0.25">
      <c r="A33" s="3" t="s">
        <v>10</v>
      </c>
      <c r="B33" s="11" t="str">
        <f t="shared" si="3"/>
        <v>ГБОУ СОШ №536</v>
      </c>
      <c r="C33" s="5">
        <f t="shared" si="3"/>
        <v>11536</v>
      </c>
      <c r="D33" s="5" t="str">
        <f t="shared" si="3"/>
        <v>СОШ</v>
      </c>
      <c r="E33" s="12" t="str">
        <f t="shared" si="3"/>
        <v>1б</v>
      </c>
      <c r="F33" s="7">
        <f t="shared" si="3"/>
        <v>65</v>
      </c>
      <c r="G33" s="7">
        <f t="shared" si="3"/>
        <v>60</v>
      </c>
      <c r="H33" s="8">
        <f t="shared" si="4"/>
        <v>11536031</v>
      </c>
      <c r="I33" s="9">
        <v>1</v>
      </c>
      <c r="J33" s="9">
        <v>1</v>
      </c>
      <c r="K33" s="9">
        <v>0</v>
      </c>
      <c r="L33" s="9">
        <v>1</v>
      </c>
      <c r="M33" s="9">
        <v>1</v>
      </c>
      <c r="N33" s="10">
        <v>4</v>
      </c>
    </row>
    <row r="34" spans="1:14" x14ac:dyDescent="0.25">
      <c r="A34" s="3" t="s">
        <v>10</v>
      </c>
      <c r="B34" s="11" t="str">
        <f t="shared" si="3"/>
        <v>ГБОУ СОШ №536</v>
      </c>
      <c r="C34" s="5">
        <f t="shared" si="3"/>
        <v>11536</v>
      </c>
      <c r="D34" s="5" t="str">
        <f t="shared" si="3"/>
        <v>СОШ</v>
      </c>
      <c r="E34" s="12" t="str">
        <f t="shared" si="3"/>
        <v>1б</v>
      </c>
      <c r="F34" s="7">
        <f t="shared" si="3"/>
        <v>65</v>
      </c>
      <c r="G34" s="7">
        <f t="shared" si="3"/>
        <v>60</v>
      </c>
      <c r="H34" s="8">
        <f t="shared" si="4"/>
        <v>11536032</v>
      </c>
      <c r="I34" s="9">
        <v>1</v>
      </c>
      <c r="J34" s="9">
        <v>0</v>
      </c>
      <c r="K34" s="9">
        <v>1</v>
      </c>
      <c r="L34" s="9">
        <v>1</v>
      </c>
      <c r="M34" s="9">
        <v>1</v>
      </c>
      <c r="N34" s="10">
        <v>4</v>
      </c>
    </row>
    <row r="35" spans="1:14" x14ac:dyDescent="0.25">
      <c r="A35" s="3" t="s">
        <v>10</v>
      </c>
      <c r="B35" s="11" t="str">
        <f t="shared" si="3"/>
        <v>ГБОУ СОШ №536</v>
      </c>
      <c r="C35" s="5">
        <f t="shared" si="3"/>
        <v>11536</v>
      </c>
      <c r="D35" s="5" t="str">
        <f t="shared" si="3"/>
        <v>СОШ</v>
      </c>
      <c r="E35" s="12" t="str">
        <f t="shared" si="3"/>
        <v>1б</v>
      </c>
      <c r="F35" s="7">
        <f t="shared" si="3"/>
        <v>65</v>
      </c>
      <c r="G35" s="7">
        <f t="shared" si="3"/>
        <v>60</v>
      </c>
      <c r="H35" s="8">
        <f t="shared" si="4"/>
        <v>11536033</v>
      </c>
      <c r="I35" s="9">
        <v>1</v>
      </c>
      <c r="J35" s="9">
        <v>1</v>
      </c>
      <c r="K35" s="9">
        <v>1</v>
      </c>
      <c r="L35" s="9">
        <v>1</v>
      </c>
      <c r="M35" s="9">
        <v>1</v>
      </c>
      <c r="N35" s="10">
        <f t="shared" si="1"/>
        <v>5</v>
      </c>
    </row>
    <row r="36" spans="1:14" x14ac:dyDescent="0.25">
      <c r="A36" s="3" t="s">
        <v>10</v>
      </c>
      <c r="B36" s="11" t="str">
        <f t="shared" ref="B36:G51" si="5">B35</f>
        <v>ГБОУ СОШ №536</v>
      </c>
      <c r="C36" s="5">
        <f t="shared" si="5"/>
        <v>11536</v>
      </c>
      <c r="D36" s="5" t="str">
        <f t="shared" si="5"/>
        <v>СОШ</v>
      </c>
      <c r="E36" s="12" t="str">
        <f t="shared" si="5"/>
        <v>1б</v>
      </c>
      <c r="F36" s="7">
        <f t="shared" si="5"/>
        <v>65</v>
      </c>
      <c r="G36" s="7">
        <f t="shared" si="5"/>
        <v>60</v>
      </c>
      <c r="H36" s="8">
        <f t="shared" si="4"/>
        <v>11536034</v>
      </c>
      <c r="I36" s="9">
        <v>1</v>
      </c>
      <c r="J36" s="9">
        <v>1</v>
      </c>
      <c r="K36" s="9">
        <v>0</v>
      </c>
      <c r="L36" s="9">
        <v>1</v>
      </c>
      <c r="M36" s="9">
        <v>1</v>
      </c>
      <c r="N36" s="10">
        <f t="shared" si="1"/>
        <v>4</v>
      </c>
    </row>
    <row r="37" spans="1:14" x14ac:dyDescent="0.25">
      <c r="A37" s="3" t="s">
        <v>10</v>
      </c>
      <c r="B37" s="11" t="str">
        <f t="shared" si="5"/>
        <v>ГБОУ СОШ №536</v>
      </c>
      <c r="C37" s="5">
        <f t="shared" si="5"/>
        <v>11536</v>
      </c>
      <c r="D37" s="5" t="str">
        <f t="shared" si="5"/>
        <v>СОШ</v>
      </c>
      <c r="E37" s="12" t="str">
        <f t="shared" si="5"/>
        <v>1б</v>
      </c>
      <c r="F37" s="7">
        <f t="shared" si="5"/>
        <v>65</v>
      </c>
      <c r="G37" s="7">
        <f t="shared" si="5"/>
        <v>60</v>
      </c>
      <c r="H37" s="8">
        <f t="shared" si="4"/>
        <v>11536035</v>
      </c>
      <c r="I37" s="9">
        <v>1</v>
      </c>
      <c r="J37" s="9">
        <v>1</v>
      </c>
      <c r="K37" s="9">
        <v>0</v>
      </c>
      <c r="L37" s="9">
        <v>1</v>
      </c>
      <c r="M37" s="9">
        <v>1</v>
      </c>
      <c r="N37" s="10">
        <f t="shared" si="1"/>
        <v>4</v>
      </c>
    </row>
    <row r="38" spans="1:14" x14ac:dyDescent="0.25">
      <c r="A38" s="3" t="s">
        <v>10</v>
      </c>
      <c r="B38" s="11" t="str">
        <f t="shared" si="5"/>
        <v>ГБОУ СОШ №536</v>
      </c>
      <c r="C38" s="5">
        <f t="shared" si="5"/>
        <v>11536</v>
      </c>
      <c r="D38" s="5" t="str">
        <f t="shared" si="5"/>
        <v>СОШ</v>
      </c>
      <c r="E38" s="12" t="str">
        <f t="shared" si="5"/>
        <v>1б</v>
      </c>
      <c r="F38" s="7">
        <f t="shared" si="5"/>
        <v>65</v>
      </c>
      <c r="G38" s="7">
        <f t="shared" si="5"/>
        <v>60</v>
      </c>
      <c r="H38" s="8">
        <f t="shared" si="4"/>
        <v>11536036</v>
      </c>
      <c r="I38" s="9">
        <v>1</v>
      </c>
      <c r="J38" s="9">
        <v>1</v>
      </c>
      <c r="K38" s="9">
        <v>1</v>
      </c>
      <c r="L38" s="9">
        <v>1</v>
      </c>
      <c r="M38" s="9">
        <v>1</v>
      </c>
      <c r="N38" s="10">
        <f t="shared" si="1"/>
        <v>5</v>
      </c>
    </row>
    <row r="39" spans="1:14" x14ac:dyDescent="0.25">
      <c r="A39" s="3" t="s">
        <v>10</v>
      </c>
      <c r="B39" s="11" t="str">
        <f t="shared" si="5"/>
        <v>ГБОУ СОШ №536</v>
      </c>
      <c r="C39" s="5">
        <f t="shared" si="5"/>
        <v>11536</v>
      </c>
      <c r="D39" s="5" t="str">
        <f t="shared" si="5"/>
        <v>СОШ</v>
      </c>
      <c r="E39" s="12" t="str">
        <f t="shared" si="5"/>
        <v>1б</v>
      </c>
      <c r="F39" s="7">
        <f t="shared" si="5"/>
        <v>65</v>
      </c>
      <c r="G39" s="7">
        <f t="shared" si="5"/>
        <v>60</v>
      </c>
      <c r="H39" s="8">
        <f t="shared" si="4"/>
        <v>11536037</v>
      </c>
      <c r="I39" s="9">
        <v>1</v>
      </c>
      <c r="J39" s="9">
        <v>1</v>
      </c>
      <c r="K39" s="9">
        <v>0</v>
      </c>
      <c r="L39" s="9">
        <v>1</v>
      </c>
      <c r="M39" s="9">
        <v>0</v>
      </c>
      <c r="N39" s="10">
        <f t="shared" si="1"/>
        <v>3</v>
      </c>
    </row>
    <row r="40" spans="1:14" x14ac:dyDescent="0.25">
      <c r="A40" s="3" t="s">
        <v>10</v>
      </c>
      <c r="B40" s="11" t="str">
        <f t="shared" si="5"/>
        <v>ГБОУ СОШ №536</v>
      </c>
      <c r="C40" s="5">
        <f t="shared" si="5"/>
        <v>11536</v>
      </c>
      <c r="D40" s="5" t="str">
        <f t="shared" si="5"/>
        <v>СОШ</v>
      </c>
      <c r="E40" s="12" t="str">
        <f t="shared" si="5"/>
        <v>1б</v>
      </c>
      <c r="F40" s="7">
        <f t="shared" si="5"/>
        <v>65</v>
      </c>
      <c r="G40" s="7">
        <f t="shared" si="5"/>
        <v>60</v>
      </c>
      <c r="H40" s="8">
        <f t="shared" si="4"/>
        <v>11536038</v>
      </c>
      <c r="I40" s="9">
        <v>1</v>
      </c>
      <c r="J40" s="9">
        <v>1</v>
      </c>
      <c r="K40" s="9">
        <v>0</v>
      </c>
      <c r="L40" s="9">
        <v>1</v>
      </c>
      <c r="M40" s="9">
        <v>0</v>
      </c>
      <c r="N40" s="10">
        <f t="shared" si="1"/>
        <v>3</v>
      </c>
    </row>
    <row r="41" spans="1:14" x14ac:dyDescent="0.25">
      <c r="A41" s="3" t="s">
        <v>10</v>
      </c>
      <c r="B41" s="11" t="str">
        <f t="shared" si="5"/>
        <v>ГБОУ СОШ №536</v>
      </c>
      <c r="C41" s="5">
        <f t="shared" si="5"/>
        <v>11536</v>
      </c>
      <c r="D41" s="5" t="str">
        <f t="shared" si="5"/>
        <v>СОШ</v>
      </c>
      <c r="E41" s="12" t="str">
        <f t="shared" si="5"/>
        <v>1б</v>
      </c>
      <c r="F41" s="7">
        <f t="shared" si="5"/>
        <v>65</v>
      </c>
      <c r="G41" s="7">
        <f t="shared" si="5"/>
        <v>60</v>
      </c>
      <c r="H41" s="8">
        <f t="shared" si="4"/>
        <v>11536039</v>
      </c>
      <c r="I41" s="9">
        <v>1</v>
      </c>
      <c r="J41" s="9">
        <v>1</v>
      </c>
      <c r="K41" s="9">
        <v>1</v>
      </c>
      <c r="L41" s="9">
        <v>1</v>
      </c>
      <c r="M41" s="9">
        <v>1</v>
      </c>
      <c r="N41" s="10">
        <f t="shared" si="1"/>
        <v>5</v>
      </c>
    </row>
    <row r="42" spans="1:14" x14ac:dyDescent="0.25">
      <c r="A42" s="3" t="s">
        <v>10</v>
      </c>
      <c r="B42" s="11" t="str">
        <f t="shared" si="5"/>
        <v>ГБОУ СОШ №536</v>
      </c>
      <c r="C42" s="5">
        <f t="shared" si="5"/>
        <v>11536</v>
      </c>
      <c r="D42" s="5" t="str">
        <f t="shared" si="5"/>
        <v>СОШ</v>
      </c>
      <c r="E42" s="12" t="str">
        <f t="shared" si="5"/>
        <v>1б</v>
      </c>
      <c r="F42" s="7">
        <f t="shared" si="5"/>
        <v>65</v>
      </c>
      <c r="G42" s="7">
        <f t="shared" si="5"/>
        <v>60</v>
      </c>
      <c r="H42" s="8">
        <f t="shared" si="4"/>
        <v>11536040</v>
      </c>
      <c r="I42" s="9">
        <v>1</v>
      </c>
      <c r="J42" s="9">
        <v>1</v>
      </c>
      <c r="K42" s="9">
        <v>1</v>
      </c>
      <c r="L42" s="9">
        <v>1</v>
      </c>
      <c r="M42" s="9">
        <v>0</v>
      </c>
      <c r="N42" s="10">
        <f t="shared" si="1"/>
        <v>4</v>
      </c>
    </row>
    <row r="43" spans="1:14" x14ac:dyDescent="0.25">
      <c r="A43" s="3" t="s">
        <v>10</v>
      </c>
      <c r="B43" s="11" t="str">
        <f t="shared" si="5"/>
        <v>ГБОУ СОШ №536</v>
      </c>
      <c r="C43" s="5">
        <f t="shared" si="5"/>
        <v>11536</v>
      </c>
      <c r="D43" s="5" t="str">
        <f t="shared" si="5"/>
        <v>СОШ</v>
      </c>
      <c r="E43" s="12" t="str">
        <f t="shared" si="5"/>
        <v>1б</v>
      </c>
      <c r="F43" s="7">
        <f t="shared" si="5"/>
        <v>65</v>
      </c>
      <c r="G43" s="7">
        <f t="shared" si="5"/>
        <v>60</v>
      </c>
      <c r="H43" s="8">
        <f t="shared" si="4"/>
        <v>11536041</v>
      </c>
      <c r="I43" s="9">
        <v>1</v>
      </c>
      <c r="J43" s="9">
        <v>0</v>
      </c>
      <c r="K43" s="9">
        <v>1</v>
      </c>
      <c r="L43" s="9">
        <v>1</v>
      </c>
      <c r="M43" s="9">
        <v>1</v>
      </c>
      <c r="N43" s="10">
        <f t="shared" si="1"/>
        <v>4</v>
      </c>
    </row>
    <row r="44" spans="1:14" x14ac:dyDescent="0.25">
      <c r="A44" s="3" t="s">
        <v>10</v>
      </c>
      <c r="B44" s="11" t="str">
        <f t="shared" si="5"/>
        <v>ГБОУ СОШ №536</v>
      </c>
      <c r="C44" s="5">
        <f t="shared" si="5"/>
        <v>11536</v>
      </c>
      <c r="D44" s="5" t="str">
        <f t="shared" si="5"/>
        <v>СОШ</v>
      </c>
      <c r="E44" s="12" t="str">
        <f t="shared" si="5"/>
        <v>1б</v>
      </c>
      <c r="F44" s="7">
        <f t="shared" si="5"/>
        <v>65</v>
      </c>
      <c r="G44" s="7">
        <f t="shared" si="5"/>
        <v>60</v>
      </c>
      <c r="H44" s="8">
        <f t="shared" si="4"/>
        <v>11536042</v>
      </c>
      <c r="I44" s="9">
        <v>1</v>
      </c>
      <c r="J44" s="9">
        <v>1</v>
      </c>
      <c r="K44" s="9">
        <v>1</v>
      </c>
      <c r="L44" s="9">
        <v>1</v>
      </c>
      <c r="M44" s="9">
        <v>1</v>
      </c>
      <c r="N44" s="10">
        <f t="shared" si="1"/>
        <v>5</v>
      </c>
    </row>
    <row r="45" spans="1:14" x14ac:dyDescent="0.25">
      <c r="A45" s="3" t="s">
        <v>10</v>
      </c>
      <c r="B45" s="11" t="str">
        <f t="shared" si="5"/>
        <v>ГБОУ СОШ №536</v>
      </c>
      <c r="C45" s="5">
        <f t="shared" si="5"/>
        <v>11536</v>
      </c>
      <c r="D45" s="5" t="str">
        <f t="shared" si="5"/>
        <v>СОШ</v>
      </c>
      <c r="E45" s="12" t="str">
        <f t="shared" si="5"/>
        <v>1б</v>
      </c>
      <c r="F45" s="7">
        <f t="shared" si="5"/>
        <v>65</v>
      </c>
      <c r="G45" s="7">
        <f t="shared" si="5"/>
        <v>60</v>
      </c>
      <c r="H45" s="8">
        <f t="shared" si="4"/>
        <v>11536043</v>
      </c>
      <c r="I45" s="9">
        <v>1</v>
      </c>
      <c r="J45" s="9">
        <v>1</v>
      </c>
      <c r="K45" s="9">
        <v>1</v>
      </c>
      <c r="L45" s="9">
        <v>1</v>
      </c>
      <c r="M45" s="9">
        <v>1</v>
      </c>
      <c r="N45" s="10">
        <f t="shared" si="1"/>
        <v>5</v>
      </c>
    </row>
    <row r="46" spans="1:14" x14ac:dyDescent="0.25">
      <c r="A46" s="3" t="s">
        <v>10</v>
      </c>
      <c r="B46" s="11" t="str">
        <f t="shared" si="5"/>
        <v>ГБОУ СОШ №536</v>
      </c>
      <c r="C46" s="5">
        <f t="shared" si="5"/>
        <v>11536</v>
      </c>
      <c r="D46" s="5" t="str">
        <f t="shared" si="5"/>
        <v>СОШ</v>
      </c>
      <c r="E46" s="12" t="str">
        <f t="shared" si="5"/>
        <v>1б</v>
      </c>
      <c r="F46" s="7">
        <f t="shared" si="5"/>
        <v>65</v>
      </c>
      <c r="G46" s="7">
        <f t="shared" si="5"/>
        <v>60</v>
      </c>
      <c r="H46" s="8">
        <f t="shared" si="4"/>
        <v>11536044</v>
      </c>
      <c r="I46" s="9">
        <v>1</v>
      </c>
      <c r="J46" s="9">
        <v>0</v>
      </c>
      <c r="K46" s="9">
        <v>1</v>
      </c>
      <c r="L46" s="9">
        <v>1</v>
      </c>
      <c r="M46" s="9">
        <v>1</v>
      </c>
      <c r="N46" s="10">
        <f t="shared" si="1"/>
        <v>4</v>
      </c>
    </row>
    <row r="47" spans="1:14" x14ac:dyDescent="0.25">
      <c r="A47" s="3" t="s">
        <v>10</v>
      </c>
      <c r="B47" s="11" t="str">
        <f t="shared" si="5"/>
        <v>ГБОУ СОШ №536</v>
      </c>
      <c r="C47" s="5">
        <f t="shared" si="5"/>
        <v>11536</v>
      </c>
      <c r="D47" s="5" t="str">
        <f t="shared" si="5"/>
        <v>СОШ</v>
      </c>
      <c r="E47" s="12" t="str">
        <f t="shared" si="5"/>
        <v>1б</v>
      </c>
      <c r="F47" s="7">
        <f t="shared" si="5"/>
        <v>65</v>
      </c>
      <c r="G47" s="7">
        <f t="shared" si="5"/>
        <v>60</v>
      </c>
      <c r="H47" s="8">
        <f t="shared" si="2"/>
        <v>11536045</v>
      </c>
      <c r="I47" s="9">
        <v>1</v>
      </c>
      <c r="J47" s="9">
        <v>1</v>
      </c>
      <c r="K47" s="9">
        <v>1</v>
      </c>
      <c r="L47" s="9">
        <v>1</v>
      </c>
      <c r="M47" s="9">
        <v>1</v>
      </c>
      <c r="N47" s="10">
        <f t="shared" si="1"/>
        <v>5</v>
      </c>
    </row>
    <row r="48" spans="1:14" x14ac:dyDescent="0.25">
      <c r="A48" s="3" t="s">
        <v>10</v>
      </c>
      <c r="B48" s="11" t="str">
        <f t="shared" si="5"/>
        <v>ГБОУ СОШ №536</v>
      </c>
      <c r="C48" s="5">
        <f t="shared" si="5"/>
        <v>11536</v>
      </c>
      <c r="D48" s="5" t="str">
        <f t="shared" si="5"/>
        <v>СОШ</v>
      </c>
      <c r="E48" s="12" t="str">
        <f t="shared" si="5"/>
        <v>1б</v>
      </c>
      <c r="F48" s="7">
        <f t="shared" si="5"/>
        <v>65</v>
      </c>
      <c r="G48" s="7">
        <f t="shared" si="5"/>
        <v>60</v>
      </c>
      <c r="H48" s="8">
        <f t="shared" si="2"/>
        <v>11536046</v>
      </c>
      <c r="I48" s="9">
        <v>1</v>
      </c>
      <c r="J48" s="9">
        <v>1</v>
      </c>
      <c r="K48" s="9">
        <v>1</v>
      </c>
      <c r="L48" s="9">
        <v>1</v>
      </c>
      <c r="M48" s="9">
        <v>1</v>
      </c>
      <c r="N48" s="10">
        <f t="shared" si="1"/>
        <v>5</v>
      </c>
    </row>
    <row r="49" spans="1:14" x14ac:dyDescent="0.25">
      <c r="A49" s="3" t="s">
        <v>10</v>
      </c>
      <c r="B49" s="11" t="str">
        <f t="shared" si="5"/>
        <v>ГБОУ СОШ №536</v>
      </c>
      <c r="C49" s="5">
        <f t="shared" si="5"/>
        <v>11536</v>
      </c>
      <c r="D49" s="5" t="str">
        <f t="shared" si="5"/>
        <v>СОШ</v>
      </c>
      <c r="E49" s="12" t="str">
        <f t="shared" si="5"/>
        <v>1б</v>
      </c>
      <c r="F49" s="7">
        <f t="shared" si="5"/>
        <v>65</v>
      </c>
      <c r="G49" s="7">
        <f t="shared" si="5"/>
        <v>60</v>
      </c>
      <c r="H49" s="8">
        <f t="shared" si="2"/>
        <v>11536047</v>
      </c>
      <c r="I49" s="9">
        <v>1</v>
      </c>
      <c r="J49" s="9">
        <v>1</v>
      </c>
      <c r="K49" s="9">
        <v>0</v>
      </c>
      <c r="L49" s="9">
        <v>1</v>
      </c>
      <c r="M49" s="9">
        <v>1</v>
      </c>
      <c r="N49" s="10">
        <f t="shared" si="1"/>
        <v>4</v>
      </c>
    </row>
    <row r="50" spans="1:14" x14ac:dyDescent="0.25">
      <c r="A50" s="3" t="s">
        <v>10</v>
      </c>
      <c r="B50" s="11" t="str">
        <f t="shared" si="5"/>
        <v>ГБОУ СОШ №536</v>
      </c>
      <c r="C50" s="5">
        <f t="shared" si="5"/>
        <v>11536</v>
      </c>
      <c r="D50" s="5" t="str">
        <f t="shared" si="5"/>
        <v>СОШ</v>
      </c>
      <c r="E50" s="12" t="str">
        <f t="shared" si="5"/>
        <v>1б</v>
      </c>
      <c r="F50" s="7">
        <f t="shared" si="5"/>
        <v>65</v>
      </c>
      <c r="G50" s="7">
        <f t="shared" si="5"/>
        <v>60</v>
      </c>
      <c r="H50" s="8">
        <f t="shared" si="2"/>
        <v>11536048</v>
      </c>
      <c r="I50" s="9">
        <v>1</v>
      </c>
      <c r="J50" s="9">
        <v>1</v>
      </c>
      <c r="K50" s="9">
        <v>0</v>
      </c>
      <c r="L50" s="9">
        <v>1</v>
      </c>
      <c r="M50" s="9">
        <v>1</v>
      </c>
      <c r="N50" s="10">
        <f t="shared" si="1"/>
        <v>4</v>
      </c>
    </row>
    <row r="51" spans="1:14" x14ac:dyDescent="0.25">
      <c r="A51" s="3" t="s">
        <v>10</v>
      </c>
      <c r="B51" s="11" t="str">
        <f t="shared" si="5"/>
        <v>ГБОУ СОШ №536</v>
      </c>
      <c r="C51" s="5">
        <f t="shared" si="5"/>
        <v>11536</v>
      </c>
      <c r="D51" s="5" t="str">
        <f t="shared" si="5"/>
        <v>СОШ</v>
      </c>
      <c r="E51" s="12" t="str">
        <f t="shared" si="5"/>
        <v>1б</v>
      </c>
      <c r="F51" s="7">
        <f t="shared" si="5"/>
        <v>65</v>
      </c>
      <c r="G51" s="7">
        <f t="shared" si="5"/>
        <v>60</v>
      </c>
      <c r="H51" s="8">
        <f t="shared" si="2"/>
        <v>11536049</v>
      </c>
      <c r="I51" s="9">
        <v>1</v>
      </c>
      <c r="J51" s="9">
        <v>1</v>
      </c>
      <c r="K51" s="9">
        <v>0</v>
      </c>
      <c r="L51" s="9">
        <v>1</v>
      </c>
      <c r="M51" s="9">
        <v>0</v>
      </c>
      <c r="N51" s="10">
        <f t="shared" si="1"/>
        <v>3</v>
      </c>
    </row>
    <row r="52" spans="1:14" x14ac:dyDescent="0.25">
      <c r="A52" s="3" t="s">
        <v>10</v>
      </c>
      <c r="B52" s="11" t="str">
        <f t="shared" ref="B52:G63" si="6">B51</f>
        <v>ГБОУ СОШ №536</v>
      </c>
      <c r="C52" s="5">
        <f t="shared" si="6"/>
        <v>11536</v>
      </c>
      <c r="D52" s="5" t="str">
        <f t="shared" si="6"/>
        <v>СОШ</v>
      </c>
      <c r="E52" s="12" t="str">
        <f t="shared" si="6"/>
        <v>1б</v>
      </c>
      <c r="F52" s="7">
        <f t="shared" si="6"/>
        <v>65</v>
      </c>
      <c r="G52" s="7">
        <f t="shared" si="6"/>
        <v>60</v>
      </c>
      <c r="H52" s="8">
        <f t="shared" si="2"/>
        <v>11536050</v>
      </c>
      <c r="I52" s="9">
        <v>1</v>
      </c>
      <c r="J52" s="9">
        <v>1</v>
      </c>
      <c r="K52" s="9">
        <v>1</v>
      </c>
      <c r="L52" s="9">
        <v>1</v>
      </c>
      <c r="M52" s="9">
        <v>1</v>
      </c>
      <c r="N52" s="10">
        <f t="shared" si="1"/>
        <v>5</v>
      </c>
    </row>
    <row r="53" spans="1:14" x14ac:dyDescent="0.25">
      <c r="A53" s="3" t="s">
        <v>10</v>
      </c>
      <c r="B53" s="11" t="str">
        <f t="shared" si="6"/>
        <v>ГБОУ СОШ №536</v>
      </c>
      <c r="C53" s="5">
        <f t="shared" si="6"/>
        <v>11536</v>
      </c>
      <c r="D53" s="5" t="str">
        <f t="shared" si="6"/>
        <v>СОШ</v>
      </c>
      <c r="E53" s="13" t="s">
        <v>16</v>
      </c>
      <c r="F53" s="7">
        <f t="shared" si="6"/>
        <v>65</v>
      </c>
      <c r="G53" s="7">
        <f t="shared" si="6"/>
        <v>60</v>
      </c>
      <c r="H53" s="8">
        <f t="shared" si="2"/>
        <v>11536051</v>
      </c>
      <c r="I53" s="9">
        <v>1</v>
      </c>
      <c r="J53" s="9">
        <v>1</v>
      </c>
      <c r="K53" s="9">
        <v>1</v>
      </c>
      <c r="L53" s="9">
        <v>1</v>
      </c>
      <c r="M53" s="9">
        <v>1</v>
      </c>
      <c r="N53" s="10">
        <f t="shared" si="1"/>
        <v>5</v>
      </c>
    </row>
    <row r="54" spans="1:14" x14ac:dyDescent="0.25">
      <c r="A54" s="3" t="s">
        <v>10</v>
      </c>
      <c r="B54" s="11" t="str">
        <f t="shared" si="6"/>
        <v>ГБОУ СОШ №536</v>
      </c>
      <c r="C54" s="5">
        <f t="shared" si="6"/>
        <v>11536</v>
      </c>
      <c r="D54" s="5" t="str">
        <f t="shared" si="6"/>
        <v>СОШ</v>
      </c>
      <c r="E54" s="12" t="str">
        <f t="shared" si="6"/>
        <v>1б</v>
      </c>
      <c r="F54" s="7">
        <f t="shared" si="6"/>
        <v>65</v>
      </c>
      <c r="G54" s="7">
        <f t="shared" si="6"/>
        <v>60</v>
      </c>
      <c r="H54" s="8">
        <f t="shared" si="2"/>
        <v>11536052</v>
      </c>
      <c r="I54" s="9">
        <v>1</v>
      </c>
      <c r="J54" s="9">
        <v>1</v>
      </c>
      <c r="K54" s="9">
        <v>1</v>
      </c>
      <c r="L54" s="9">
        <v>1</v>
      </c>
      <c r="M54" s="9">
        <v>1</v>
      </c>
      <c r="N54" s="10">
        <f t="shared" si="1"/>
        <v>5</v>
      </c>
    </row>
    <row r="55" spans="1:14" x14ac:dyDescent="0.25">
      <c r="A55" s="3" t="s">
        <v>10</v>
      </c>
      <c r="B55" s="11" t="str">
        <f t="shared" si="6"/>
        <v>ГБОУ СОШ №536</v>
      </c>
      <c r="C55" s="5">
        <f t="shared" si="6"/>
        <v>11536</v>
      </c>
      <c r="D55" s="5" t="str">
        <f t="shared" si="6"/>
        <v>СОШ</v>
      </c>
      <c r="E55" s="12" t="str">
        <f t="shared" si="6"/>
        <v>1б</v>
      </c>
      <c r="F55" s="7">
        <f t="shared" si="6"/>
        <v>65</v>
      </c>
      <c r="G55" s="7">
        <f t="shared" si="6"/>
        <v>60</v>
      </c>
      <c r="H55" s="8">
        <f t="shared" si="2"/>
        <v>11536053</v>
      </c>
      <c r="I55" s="9">
        <v>1</v>
      </c>
      <c r="J55" s="9">
        <v>1</v>
      </c>
      <c r="K55" s="9">
        <v>1</v>
      </c>
      <c r="L55" s="9">
        <v>1</v>
      </c>
      <c r="M55" s="9">
        <v>1</v>
      </c>
      <c r="N55" s="10">
        <f t="shared" si="1"/>
        <v>5</v>
      </c>
    </row>
    <row r="56" spans="1:14" x14ac:dyDescent="0.25">
      <c r="A56" s="3" t="s">
        <v>10</v>
      </c>
      <c r="B56" s="11" t="str">
        <f t="shared" si="6"/>
        <v>ГБОУ СОШ №536</v>
      </c>
      <c r="C56" s="5">
        <f t="shared" si="6"/>
        <v>11536</v>
      </c>
      <c r="D56" s="5" t="str">
        <f t="shared" si="6"/>
        <v>СОШ</v>
      </c>
      <c r="E56" s="12" t="str">
        <f t="shared" si="6"/>
        <v>1б</v>
      </c>
      <c r="F56" s="7">
        <f t="shared" si="6"/>
        <v>65</v>
      </c>
      <c r="G56" s="7">
        <f t="shared" si="6"/>
        <v>60</v>
      </c>
      <c r="H56" s="8">
        <f t="shared" si="2"/>
        <v>11536054</v>
      </c>
      <c r="I56" s="9">
        <v>1</v>
      </c>
      <c r="J56" s="9">
        <v>1</v>
      </c>
      <c r="K56" s="9">
        <v>0</v>
      </c>
      <c r="L56" s="9">
        <v>1</v>
      </c>
      <c r="M56" s="9">
        <v>1</v>
      </c>
      <c r="N56" s="10">
        <f t="shared" si="1"/>
        <v>4</v>
      </c>
    </row>
    <row r="57" spans="1:14" x14ac:dyDescent="0.25">
      <c r="A57" s="3" t="s">
        <v>10</v>
      </c>
      <c r="B57" s="11" t="str">
        <f t="shared" si="6"/>
        <v>ГБОУ СОШ №536</v>
      </c>
      <c r="C57" s="5">
        <f t="shared" si="6"/>
        <v>11536</v>
      </c>
      <c r="D57" s="5" t="str">
        <f t="shared" si="6"/>
        <v>СОШ</v>
      </c>
      <c r="E57" s="12" t="str">
        <f t="shared" si="6"/>
        <v>1б</v>
      </c>
      <c r="F57" s="7">
        <f t="shared" si="6"/>
        <v>65</v>
      </c>
      <c r="G57" s="7">
        <f t="shared" si="6"/>
        <v>60</v>
      </c>
      <c r="H57" s="8">
        <f t="shared" si="2"/>
        <v>11536055</v>
      </c>
      <c r="I57" s="9">
        <v>1</v>
      </c>
      <c r="J57" s="9">
        <v>1</v>
      </c>
      <c r="K57" s="9">
        <v>1</v>
      </c>
      <c r="L57" s="9">
        <v>1</v>
      </c>
      <c r="M57" s="9">
        <v>1</v>
      </c>
      <c r="N57" s="10">
        <f t="shared" si="1"/>
        <v>5</v>
      </c>
    </row>
    <row r="58" spans="1:14" x14ac:dyDescent="0.25">
      <c r="A58" s="3" t="s">
        <v>10</v>
      </c>
      <c r="B58" s="11" t="str">
        <f t="shared" si="6"/>
        <v>ГБОУ СОШ №536</v>
      </c>
      <c r="C58" s="5">
        <f t="shared" si="6"/>
        <v>11536</v>
      </c>
      <c r="D58" s="5" t="str">
        <f t="shared" si="6"/>
        <v>СОШ</v>
      </c>
      <c r="E58" s="12" t="str">
        <f t="shared" si="6"/>
        <v>1б</v>
      </c>
      <c r="F58" s="7">
        <f t="shared" si="6"/>
        <v>65</v>
      </c>
      <c r="G58" s="7">
        <f t="shared" si="6"/>
        <v>60</v>
      </c>
      <c r="H58" s="8">
        <f t="shared" si="2"/>
        <v>11536056</v>
      </c>
      <c r="I58" s="9">
        <v>1</v>
      </c>
      <c r="J58" s="9">
        <v>1</v>
      </c>
      <c r="K58" s="9">
        <v>1</v>
      </c>
      <c r="L58" s="9">
        <v>1</v>
      </c>
      <c r="M58" s="9">
        <v>1</v>
      </c>
      <c r="N58" s="10">
        <f t="shared" si="1"/>
        <v>5</v>
      </c>
    </row>
    <row r="59" spans="1:14" x14ac:dyDescent="0.25">
      <c r="A59" s="3" t="s">
        <v>10</v>
      </c>
      <c r="B59" s="11" t="str">
        <f t="shared" si="6"/>
        <v>ГБОУ СОШ №536</v>
      </c>
      <c r="C59" s="5">
        <f t="shared" si="6"/>
        <v>11536</v>
      </c>
      <c r="D59" s="5" t="str">
        <f t="shared" si="6"/>
        <v>СОШ</v>
      </c>
      <c r="E59" s="12" t="str">
        <f t="shared" si="6"/>
        <v>1б</v>
      </c>
      <c r="F59" s="7">
        <f t="shared" si="6"/>
        <v>65</v>
      </c>
      <c r="G59" s="7">
        <f t="shared" si="6"/>
        <v>60</v>
      </c>
      <c r="H59" s="8">
        <f t="shared" si="2"/>
        <v>11536057</v>
      </c>
      <c r="I59" s="9">
        <v>0</v>
      </c>
      <c r="J59" s="9">
        <v>1</v>
      </c>
      <c r="K59" s="9">
        <v>1</v>
      </c>
      <c r="L59" s="9">
        <v>1</v>
      </c>
      <c r="M59" s="9">
        <v>1</v>
      </c>
      <c r="N59" s="10">
        <f t="shared" si="1"/>
        <v>4</v>
      </c>
    </row>
    <row r="60" spans="1:14" x14ac:dyDescent="0.25">
      <c r="A60" s="3" t="s">
        <v>10</v>
      </c>
      <c r="B60" s="11" t="str">
        <f t="shared" si="6"/>
        <v>ГБОУ СОШ №536</v>
      </c>
      <c r="C60" s="5">
        <f t="shared" si="6"/>
        <v>11536</v>
      </c>
      <c r="D60" s="5" t="str">
        <f t="shared" si="6"/>
        <v>СОШ</v>
      </c>
      <c r="E60" s="12" t="str">
        <f t="shared" si="6"/>
        <v>1б</v>
      </c>
      <c r="F60" s="7">
        <f t="shared" si="6"/>
        <v>65</v>
      </c>
      <c r="G60" s="7">
        <f t="shared" si="6"/>
        <v>60</v>
      </c>
      <c r="H60" s="8">
        <f t="shared" si="2"/>
        <v>11536058</v>
      </c>
      <c r="I60" s="9">
        <v>1</v>
      </c>
      <c r="J60" s="9">
        <v>1</v>
      </c>
      <c r="K60" s="9">
        <v>1</v>
      </c>
      <c r="L60" s="9">
        <v>1</v>
      </c>
      <c r="M60" s="9">
        <v>0</v>
      </c>
      <c r="N60" s="10">
        <f t="shared" si="1"/>
        <v>4</v>
      </c>
    </row>
    <row r="61" spans="1:14" x14ac:dyDescent="0.25">
      <c r="A61" s="3" t="s">
        <v>10</v>
      </c>
      <c r="B61" s="11" t="str">
        <f t="shared" si="6"/>
        <v>ГБОУ СОШ №536</v>
      </c>
      <c r="C61" s="5">
        <f t="shared" si="6"/>
        <v>11536</v>
      </c>
      <c r="D61" s="5" t="str">
        <f t="shared" si="6"/>
        <v>СОШ</v>
      </c>
      <c r="E61" s="12" t="str">
        <f t="shared" si="6"/>
        <v>1б</v>
      </c>
      <c r="F61" s="7">
        <f t="shared" si="6"/>
        <v>65</v>
      </c>
      <c r="G61" s="7">
        <f t="shared" si="6"/>
        <v>60</v>
      </c>
      <c r="H61" s="8">
        <f t="shared" si="2"/>
        <v>11536059</v>
      </c>
      <c r="I61" s="9">
        <v>1</v>
      </c>
      <c r="J61" s="9">
        <v>0</v>
      </c>
      <c r="K61" s="9">
        <v>1</v>
      </c>
      <c r="L61" s="9">
        <v>0</v>
      </c>
      <c r="M61" s="9">
        <v>1</v>
      </c>
      <c r="N61" s="10">
        <f t="shared" si="1"/>
        <v>3</v>
      </c>
    </row>
    <row r="62" spans="1:14" x14ac:dyDescent="0.25">
      <c r="A62" s="3" t="s">
        <v>10</v>
      </c>
      <c r="B62" s="11" t="str">
        <f t="shared" si="6"/>
        <v>ГБОУ СОШ №536</v>
      </c>
      <c r="C62" s="5">
        <f t="shared" si="6"/>
        <v>11536</v>
      </c>
      <c r="D62" s="5" t="str">
        <f t="shared" si="6"/>
        <v>СОШ</v>
      </c>
      <c r="E62" s="12" t="str">
        <f t="shared" si="6"/>
        <v>1б</v>
      </c>
      <c r="F62" s="7">
        <f t="shared" si="6"/>
        <v>65</v>
      </c>
      <c r="G62" s="7">
        <f t="shared" si="6"/>
        <v>60</v>
      </c>
      <c r="H62" s="8">
        <f t="shared" si="2"/>
        <v>11536060</v>
      </c>
      <c r="I62" s="9">
        <v>1</v>
      </c>
      <c r="J62" s="9">
        <v>1</v>
      </c>
      <c r="K62" s="9">
        <v>0</v>
      </c>
      <c r="L62" s="9">
        <v>1</v>
      </c>
      <c r="M62" s="9">
        <v>1</v>
      </c>
      <c r="N62" s="10">
        <f t="shared" si="1"/>
        <v>4</v>
      </c>
    </row>
    <row r="63" spans="1:14" x14ac:dyDescent="0.25">
      <c r="A63" s="3" t="s">
        <v>10</v>
      </c>
      <c r="B63" s="11" t="str">
        <f t="shared" si="6"/>
        <v>ГБОУ СОШ №536</v>
      </c>
      <c r="C63" s="5">
        <f t="shared" si="6"/>
        <v>11536</v>
      </c>
      <c r="D63" s="5" t="str">
        <f t="shared" si="6"/>
        <v>СОШ</v>
      </c>
      <c r="E63" s="12" t="str">
        <f t="shared" si="6"/>
        <v>1б</v>
      </c>
      <c r="F63" s="7">
        <f t="shared" si="6"/>
        <v>65</v>
      </c>
      <c r="G63" s="7">
        <f t="shared" si="6"/>
        <v>60</v>
      </c>
      <c r="I63" s="48">
        <f>SUM(I3:I62)/(60*1)</f>
        <v>0.9</v>
      </c>
      <c r="J63" s="48">
        <f t="shared" ref="J63:M63" si="7">SUM(J3:J62)/(60*1)</f>
        <v>0.8666666666666667</v>
      </c>
      <c r="K63" s="48">
        <f t="shared" si="7"/>
        <v>0.6333333333333333</v>
      </c>
      <c r="L63" s="48">
        <f t="shared" si="7"/>
        <v>0.96666666666666667</v>
      </c>
      <c r="M63" s="48">
        <f t="shared" si="7"/>
        <v>0.8833333333333333</v>
      </c>
      <c r="N63" s="48">
        <f>SUM(N3:N62)/(60*5)</f>
        <v>0.85</v>
      </c>
    </row>
    <row r="65" spans="1:3" x14ac:dyDescent="0.25">
      <c r="A65" s="54" t="s">
        <v>74</v>
      </c>
      <c r="B65" s="54" t="s">
        <v>75</v>
      </c>
      <c r="C65" s="54" t="s">
        <v>76</v>
      </c>
    </row>
    <row r="66" spans="1:3" x14ac:dyDescent="0.25">
      <c r="A66" s="54" t="s">
        <v>82</v>
      </c>
      <c r="B66" s="54">
        <v>0</v>
      </c>
      <c r="C66" s="55">
        <f>B66/$B$72</f>
        <v>0</v>
      </c>
    </row>
    <row r="67" spans="1:3" x14ac:dyDescent="0.25">
      <c r="A67" s="54" t="s">
        <v>77</v>
      </c>
      <c r="B67" s="54">
        <v>0</v>
      </c>
      <c r="C67" s="55">
        <f t="shared" ref="C67:C71" si="8">B67/$B$72</f>
        <v>0</v>
      </c>
    </row>
    <row r="68" spans="1:3" x14ac:dyDescent="0.25">
      <c r="A68" s="54" t="s">
        <v>78</v>
      </c>
      <c r="B68" s="54">
        <v>2</v>
      </c>
      <c r="C68" s="55">
        <f t="shared" si="8"/>
        <v>3.3333333333333333E-2</v>
      </c>
    </row>
    <row r="69" spans="1:3" x14ac:dyDescent="0.25">
      <c r="A69" s="54" t="s">
        <v>79</v>
      </c>
      <c r="B69" s="54">
        <v>7</v>
      </c>
      <c r="C69" s="55">
        <f t="shared" si="8"/>
        <v>0.11666666666666667</v>
      </c>
    </row>
    <row r="70" spans="1:3" x14ac:dyDescent="0.25">
      <c r="A70" s="54" t="s">
        <v>80</v>
      </c>
      <c r="B70" s="54">
        <v>25</v>
      </c>
      <c r="C70" s="55">
        <f t="shared" si="8"/>
        <v>0.41666666666666669</v>
      </c>
    </row>
    <row r="71" spans="1:3" x14ac:dyDescent="0.25">
      <c r="A71" s="54" t="s">
        <v>81</v>
      </c>
      <c r="B71" s="54">
        <v>26</v>
      </c>
      <c r="C71" s="55">
        <f t="shared" si="8"/>
        <v>0.43333333333333335</v>
      </c>
    </row>
    <row r="72" spans="1:3" x14ac:dyDescent="0.25">
      <c r="B72">
        <f>SUM(B66:B71)</f>
        <v>60</v>
      </c>
    </row>
  </sheetData>
  <autoFilter ref="A1:N63"/>
  <mergeCells count="9">
    <mergeCell ref="G1:G2"/>
    <mergeCell ref="H1:H2"/>
    <mergeCell ref="N1:N2"/>
    <mergeCell ref="A1:A2"/>
    <mergeCell ref="B1:B2"/>
    <mergeCell ref="C1:C2"/>
    <mergeCell ref="D1:D2"/>
    <mergeCell ref="E1:E2"/>
    <mergeCell ref="F1:F2"/>
  </mergeCells>
  <dataValidations count="3">
    <dataValidation allowBlank="1" showErrorMessage="1" sqref="E3:G63"/>
    <dataValidation type="list" allowBlank="1" showInputMessage="1" showErrorMessage="1" sqref="I3:M62">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dimension ref="A1:N91"/>
  <sheetViews>
    <sheetView topLeftCell="A70" workbookViewId="0">
      <selection activeCell="B85" sqref="B85:B90"/>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8.28515625"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ht="17.45" customHeight="1" x14ac:dyDescent="0.25">
      <c r="A3" s="3" t="s">
        <v>10</v>
      </c>
      <c r="B3" s="11" t="s">
        <v>57</v>
      </c>
      <c r="C3" s="5">
        <f>VLOOKUP(B3,[27]Списки!$C$1:$E$40,2,FALSE)</f>
        <v>11537</v>
      </c>
      <c r="D3" s="5" t="str">
        <f>VLOOKUP(B3,[27]Списки!$C$1:$E$40,3,FALSE)</f>
        <v>СОШ</v>
      </c>
      <c r="E3" s="6" t="s">
        <v>15</v>
      </c>
      <c r="F3" s="7">
        <v>94</v>
      </c>
      <c r="G3" s="7">
        <v>79</v>
      </c>
      <c r="H3" s="8">
        <f>C3*1000+1</f>
        <v>11537001</v>
      </c>
      <c r="I3" s="9">
        <v>1</v>
      </c>
      <c r="J3" s="9">
        <v>1</v>
      </c>
      <c r="K3" s="9">
        <v>1</v>
      </c>
      <c r="L3" s="9">
        <v>1</v>
      </c>
      <c r="M3" s="9">
        <v>1</v>
      </c>
      <c r="N3" s="10">
        <f>IF(COUNTBLANK(I3:M3)&lt;5,SUM(I3:M3),"Не писал")</f>
        <v>5</v>
      </c>
    </row>
    <row r="4" spans="1:14" ht="16.899999999999999" customHeight="1" x14ac:dyDescent="0.25">
      <c r="A4" s="3" t="str">
        <f>A3</f>
        <v>Московский</v>
      </c>
      <c r="B4" s="11" t="str">
        <f t="shared" ref="B4:G19" si="0">B3</f>
        <v>ГБОУ СОШ №537</v>
      </c>
      <c r="C4" s="5">
        <f t="shared" si="0"/>
        <v>11537</v>
      </c>
      <c r="D4" s="5" t="str">
        <f t="shared" si="0"/>
        <v>СОШ</v>
      </c>
      <c r="E4" s="12" t="str">
        <f t="shared" si="0"/>
        <v>1а</v>
      </c>
      <c r="F4" s="7">
        <f t="shared" si="0"/>
        <v>94</v>
      </c>
      <c r="G4" s="7">
        <f t="shared" si="0"/>
        <v>79</v>
      </c>
      <c r="H4" s="8">
        <f>H3+1</f>
        <v>11537002</v>
      </c>
      <c r="I4" s="9">
        <v>0</v>
      </c>
      <c r="J4" s="9">
        <v>1</v>
      </c>
      <c r="K4" s="9">
        <v>1</v>
      </c>
      <c r="L4" s="9">
        <v>1</v>
      </c>
      <c r="M4" s="9">
        <v>1</v>
      </c>
      <c r="N4" s="10">
        <f t="shared" ref="N4:N30" si="1">IF(COUNTBLANK(I4:M4)&lt;5,SUM(I4:M4),"Не писал")</f>
        <v>4</v>
      </c>
    </row>
    <row r="5" spans="1:14" ht="15.6" customHeight="1" x14ac:dyDescent="0.25">
      <c r="A5" s="3" t="str">
        <f t="shared" ref="A5:G20" si="2">A4</f>
        <v>Московский</v>
      </c>
      <c r="B5" s="11" t="str">
        <f t="shared" si="0"/>
        <v>ГБОУ СОШ №537</v>
      </c>
      <c r="C5" s="5">
        <f t="shared" si="0"/>
        <v>11537</v>
      </c>
      <c r="D5" s="5" t="str">
        <f t="shared" si="0"/>
        <v>СОШ</v>
      </c>
      <c r="E5" s="12" t="str">
        <f t="shared" si="0"/>
        <v>1а</v>
      </c>
      <c r="F5" s="7">
        <f t="shared" si="0"/>
        <v>94</v>
      </c>
      <c r="G5" s="7">
        <f t="shared" si="0"/>
        <v>79</v>
      </c>
      <c r="H5" s="8">
        <f t="shared" ref="H5:H68" si="3">H4+1</f>
        <v>11537003</v>
      </c>
      <c r="I5" s="9">
        <v>1</v>
      </c>
      <c r="J5" s="9">
        <v>1</v>
      </c>
      <c r="K5" s="9">
        <v>1</v>
      </c>
      <c r="L5" s="9">
        <v>0</v>
      </c>
      <c r="M5" s="9">
        <v>1</v>
      </c>
      <c r="N5" s="10">
        <f t="shared" si="1"/>
        <v>4</v>
      </c>
    </row>
    <row r="6" spans="1:14" ht="15" customHeight="1" x14ac:dyDescent="0.25">
      <c r="A6" s="3" t="str">
        <f t="shared" si="2"/>
        <v>Московский</v>
      </c>
      <c r="B6" s="11" t="str">
        <f t="shared" si="0"/>
        <v>ГБОУ СОШ №537</v>
      </c>
      <c r="C6" s="5">
        <f t="shared" si="0"/>
        <v>11537</v>
      </c>
      <c r="D6" s="5" t="str">
        <f t="shared" si="0"/>
        <v>СОШ</v>
      </c>
      <c r="E6" s="12" t="str">
        <f t="shared" si="0"/>
        <v>1а</v>
      </c>
      <c r="F6" s="7">
        <f t="shared" si="0"/>
        <v>94</v>
      </c>
      <c r="G6" s="7">
        <f t="shared" si="0"/>
        <v>79</v>
      </c>
      <c r="H6" s="8">
        <f t="shared" si="3"/>
        <v>11537004</v>
      </c>
      <c r="I6" s="9">
        <v>1</v>
      </c>
      <c r="J6" s="9">
        <v>1</v>
      </c>
      <c r="K6" s="9">
        <v>1</v>
      </c>
      <c r="L6" s="9">
        <v>1</v>
      </c>
      <c r="M6" s="9">
        <v>1</v>
      </c>
      <c r="N6" s="10">
        <f t="shared" si="1"/>
        <v>5</v>
      </c>
    </row>
    <row r="7" spans="1:14" ht="16.149999999999999" customHeight="1" x14ac:dyDescent="0.25">
      <c r="A7" s="3" t="str">
        <f t="shared" si="2"/>
        <v>Московский</v>
      </c>
      <c r="B7" s="11" t="str">
        <f t="shared" si="0"/>
        <v>ГБОУ СОШ №537</v>
      </c>
      <c r="C7" s="5">
        <f t="shared" si="0"/>
        <v>11537</v>
      </c>
      <c r="D7" s="5" t="str">
        <f t="shared" si="0"/>
        <v>СОШ</v>
      </c>
      <c r="E7" s="12" t="str">
        <f t="shared" si="0"/>
        <v>1а</v>
      </c>
      <c r="F7" s="7">
        <f t="shared" si="0"/>
        <v>94</v>
      </c>
      <c r="G7" s="7">
        <f t="shared" si="0"/>
        <v>79</v>
      </c>
      <c r="H7" s="8">
        <f t="shared" si="3"/>
        <v>11537005</v>
      </c>
      <c r="I7" s="9">
        <v>1</v>
      </c>
      <c r="J7" s="9">
        <v>0</v>
      </c>
      <c r="K7" s="9">
        <v>1</v>
      </c>
      <c r="L7" s="9">
        <v>1</v>
      </c>
      <c r="M7" s="9">
        <v>1</v>
      </c>
      <c r="N7" s="10">
        <f t="shared" si="1"/>
        <v>4</v>
      </c>
    </row>
    <row r="8" spans="1:14" ht="16.899999999999999" customHeight="1" x14ac:dyDescent="0.25">
      <c r="A8" s="3" t="str">
        <f t="shared" si="2"/>
        <v>Московский</v>
      </c>
      <c r="B8" s="11" t="str">
        <f t="shared" si="0"/>
        <v>ГБОУ СОШ №537</v>
      </c>
      <c r="C8" s="5">
        <f t="shared" si="0"/>
        <v>11537</v>
      </c>
      <c r="D8" s="5" t="str">
        <f t="shared" si="0"/>
        <v>СОШ</v>
      </c>
      <c r="E8" s="12" t="str">
        <f t="shared" si="0"/>
        <v>1а</v>
      </c>
      <c r="F8" s="7">
        <f t="shared" si="0"/>
        <v>94</v>
      </c>
      <c r="G8" s="7">
        <f t="shared" si="0"/>
        <v>79</v>
      </c>
      <c r="H8" s="8">
        <f t="shared" si="3"/>
        <v>11537006</v>
      </c>
      <c r="I8" s="9">
        <v>1</v>
      </c>
      <c r="J8" s="9">
        <v>1</v>
      </c>
      <c r="K8" s="9">
        <v>1</v>
      </c>
      <c r="L8" s="9">
        <v>1</v>
      </c>
      <c r="M8" s="9">
        <v>1</v>
      </c>
      <c r="N8" s="10">
        <f t="shared" si="1"/>
        <v>5</v>
      </c>
    </row>
    <row r="9" spans="1:14" ht="15" customHeight="1" x14ac:dyDescent="0.25">
      <c r="A9" s="3" t="str">
        <f t="shared" si="2"/>
        <v>Московский</v>
      </c>
      <c r="B9" s="11" t="str">
        <f t="shared" si="0"/>
        <v>ГБОУ СОШ №537</v>
      </c>
      <c r="C9" s="5">
        <f t="shared" si="0"/>
        <v>11537</v>
      </c>
      <c r="D9" s="5" t="str">
        <f t="shared" si="0"/>
        <v>СОШ</v>
      </c>
      <c r="E9" s="12" t="str">
        <f t="shared" si="0"/>
        <v>1а</v>
      </c>
      <c r="F9" s="7">
        <f t="shared" si="0"/>
        <v>94</v>
      </c>
      <c r="G9" s="7">
        <f t="shared" si="0"/>
        <v>79</v>
      </c>
      <c r="H9" s="8">
        <f t="shared" si="3"/>
        <v>11537007</v>
      </c>
      <c r="I9" s="9">
        <v>0</v>
      </c>
      <c r="J9" s="9">
        <v>0</v>
      </c>
      <c r="K9" s="9">
        <v>0</v>
      </c>
      <c r="L9" s="9">
        <v>1</v>
      </c>
      <c r="M9" s="9">
        <v>0</v>
      </c>
      <c r="N9" s="10">
        <f t="shared" si="1"/>
        <v>1</v>
      </c>
    </row>
    <row r="10" spans="1:14" ht="15.6" customHeight="1" x14ac:dyDescent="0.25">
      <c r="A10" s="3" t="str">
        <f t="shared" si="2"/>
        <v>Московский</v>
      </c>
      <c r="B10" s="11" t="str">
        <f t="shared" si="0"/>
        <v>ГБОУ СОШ №537</v>
      </c>
      <c r="C10" s="5">
        <f t="shared" si="0"/>
        <v>11537</v>
      </c>
      <c r="D10" s="5" t="str">
        <f t="shared" si="0"/>
        <v>СОШ</v>
      </c>
      <c r="E10" s="12" t="str">
        <f t="shared" si="0"/>
        <v>1а</v>
      </c>
      <c r="F10" s="7">
        <f t="shared" si="0"/>
        <v>94</v>
      </c>
      <c r="G10" s="7">
        <f t="shared" si="0"/>
        <v>79</v>
      </c>
      <c r="H10" s="8">
        <f t="shared" si="3"/>
        <v>11537008</v>
      </c>
      <c r="I10" s="9">
        <v>0</v>
      </c>
      <c r="J10" s="9">
        <v>1</v>
      </c>
      <c r="K10" s="9">
        <v>1</v>
      </c>
      <c r="L10" s="9">
        <v>1</v>
      </c>
      <c r="M10" s="9">
        <v>1</v>
      </c>
      <c r="N10" s="10">
        <f t="shared" si="1"/>
        <v>4</v>
      </c>
    </row>
    <row r="11" spans="1:14" ht="17.45" customHeight="1" x14ac:dyDescent="0.25">
      <c r="A11" s="3" t="str">
        <f t="shared" si="2"/>
        <v>Московский</v>
      </c>
      <c r="B11" s="11" t="str">
        <f t="shared" si="0"/>
        <v>ГБОУ СОШ №537</v>
      </c>
      <c r="C11" s="5">
        <f t="shared" si="0"/>
        <v>11537</v>
      </c>
      <c r="D11" s="5" t="str">
        <f t="shared" si="0"/>
        <v>СОШ</v>
      </c>
      <c r="E11" s="12" t="str">
        <f t="shared" si="0"/>
        <v>1а</v>
      </c>
      <c r="F11" s="7">
        <f t="shared" si="0"/>
        <v>94</v>
      </c>
      <c r="G11" s="7">
        <f t="shared" si="0"/>
        <v>79</v>
      </c>
      <c r="H11" s="8">
        <f t="shared" si="3"/>
        <v>11537009</v>
      </c>
      <c r="I11" s="9">
        <v>0</v>
      </c>
      <c r="J11" s="9">
        <v>0</v>
      </c>
      <c r="K11" s="9">
        <v>1</v>
      </c>
      <c r="L11" s="9">
        <v>1</v>
      </c>
      <c r="M11" s="9">
        <v>0</v>
      </c>
      <c r="N11" s="10">
        <f t="shared" si="1"/>
        <v>2</v>
      </c>
    </row>
    <row r="12" spans="1:14" ht="15.6" customHeight="1" x14ac:dyDescent="0.25">
      <c r="A12" s="3" t="str">
        <f t="shared" si="2"/>
        <v>Московский</v>
      </c>
      <c r="B12" s="11" t="str">
        <f t="shared" si="0"/>
        <v>ГБОУ СОШ №537</v>
      </c>
      <c r="C12" s="5">
        <f t="shared" si="0"/>
        <v>11537</v>
      </c>
      <c r="D12" s="5" t="str">
        <f t="shared" si="0"/>
        <v>СОШ</v>
      </c>
      <c r="E12" s="12" t="str">
        <f t="shared" si="0"/>
        <v>1а</v>
      </c>
      <c r="F12" s="7">
        <f t="shared" si="0"/>
        <v>94</v>
      </c>
      <c r="G12" s="7">
        <f t="shared" si="0"/>
        <v>79</v>
      </c>
      <c r="H12" s="8">
        <f t="shared" si="3"/>
        <v>11537010</v>
      </c>
      <c r="I12" s="9">
        <v>1</v>
      </c>
      <c r="J12" s="9">
        <v>1</v>
      </c>
      <c r="K12" s="9">
        <v>1</v>
      </c>
      <c r="L12" s="9">
        <v>1</v>
      </c>
      <c r="M12" s="9">
        <v>1</v>
      </c>
      <c r="N12" s="10">
        <f t="shared" si="1"/>
        <v>5</v>
      </c>
    </row>
    <row r="13" spans="1:14" ht="16.149999999999999" customHeight="1" x14ac:dyDescent="0.25">
      <c r="A13" s="3" t="str">
        <f t="shared" si="2"/>
        <v>Московский</v>
      </c>
      <c r="B13" s="11" t="str">
        <f t="shared" si="0"/>
        <v>ГБОУ СОШ №537</v>
      </c>
      <c r="C13" s="5">
        <f t="shared" si="0"/>
        <v>11537</v>
      </c>
      <c r="D13" s="5" t="str">
        <f t="shared" si="0"/>
        <v>СОШ</v>
      </c>
      <c r="E13" s="12" t="str">
        <f t="shared" si="0"/>
        <v>1а</v>
      </c>
      <c r="F13" s="7">
        <f t="shared" si="0"/>
        <v>94</v>
      </c>
      <c r="G13" s="7">
        <f t="shared" si="0"/>
        <v>79</v>
      </c>
      <c r="H13" s="8">
        <f t="shared" si="3"/>
        <v>11537011</v>
      </c>
      <c r="I13" s="9">
        <v>1</v>
      </c>
      <c r="J13" s="9">
        <v>1</v>
      </c>
      <c r="K13" s="9">
        <v>1</v>
      </c>
      <c r="L13" s="9">
        <v>1</v>
      </c>
      <c r="M13" s="9">
        <v>0</v>
      </c>
      <c r="N13" s="10">
        <f t="shared" si="1"/>
        <v>4</v>
      </c>
    </row>
    <row r="14" spans="1:14" ht="19.149999999999999" customHeight="1" x14ac:dyDescent="0.25">
      <c r="A14" s="3" t="str">
        <f t="shared" si="2"/>
        <v>Московский</v>
      </c>
      <c r="B14" s="11" t="str">
        <f t="shared" si="0"/>
        <v>ГБОУ СОШ №537</v>
      </c>
      <c r="C14" s="5">
        <f t="shared" si="0"/>
        <v>11537</v>
      </c>
      <c r="D14" s="5" t="str">
        <f t="shared" si="0"/>
        <v>СОШ</v>
      </c>
      <c r="E14" s="12" t="str">
        <f t="shared" si="0"/>
        <v>1а</v>
      </c>
      <c r="F14" s="7">
        <f t="shared" si="0"/>
        <v>94</v>
      </c>
      <c r="G14" s="7">
        <f t="shared" si="0"/>
        <v>79</v>
      </c>
      <c r="H14" s="8">
        <f t="shared" si="3"/>
        <v>11537012</v>
      </c>
      <c r="I14" s="9">
        <v>0</v>
      </c>
      <c r="J14" s="9">
        <v>0</v>
      </c>
      <c r="K14" s="9">
        <v>1</v>
      </c>
      <c r="L14" s="9">
        <v>0</v>
      </c>
      <c r="M14" s="9">
        <v>0</v>
      </c>
      <c r="N14" s="10">
        <f t="shared" si="1"/>
        <v>1</v>
      </c>
    </row>
    <row r="15" spans="1:14" ht="18" customHeight="1" x14ac:dyDescent="0.25">
      <c r="A15" s="3" t="str">
        <f t="shared" si="2"/>
        <v>Московский</v>
      </c>
      <c r="B15" s="11" t="str">
        <f t="shared" si="0"/>
        <v>ГБОУ СОШ №537</v>
      </c>
      <c r="C15" s="5">
        <f t="shared" si="0"/>
        <v>11537</v>
      </c>
      <c r="D15" s="5" t="str">
        <f t="shared" si="0"/>
        <v>СОШ</v>
      </c>
      <c r="E15" s="12" t="str">
        <f t="shared" si="0"/>
        <v>1а</v>
      </c>
      <c r="F15" s="7">
        <f t="shared" si="0"/>
        <v>94</v>
      </c>
      <c r="G15" s="7">
        <f t="shared" si="0"/>
        <v>79</v>
      </c>
      <c r="H15" s="8">
        <f t="shared" si="3"/>
        <v>11537013</v>
      </c>
      <c r="I15" s="9">
        <v>1</v>
      </c>
      <c r="J15" s="9">
        <v>1</v>
      </c>
      <c r="K15" s="9">
        <v>1</v>
      </c>
      <c r="L15" s="9">
        <v>1</v>
      </c>
      <c r="M15" s="9">
        <v>1</v>
      </c>
      <c r="N15" s="10">
        <f t="shared" si="1"/>
        <v>5</v>
      </c>
    </row>
    <row r="16" spans="1:14" ht="13.9" customHeight="1" x14ac:dyDescent="0.25">
      <c r="A16" s="3" t="str">
        <f t="shared" si="2"/>
        <v>Московский</v>
      </c>
      <c r="B16" s="11" t="str">
        <f t="shared" si="0"/>
        <v>ГБОУ СОШ №537</v>
      </c>
      <c r="C16" s="5">
        <f t="shared" si="0"/>
        <v>11537</v>
      </c>
      <c r="D16" s="5" t="str">
        <f t="shared" si="0"/>
        <v>СОШ</v>
      </c>
      <c r="E16" s="12" t="str">
        <f t="shared" si="0"/>
        <v>1а</v>
      </c>
      <c r="F16" s="7">
        <f t="shared" si="0"/>
        <v>94</v>
      </c>
      <c r="G16" s="7">
        <f t="shared" si="0"/>
        <v>79</v>
      </c>
      <c r="H16" s="8">
        <f t="shared" si="3"/>
        <v>11537014</v>
      </c>
      <c r="I16" s="9">
        <v>1</v>
      </c>
      <c r="J16" s="9">
        <v>1</v>
      </c>
      <c r="K16" s="9">
        <v>1</v>
      </c>
      <c r="L16" s="9">
        <v>1</v>
      </c>
      <c r="M16" s="9">
        <v>1</v>
      </c>
      <c r="N16" s="10">
        <f t="shared" si="1"/>
        <v>5</v>
      </c>
    </row>
    <row r="17" spans="1:14" ht="13.9" customHeight="1" x14ac:dyDescent="0.25">
      <c r="A17" s="3" t="str">
        <f t="shared" si="2"/>
        <v>Московский</v>
      </c>
      <c r="B17" s="11" t="str">
        <f t="shared" si="0"/>
        <v>ГБОУ СОШ №537</v>
      </c>
      <c r="C17" s="5">
        <f t="shared" si="0"/>
        <v>11537</v>
      </c>
      <c r="D17" s="5" t="str">
        <f t="shared" si="0"/>
        <v>СОШ</v>
      </c>
      <c r="E17" s="12" t="str">
        <f t="shared" si="0"/>
        <v>1а</v>
      </c>
      <c r="F17" s="7">
        <f t="shared" si="0"/>
        <v>94</v>
      </c>
      <c r="G17" s="7">
        <f t="shared" si="0"/>
        <v>79</v>
      </c>
      <c r="H17" s="8">
        <f t="shared" si="3"/>
        <v>11537015</v>
      </c>
      <c r="I17" s="9">
        <v>1</v>
      </c>
      <c r="J17" s="9">
        <v>1</v>
      </c>
      <c r="K17" s="9">
        <v>1</v>
      </c>
      <c r="L17" s="9">
        <v>1</v>
      </c>
      <c r="M17" s="9">
        <v>1</v>
      </c>
      <c r="N17" s="10">
        <f t="shared" si="1"/>
        <v>5</v>
      </c>
    </row>
    <row r="18" spans="1:14" ht="13.9" customHeight="1" x14ac:dyDescent="0.25">
      <c r="A18" s="3" t="str">
        <f t="shared" si="2"/>
        <v>Московский</v>
      </c>
      <c r="B18" s="11" t="str">
        <f t="shared" si="0"/>
        <v>ГБОУ СОШ №537</v>
      </c>
      <c r="C18" s="5">
        <f t="shared" si="0"/>
        <v>11537</v>
      </c>
      <c r="D18" s="5" t="str">
        <f t="shared" si="0"/>
        <v>СОШ</v>
      </c>
      <c r="E18" s="12" t="str">
        <f t="shared" si="0"/>
        <v>1а</v>
      </c>
      <c r="F18" s="7">
        <f t="shared" si="0"/>
        <v>94</v>
      </c>
      <c r="G18" s="7">
        <f t="shared" si="0"/>
        <v>79</v>
      </c>
      <c r="H18" s="8">
        <f t="shared" si="3"/>
        <v>11537016</v>
      </c>
      <c r="I18" s="9">
        <v>1</v>
      </c>
      <c r="J18" s="9">
        <v>1</v>
      </c>
      <c r="K18" s="9">
        <v>1</v>
      </c>
      <c r="L18" s="9">
        <v>1</v>
      </c>
      <c r="M18" s="9">
        <v>1</v>
      </c>
      <c r="N18" s="10">
        <f t="shared" si="1"/>
        <v>5</v>
      </c>
    </row>
    <row r="19" spans="1:14" ht="14.45" customHeight="1" x14ac:dyDescent="0.25">
      <c r="A19" s="3" t="str">
        <f t="shared" si="2"/>
        <v>Московский</v>
      </c>
      <c r="B19" s="11" t="str">
        <f t="shared" si="0"/>
        <v>ГБОУ СОШ №537</v>
      </c>
      <c r="C19" s="5">
        <f t="shared" si="0"/>
        <v>11537</v>
      </c>
      <c r="D19" s="5" t="str">
        <f t="shared" si="0"/>
        <v>СОШ</v>
      </c>
      <c r="E19" s="12" t="str">
        <f t="shared" si="0"/>
        <v>1а</v>
      </c>
      <c r="F19" s="7">
        <f t="shared" si="0"/>
        <v>94</v>
      </c>
      <c r="G19" s="7">
        <f t="shared" si="0"/>
        <v>79</v>
      </c>
      <c r="H19" s="8">
        <f t="shared" si="3"/>
        <v>11537017</v>
      </c>
      <c r="I19" s="9">
        <v>1</v>
      </c>
      <c r="J19" s="9">
        <v>1</v>
      </c>
      <c r="K19" s="9">
        <v>1</v>
      </c>
      <c r="L19" s="9">
        <v>1</v>
      </c>
      <c r="M19" s="9">
        <v>1</v>
      </c>
      <c r="N19" s="10">
        <f t="shared" si="1"/>
        <v>5</v>
      </c>
    </row>
    <row r="20" spans="1:14" ht="15.6" customHeight="1" x14ac:dyDescent="0.25">
      <c r="A20" s="3" t="str">
        <f t="shared" si="2"/>
        <v>Московский</v>
      </c>
      <c r="B20" s="11" t="str">
        <f t="shared" si="2"/>
        <v>ГБОУ СОШ №537</v>
      </c>
      <c r="C20" s="5">
        <f t="shared" si="2"/>
        <v>11537</v>
      </c>
      <c r="D20" s="5" t="str">
        <f t="shared" si="2"/>
        <v>СОШ</v>
      </c>
      <c r="E20" s="12" t="str">
        <f t="shared" si="2"/>
        <v>1а</v>
      </c>
      <c r="F20" s="7">
        <f t="shared" si="2"/>
        <v>94</v>
      </c>
      <c r="G20" s="7">
        <f t="shared" si="2"/>
        <v>79</v>
      </c>
      <c r="H20" s="8">
        <f t="shared" si="3"/>
        <v>11537018</v>
      </c>
      <c r="I20" s="9">
        <v>1</v>
      </c>
      <c r="J20" s="9">
        <v>1</v>
      </c>
      <c r="K20" s="9">
        <v>1</v>
      </c>
      <c r="L20" s="9">
        <v>1</v>
      </c>
      <c r="M20" s="9">
        <v>1</v>
      </c>
      <c r="N20" s="10">
        <f t="shared" si="1"/>
        <v>5</v>
      </c>
    </row>
    <row r="21" spans="1:14" ht="15" customHeight="1" x14ac:dyDescent="0.25">
      <c r="A21" s="3" t="str">
        <f t="shared" ref="A21:G36" si="4">A20</f>
        <v>Московский</v>
      </c>
      <c r="B21" s="11" t="str">
        <f t="shared" si="4"/>
        <v>ГБОУ СОШ №537</v>
      </c>
      <c r="C21" s="5">
        <f t="shared" si="4"/>
        <v>11537</v>
      </c>
      <c r="D21" s="5" t="str">
        <f t="shared" si="4"/>
        <v>СОШ</v>
      </c>
      <c r="E21" s="12" t="str">
        <f t="shared" si="4"/>
        <v>1а</v>
      </c>
      <c r="F21" s="7">
        <f t="shared" si="4"/>
        <v>94</v>
      </c>
      <c r="G21" s="7">
        <f t="shared" si="4"/>
        <v>79</v>
      </c>
      <c r="H21" s="8">
        <f t="shared" si="3"/>
        <v>11537019</v>
      </c>
      <c r="I21" s="9">
        <v>1</v>
      </c>
      <c r="J21" s="9">
        <v>1</v>
      </c>
      <c r="K21" s="9">
        <v>1</v>
      </c>
      <c r="L21" s="9">
        <v>1</v>
      </c>
      <c r="M21" s="9">
        <v>1</v>
      </c>
      <c r="N21" s="10">
        <f t="shared" si="1"/>
        <v>5</v>
      </c>
    </row>
    <row r="22" spans="1:14" ht="12.6" customHeight="1" x14ac:dyDescent="0.25">
      <c r="A22" s="3" t="str">
        <f t="shared" si="4"/>
        <v>Московский</v>
      </c>
      <c r="B22" s="11" t="str">
        <f t="shared" si="4"/>
        <v>ГБОУ СОШ №537</v>
      </c>
      <c r="C22" s="5">
        <f t="shared" si="4"/>
        <v>11537</v>
      </c>
      <c r="D22" s="5" t="str">
        <f t="shared" si="4"/>
        <v>СОШ</v>
      </c>
      <c r="E22" s="12" t="str">
        <f t="shared" si="4"/>
        <v>1а</v>
      </c>
      <c r="F22" s="7">
        <f t="shared" si="4"/>
        <v>94</v>
      </c>
      <c r="G22" s="7">
        <f t="shared" si="4"/>
        <v>79</v>
      </c>
      <c r="H22" s="8">
        <f t="shared" si="3"/>
        <v>11537020</v>
      </c>
      <c r="I22" s="9">
        <v>0</v>
      </c>
      <c r="J22" s="9">
        <v>1</v>
      </c>
      <c r="K22" s="9">
        <v>1</v>
      </c>
      <c r="L22" s="9">
        <v>1</v>
      </c>
      <c r="M22" s="9">
        <v>1</v>
      </c>
      <c r="N22" s="10">
        <f t="shared" si="1"/>
        <v>4</v>
      </c>
    </row>
    <row r="23" spans="1:14" ht="17.45" customHeight="1" x14ac:dyDescent="0.25">
      <c r="A23" s="3" t="str">
        <f t="shared" si="4"/>
        <v>Московский</v>
      </c>
      <c r="B23" s="11" t="str">
        <f t="shared" si="4"/>
        <v>ГБОУ СОШ №537</v>
      </c>
      <c r="C23" s="5">
        <f t="shared" si="4"/>
        <v>11537</v>
      </c>
      <c r="D23" s="5" t="str">
        <f t="shared" si="4"/>
        <v>СОШ</v>
      </c>
      <c r="E23" s="12" t="str">
        <f t="shared" si="4"/>
        <v>1а</v>
      </c>
      <c r="F23" s="7">
        <f t="shared" si="4"/>
        <v>94</v>
      </c>
      <c r="G23" s="7">
        <f t="shared" si="4"/>
        <v>79</v>
      </c>
      <c r="H23" s="8">
        <f t="shared" si="3"/>
        <v>11537021</v>
      </c>
      <c r="I23" s="9">
        <v>1</v>
      </c>
      <c r="J23" s="9">
        <v>1</v>
      </c>
      <c r="K23" s="9">
        <v>1</v>
      </c>
      <c r="L23" s="9">
        <v>0</v>
      </c>
      <c r="M23" s="9">
        <v>1</v>
      </c>
      <c r="N23" s="10">
        <f t="shared" si="1"/>
        <v>4</v>
      </c>
    </row>
    <row r="24" spans="1:14" ht="17.45" customHeight="1" x14ac:dyDescent="0.25">
      <c r="A24" s="3" t="str">
        <f t="shared" si="4"/>
        <v>Московский</v>
      </c>
      <c r="B24" s="11" t="str">
        <f t="shared" si="4"/>
        <v>ГБОУ СОШ №537</v>
      </c>
      <c r="C24" s="5">
        <f t="shared" si="4"/>
        <v>11537</v>
      </c>
      <c r="D24" s="5" t="str">
        <f t="shared" si="4"/>
        <v>СОШ</v>
      </c>
      <c r="E24" s="12" t="str">
        <f t="shared" si="4"/>
        <v>1а</v>
      </c>
      <c r="F24" s="7">
        <f t="shared" si="4"/>
        <v>94</v>
      </c>
      <c r="G24" s="7">
        <f t="shared" si="4"/>
        <v>79</v>
      </c>
      <c r="H24" s="8">
        <f t="shared" si="3"/>
        <v>11537022</v>
      </c>
      <c r="I24" s="9">
        <v>1</v>
      </c>
      <c r="J24" s="9">
        <v>1</v>
      </c>
      <c r="K24" s="9">
        <v>1</v>
      </c>
      <c r="L24" s="9">
        <v>1</v>
      </c>
      <c r="M24" s="9">
        <v>1</v>
      </c>
      <c r="N24" s="10">
        <f t="shared" si="1"/>
        <v>5</v>
      </c>
    </row>
    <row r="25" spans="1:14" ht="15.6" customHeight="1" x14ac:dyDescent="0.25">
      <c r="A25" s="3" t="str">
        <f t="shared" si="4"/>
        <v>Московский</v>
      </c>
      <c r="B25" s="11" t="str">
        <f t="shared" si="4"/>
        <v>ГБОУ СОШ №537</v>
      </c>
      <c r="C25" s="5">
        <f t="shared" si="4"/>
        <v>11537</v>
      </c>
      <c r="D25" s="5" t="str">
        <f t="shared" si="4"/>
        <v>СОШ</v>
      </c>
      <c r="E25" s="12" t="str">
        <f t="shared" si="4"/>
        <v>1а</v>
      </c>
      <c r="F25" s="7">
        <f t="shared" si="4"/>
        <v>94</v>
      </c>
      <c r="G25" s="7">
        <f t="shared" si="4"/>
        <v>79</v>
      </c>
      <c r="H25" s="8">
        <f t="shared" si="3"/>
        <v>11537023</v>
      </c>
      <c r="I25" s="9">
        <v>1</v>
      </c>
      <c r="J25" s="9">
        <v>1</v>
      </c>
      <c r="K25" s="9">
        <v>0</v>
      </c>
      <c r="L25" s="9">
        <v>1</v>
      </c>
      <c r="M25" s="9">
        <v>0</v>
      </c>
      <c r="N25" s="10">
        <f t="shared" si="1"/>
        <v>3</v>
      </c>
    </row>
    <row r="26" spans="1:14" ht="16.899999999999999" customHeight="1" x14ac:dyDescent="0.25">
      <c r="A26" s="3" t="str">
        <f t="shared" si="4"/>
        <v>Московский</v>
      </c>
      <c r="B26" s="11" t="str">
        <f t="shared" si="4"/>
        <v>ГБОУ СОШ №537</v>
      </c>
      <c r="C26" s="5">
        <f t="shared" si="4"/>
        <v>11537</v>
      </c>
      <c r="D26" s="5" t="str">
        <f t="shared" si="4"/>
        <v>СОШ</v>
      </c>
      <c r="E26" s="12" t="str">
        <f t="shared" si="4"/>
        <v>1а</v>
      </c>
      <c r="F26" s="7">
        <f t="shared" si="4"/>
        <v>94</v>
      </c>
      <c r="G26" s="7">
        <f t="shared" si="4"/>
        <v>79</v>
      </c>
      <c r="H26" s="8">
        <f>H25+1</f>
        <v>11537024</v>
      </c>
      <c r="I26" s="9">
        <v>1</v>
      </c>
      <c r="J26" s="9">
        <v>1</v>
      </c>
      <c r="K26" s="9">
        <v>1</v>
      </c>
      <c r="L26" s="9">
        <v>1</v>
      </c>
      <c r="M26" s="9">
        <v>1</v>
      </c>
      <c r="N26" s="10">
        <f t="shared" si="1"/>
        <v>5</v>
      </c>
    </row>
    <row r="27" spans="1:14" ht="15" customHeight="1" x14ac:dyDescent="0.25">
      <c r="A27" s="3" t="str">
        <f t="shared" si="4"/>
        <v>Московский</v>
      </c>
      <c r="B27" s="11" t="str">
        <f t="shared" si="4"/>
        <v>ГБОУ СОШ №537</v>
      </c>
      <c r="C27" s="5">
        <f t="shared" si="4"/>
        <v>11537</v>
      </c>
      <c r="D27" s="5" t="str">
        <f t="shared" si="4"/>
        <v>СОШ</v>
      </c>
      <c r="E27" s="12" t="str">
        <f t="shared" si="4"/>
        <v>1а</v>
      </c>
      <c r="F27" s="7">
        <f t="shared" si="4"/>
        <v>94</v>
      </c>
      <c r="G27" s="7">
        <f t="shared" si="4"/>
        <v>79</v>
      </c>
      <c r="H27" s="8">
        <f t="shared" ref="H27:H46" si="5">H26+1</f>
        <v>11537025</v>
      </c>
      <c r="I27" s="9">
        <v>1</v>
      </c>
      <c r="J27" s="9">
        <v>1</v>
      </c>
      <c r="K27" s="9">
        <v>1</v>
      </c>
      <c r="L27" s="9">
        <v>1</v>
      </c>
      <c r="M27" s="9">
        <v>1</v>
      </c>
      <c r="N27" s="10">
        <f t="shared" si="1"/>
        <v>5</v>
      </c>
    </row>
    <row r="28" spans="1:14" ht="15.6" customHeight="1" x14ac:dyDescent="0.25">
      <c r="A28" s="3" t="str">
        <f t="shared" si="4"/>
        <v>Московский</v>
      </c>
      <c r="B28" s="11" t="str">
        <f t="shared" si="4"/>
        <v>ГБОУ СОШ №537</v>
      </c>
      <c r="C28" s="5">
        <f t="shared" si="4"/>
        <v>11537</v>
      </c>
      <c r="D28" s="5" t="str">
        <f t="shared" si="4"/>
        <v>СОШ</v>
      </c>
      <c r="E28" s="12" t="str">
        <f t="shared" si="4"/>
        <v>1а</v>
      </c>
      <c r="F28" s="7">
        <f t="shared" si="4"/>
        <v>94</v>
      </c>
      <c r="G28" s="7">
        <f t="shared" si="4"/>
        <v>79</v>
      </c>
      <c r="H28" s="8">
        <f t="shared" si="5"/>
        <v>11537026</v>
      </c>
      <c r="I28" s="9">
        <v>1</v>
      </c>
      <c r="J28" s="9">
        <v>1</v>
      </c>
      <c r="K28" s="9">
        <v>1</v>
      </c>
      <c r="L28" s="9">
        <v>1</v>
      </c>
      <c r="M28" s="9">
        <v>1</v>
      </c>
      <c r="N28" s="10">
        <f t="shared" si="1"/>
        <v>5</v>
      </c>
    </row>
    <row r="29" spans="1:14" ht="16.149999999999999" customHeight="1" x14ac:dyDescent="0.25">
      <c r="A29" s="3" t="str">
        <f t="shared" si="4"/>
        <v>Московский</v>
      </c>
      <c r="B29" s="11" t="str">
        <f t="shared" si="4"/>
        <v>ГБОУ СОШ №537</v>
      </c>
      <c r="C29" s="5">
        <f t="shared" si="4"/>
        <v>11537</v>
      </c>
      <c r="D29" s="5" t="str">
        <f t="shared" si="4"/>
        <v>СОШ</v>
      </c>
      <c r="E29" s="12" t="str">
        <f t="shared" si="4"/>
        <v>1а</v>
      </c>
      <c r="F29" s="7">
        <f t="shared" si="4"/>
        <v>94</v>
      </c>
      <c r="G29" s="7">
        <f t="shared" si="4"/>
        <v>79</v>
      </c>
      <c r="H29" s="8">
        <f t="shared" si="5"/>
        <v>11537027</v>
      </c>
      <c r="I29" s="9">
        <v>1</v>
      </c>
      <c r="J29" s="9">
        <v>1</v>
      </c>
      <c r="K29" s="9">
        <v>1</v>
      </c>
      <c r="L29" s="9">
        <v>1</v>
      </c>
      <c r="M29" s="9">
        <v>1</v>
      </c>
      <c r="N29" s="10">
        <f t="shared" si="1"/>
        <v>5</v>
      </c>
    </row>
    <row r="30" spans="1:14" ht="18" customHeight="1" x14ac:dyDescent="0.25">
      <c r="A30" s="3" t="str">
        <f t="shared" si="4"/>
        <v>Московский</v>
      </c>
      <c r="B30" s="11" t="str">
        <f t="shared" si="4"/>
        <v>ГБОУ СОШ №537</v>
      </c>
      <c r="C30" s="5">
        <f t="shared" si="4"/>
        <v>11537</v>
      </c>
      <c r="D30" s="5" t="str">
        <f t="shared" si="4"/>
        <v>СОШ</v>
      </c>
      <c r="E30" s="12" t="str">
        <f t="shared" si="4"/>
        <v>1а</v>
      </c>
      <c r="F30" s="7">
        <f t="shared" si="4"/>
        <v>94</v>
      </c>
      <c r="G30" s="7">
        <f t="shared" si="4"/>
        <v>79</v>
      </c>
      <c r="H30" s="8">
        <f t="shared" si="5"/>
        <v>11537028</v>
      </c>
      <c r="I30" s="9">
        <v>0</v>
      </c>
      <c r="J30" s="9">
        <v>1</v>
      </c>
      <c r="K30" s="9">
        <v>1</v>
      </c>
      <c r="L30" s="9">
        <v>1</v>
      </c>
      <c r="M30" s="9">
        <v>1</v>
      </c>
      <c r="N30" s="10">
        <f t="shared" si="1"/>
        <v>4</v>
      </c>
    </row>
    <row r="31" spans="1:14" ht="14.45" customHeight="1" x14ac:dyDescent="0.25">
      <c r="A31" s="3" t="str">
        <f t="shared" si="4"/>
        <v>Московский</v>
      </c>
      <c r="B31" s="11" t="str">
        <f t="shared" si="4"/>
        <v>ГБОУ СОШ №537</v>
      </c>
      <c r="C31" s="5">
        <f t="shared" si="4"/>
        <v>11537</v>
      </c>
      <c r="D31" s="5" t="str">
        <f t="shared" si="4"/>
        <v>СОШ</v>
      </c>
      <c r="E31" s="13" t="s">
        <v>16</v>
      </c>
      <c r="F31" s="7">
        <f t="shared" si="4"/>
        <v>94</v>
      </c>
      <c r="G31" s="7">
        <v>29</v>
      </c>
      <c r="H31" s="8">
        <f t="shared" si="5"/>
        <v>11537029</v>
      </c>
      <c r="I31" s="9">
        <v>1</v>
      </c>
      <c r="J31" s="9">
        <v>0</v>
      </c>
      <c r="K31" s="9">
        <v>1</v>
      </c>
      <c r="L31" s="9">
        <v>1</v>
      </c>
      <c r="M31" s="9">
        <v>1</v>
      </c>
      <c r="N31" s="10">
        <f>IF(COUNTBLANK(I31:M31)&lt;5,SUM(I31:M31),"Не писал")</f>
        <v>4</v>
      </c>
    </row>
    <row r="32" spans="1:14" ht="13.15" customHeight="1" x14ac:dyDescent="0.25">
      <c r="A32" s="3" t="str">
        <f t="shared" si="4"/>
        <v>Московский</v>
      </c>
      <c r="B32" s="11" t="str">
        <f t="shared" si="4"/>
        <v>ГБОУ СОШ №537</v>
      </c>
      <c r="C32" s="5">
        <f t="shared" si="4"/>
        <v>11537</v>
      </c>
      <c r="D32" s="5" t="str">
        <f t="shared" si="4"/>
        <v>СОШ</v>
      </c>
      <c r="E32" s="12" t="str">
        <f t="shared" si="4"/>
        <v>1б</v>
      </c>
      <c r="F32" s="7">
        <f t="shared" si="4"/>
        <v>94</v>
      </c>
      <c r="G32" s="7">
        <f t="shared" si="4"/>
        <v>29</v>
      </c>
      <c r="H32" s="8">
        <f t="shared" si="5"/>
        <v>11537030</v>
      </c>
      <c r="I32" s="9">
        <v>0</v>
      </c>
      <c r="J32" s="9">
        <v>1</v>
      </c>
      <c r="K32" s="9">
        <v>1</v>
      </c>
      <c r="L32" s="9">
        <v>1</v>
      </c>
      <c r="M32" s="9">
        <v>1</v>
      </c>
      <c r="N32" s="10">
        <f t="shared" ref="N32:N59" si="6">IF(COUNTBLANK(I32:M32)&lt;5,SUM(I32:M32),"Не писал")</f>
        <v>4</v>
      </c>
    </row>
    <row r="33" spans="1:14" ht="15" customHeight="1" x14ac:dyDescent="0.25">
      <c r="A33" s="3" t="str">
        <f t="shared" si="4"/>
        <v>Московский</v>
      </c>
      <c r="B33" s="11" t="str">
        <f t="shared" si="4"/>
        <v>ГБОУ СОШ №537</v>
      </c>
      <c r="C33" s="5">
        <f t="shared" si="4"/>
        <v>11537</v>
      </c>
      <c r="D33" s="5" t="str">
        <f t="shared" si="4"/>
        <v>СОШ</v>
      </c>
      <c r="E33" s="12" t="str">
        <f t="shared" si="4"/>
        <v>1б</v>
      </c>
      <c r="F33" s="7">
        <f t="shared" si="4"/>
        <v>94</v>
      </c>
      <c r="G33" s="7">
        <f t="shared" si="4"/>
        <v>29</v>
      </c>
      <c r="H33" s="8">
        <f t="shared" si="5"/>
        <v>11537031</v>
      </c>
      <c r="I33" s="9">
        <v>1</v>
      </c>
      <c r="J33" s="9">
        <v>1</v>
      </c>
      <c r="K33" s="9">
        <v>1</v>
      </c>
      <c r="L33" s="9">
        <v>1</v>
      </c>
      <c r="M33" s="9">
        <v>1</v>
      </c>
      <c r="N33" s="10">
        <f t="shared" si="6"/>
        <v>5</v>
      </c>
    </row>
    <row r="34" spans="1:14" ht="16.149999999999999" customHeight="1" x14ac:dyDescent="0.25">
      <c r="A34" s="3" t="str">
        <f t="shared" si="4"/>
        <v>Московский</v>
      </c>
      <c r="B34" s="11" t="str">
        <f t="shared" si="4"/>
        <v>ГБОУ СОШ №537</v>
      </c>
      <c r="C34" s="5">
        <f t="shared" si="4"/>
        <v>11537</v>
      </c>
      <c r="D34" s="5" t="str">
        <f t="shared" si="4"/>
        <v>СОШ</v>
      </c>
      <c r="E34" s="12" t="str">
        <f t="shared" si="4"/>
        <v>1б</v>
      </c>
      <c r="F34" s="7">
        <f t="shared" si="4"/>
        <v>94</v>
      </c>
      <c r="G34" s="7">
        <f t="shared" si="4"/>
        <v>29</v>
      </c>
      <c r="H34" s="8">
        <f t="shared" si="5"/>
        <v>11537032</v>
      </c>
      <c r="I34" s="9">
        <v>1</v>
      </c>
      <c r="J34" s="9">
        <v>1</v>
      </c>
      <c r="K34" s="9">
        <v>1</v>
      </c>
      <c r="L34" s="9">
        <v>1</v>
      </c>
      <c r="M34" s="9">
        <v>0</v>
      </c>
      <c r="N34" s="10">
        <f t="shared" si="6"/>
        <v>4</v>
      </c>
    </row>
    <row r="35" spans="1:14" ht="15.6" customHeight="1" x14ac:dyDescent="0.25">
      <c r="A35" s="3" t="str">
        <f t="shared" si="4"/>
        <v>Московский</v>
      </c>
      <c r="B35" s="11" t="str">
        <f t="shared" si="4"/>
        <v>ГБОУ СОШ №537</v>
      </c>
      <c r="C35" s="5">
        <f t="shared" si="4"/>
        <v>11537</v>
      </c>
      <c r="D35" s="5" t="str">
        <f t="shared" si="4"/>
        <v>СОШ</v>
      </c>
      <c r="E35" s="13" t="s">
        <v>16</v>
      </c>
      <c r="F35" s="7">
        <v>94</v>
      </c>
      <c r="G35" s="7">
        <v>79</v>
      </c>
      <c r="H35" s="8">
        <f t="shared" si="5"/>
        <v>11537033</v>
      </c>
      <c r="I35" s="9">
        <v>0</v>
      </c>
      <c r="J35" s="9">
        <v>1</v>
      </c>
      <c r="K35" s="9">
        <v>1</v>
      </c>
      <c r="L35" s="9">
        <v>1</v>
      </c>
      <c r="M35" s="9">
        <v>0</v>
      </c>
      <c r="N35" s="10">
        <f t="shared" si="6"/>
        <v>3</v>
      </c>
    </row>
    <row r="36" spans="1:14" ht="13.9" customHeight="1" x14ac:dyDescent="0.25">
      <c r="A36" s="3" t="str">
        <f t="shared" si="4"/>
        <v>Московский</v>
      </c>
      <c r="B36" s="11" t="str">
        <f t="shared" si="4"/>
        <v>ГБОУ СОШ №537</v>
      </c>
      <c r="C36" s="5">
        <f t="shared" si="4"/>
        <v>11537</v>
      </c>
      <c r="D36" s="5" t="str">
        <f t="shared" si="4"/>
        <v>СОШ</v>
      </c>
      <c r="E36" s="12" t="str">
        <f t="shared" si="4"/>
        <v>1б</v>
      </c>
      <c r="F36" s="7">
        <f t="shared" si="4"/>
        <v>94</v>
      </c>
      <c r="G36" s="7">
        <f t="shared" si="4"/>
        <v>79</v>
      </c>
      <c r="H36" s="8">
        <f t="shared" si="5"/>
        <v>11537034</v>
      </c>
      <c r="I36" s="9">
        <v>1</v>
      </c>
      <c r="J36" s="9">
        <v>1</v>
      </c>
      <c r="K36" s="9">
        <v>1</v>
      </c>
      <c r="L36" s="9">
        <v>1</v>
      </c>
      <c r="M36" s="9">
        <v>1</v>
      </c>
      <c r="N36" s="10">
        <f t="shared" si="6"/>
        <v>5</v>
      </c>
    </row>
    <row r="37" spans="1:14" ht="15" customHeight="1" x14ac:dyDescent="0.25">
      <c r="A37" s="3" t="str">
        <f t="shared" ref="A37:G52" si="7">A36</f>
        <v>Московский</v>
      </c>
      <c r="B37" s="11" t="str">
        <f t="shared" si="7"/>
        <v>ГБОУ СОШ №537</v>
      </c>
      <c r="C37" s="5">
        <f t="shared" si="7"/>
        <v>11537</v>
      </c>
      <c r="D37" s="5" t="str">
        <f t="shared" si="7"/>
        <v>СОШ</v>
      </c>
      <c r="E37" s="12" t="str">
        <f t="shared" si="7"/>
        <v>1б</v>
      </c>
      <c r="F37" s="7">
        <f t="shared" si="7"/>
        <v>94</v>
      </c>
      <c r="G37" s="7">
        <f t="shared" si="7"/>
        <v>79</v>
      </c>
      <c r="H37" s="8">
        <f t="shared" si="5"/>
        <v>11537035</v>
      </c>
      <c r="I37" s="9">
        <v>1</v>
      </c>
      <c r="J37" s="9">
        <v>1</v>
      </c>
      <c r="K37" s="9">
        <v>1</v>
      </c>
      <c r="L37" s="9">
        <v>1</v>
      </c>
      <c r="M37" s="9">
        <v>1</v>
      </c>
      <c r="N37" s="10">
        <f t="shared" si="6"/>
        <v>5</v>
      </c>
    </row>
    <row r="38" spans="1:14" ht="13.9" customHeight="1" x14ac:dyDescent="0.25">
      <c r="A38" s="3" t="str">
        <f t="shared" si="7"/>
        <v>Московский</v>
      </c>
      <c r="B38" s="11" t="str">
        <f t="shared" si="7"/>
        <v>ГБОУ СОШ №537</v>
      </c>
      <c r="C38" s="5">
        <f t="shared" si="7"/>
        <v>11537</v>
      </c>
      <c r="D38" s="5" t="str">
        <f t="shared" si="7"/>
        <v>СОШ</v>
      </c>
      <c r="E38" s="12" t="str">
        <f t="shared" si="7"/>
        <v>1б</v>
      </c>
      <c r="F38" s="7">
        <f t="shared" si="7"/>
        <v>94</v>
      </c>
      <c r="G38" s="7">
        <f t="shared" si="7"/>
        <v>79</v>
      </c>
      <c r="H38" s="8">
        <f t="shared" si="5"/>
        <v>11537036</v>
      </c>
      <c r="I38" s="9">
        <v>1</v>
      </c>
      <c r="J38" s="9">
        <v>1</v>
      </c>
      <c r="K38" s="9">
        <v>1</v>
      </c>
      <c r="L38" s="9">
        <v>1</v>
      </c>
      <c r="M38" s="9">
        <v>1</v>
      </c>
      <c r="N38" s="10">
        <f t="shared" si="6"/>
        <v>5</v>
      </c>
    </row>
    <row r="39" spans="1:14" ht="15" customHeight="1" x14ac:dyDescent="0.25">
      <c r="A39" s="3" t="str">
        <f t="shared" si="7"/>
        <v>Московский</v>
      </c>
      <c r="B39" s="11" t="str">
        <f t="shared" si="7"/>
        <v>ГБОУ СОШ №537</v>
      </c>
      <c r="C39" s="5">
        <f t="shared" si="7"/>
        <v>11537</v>
      </c>
      <c r="D39" s="5" t="str">
        <f t="shared" si="7"/>
        <v>СОШ</v>
      </c>
      <c r="E39" s="12" t="str">
        <f t="shared" si="7"/>
        <v>1б</v>
      </c>
      <c r="F39" s="7">
        <f t="shared" si="7"/>
        <v>94</v>
      </c>
      <c r="G39" s="7">
        <f t="shared" si="7"/>
        <v>79</v>
      </c>
      <c r="H39" s="8">
        <f t="shared" si="5"/>
        <v>11537037</v>
      </c>
      <c r="I39" s="9">
        <v>1</v>
      </c>
      <c r="J39" s="9">
        <v>1</v>
      </c>
      <c r="K39" s="9">
        <v>0</v>
      </c>
      <c r="L39" s="9">
        <v>1</v>
      </c>
      <c r="M39" s="9">
        <v>1</v>
      </c>
      <c r="N39" s="10">
        <f t="shared" si="6"/>
        <v>4</v>
      </c>
    </row>
    <row r="40" spans="1:14" ht="14.45" customHeight="1" x14ac:dyDescent="0.25">
      <c r="A40" s="3" t="str">
        <f t="shared" si="7"/>
        <v>Московский</v>
      </c>
      <c r="B40" s="11" t="str">
        <f t="shared" si="7"/>
        <v>ГБОУ СОШ №537</v>
      </c>
      <c r="C40" s="5">
        <f t="shared" si="7"/>
        <v>11537</v>
      </c>
      <c r="D40" s="5" t="str">
        <f t="shared" si="7"/>
        <v>СОШ</v>
      </c>
      <c r="E40" s="12" t="str">
        <f t="shared" si="7"/>
        <v>1б</v>
      </c>
      <c r="F40" s="7">
        <f t="shared" si="7"/>
        <v>94</v>
      </c>
      <c r="G40" s="7">
        <f t="shared" si="7"/>
        <v>79</v>
      </c>
      <c r="H40" s="8">
        <f t="shared" si="5"/>
        <v>11537038</v>
      </c>
      <c r="I40" s="9">
        <v>1</v>
      </c>
      <c r="J40" s="9">
        <v>1</v>
      </c>
      <c r="K40" s="9">
        <v>1</v>
      </c>
      <c r="L40" s="9">
        <v>1</v>
      </c>
      <c r="M40" s="9">
        <v>0</v>
      </c>
      <c r="N40" s="10">
        <f t="shared" si="6"/>
        <v>4</v>
      </c>
    </row>
    <row r="41" spans="1:14" ht="14.45" customHeight="1" x14ac:dyDescent="0.25">
      <c r="A41" s="3" t="str">
        <f t="shared" si="7"/>
        <v>Московский</v>
      </c>
      <c r="B41" s="11" t="str">
        <f t="shared" si="7"/>
        <v>ГБОУ СОШ №537</v>
      </c>
      <c r="C41" s="5">
        <f t="shared" si="7"/>
        <v>11537</v>
      </c>
      <c r="D41" s="5" t="str">
        <f t="shared" si="7"/>
        <v>СОШ</v>
      </c>
      <c r="E41" s="12" t="str">
        <f t="shared" si="7"/>
        <v>1б</v>
      </c>
      <c r="F41" s="7">
        <f t="shared" si="7"/>
        <v>94</v>
      </c>
      <c r="G41" s="7">
        <f t="shared" si="7"/>
        <v>79</v>
      </c>
      <c r="H41" s="8">
        <f t="shared" si="5"/>
        <v>11537039</v>
      </c>
      <c r="I41" s="9">
        <v>0</v>
      </c>
      <c r="J41" s="9">
        <v>1</v>
      </c>
      <c r="K41" s="9">
        <v>1</v>
      </c>
      <c r="L41" s="9">
        <v>1</v>
      </c>
      <c r="M41" s="9">
        <v>1</v>
      </c>
      <c r="N41" s="10">
        <f t="shared" si="6"/>
        <v>4</v>
      </c>
    </row>
    <row r="42" spans="1:14" ht="13.9" customHeight="1" x14ac:dyDescent="0.25">
      <c r="A42" s="3" t="str">
        <f t="shared" si="7"/>
        <v>Московский</v>
      </c>
      <c r="B42" s="11" t="str">
        <f t="shared" si="7"/>
        <v>ГБОУ СОШ №537</v>
      </c>
      <c r="C42" s="5">
        <f t="shared" si="7"/>
        <v>11537</v>
      </c>
      <c r="D42" s="5" t="str">
        <f t="shared" si="7"/>
        <v>СОШ</v>
      </c>
      <c r="E42" s="12" t="str">
        <f t="shared" si="7"/>
        <v>1б</v>
      </c>
      <c r="F42" s="7">
        <f t="shared" si="7"/>
        <v>94</v>
      </c>
      <c r="G42" s="7">
        <f t="shared" si="7"/>
        <v>79</v>
      </c>
      <c r="H42" s="8">
        <f t="shared" si="5"/>
        <v>11537040</v>
      </c>
      <c r="I42" s="9">
        <v>1</v>
      </c>
      <c r="J42" s="9">
        <v>1</v>
      </c>
      <c r="K42" s="9">
        <v>1</v>
      </c>
      <c r="L42" s="9">
        <v>1</v>
      </c>
      <c r="M42" s="9">
        <v>1</v>
      </c>
      <c r="N42" s="10">
        <f t="shared" si="6"/>
        <v>5</v>
      </c>
    </row>
    <row r="43" spans="1:14" ht="16.149999999999999" customHeight="1" x14ac:dyDescent="0.25">
      <c r="A43" s="3" t="str">
        <f t="shared" si="7"/>
        <v>Московский</v>
      </c>
      <c r="B43" s="11" t="str">
        <f t="shared" si="7"/>
        <v>ГБОУ СОШ №537</v>
      </c>
      <c r="C43" s="5">
        <f t="shared" si="7"/>
        <v>11537</v>
      </c>
      <c r="D43" s="5" t="str">
        <f t="shared" si="7"/>
        <v>СОШ</v>
      </c>
      <c r="E43" s="12" t="str">
        <f t="shared" si="7"/>
        <v>1б</v>
      </c>
      <c r="F43" s="7">
        <f t="shared" si="7"/>
        <v>94</v>
      </c>
      <c r="G43" s="7">
        <f t="shared" si="7"/>
        <v>79</v>
      </c>
      <c r="H43" s="8">
        <f t="shared" si="5"/>
        <v>11537041</v>
      </c>
      <c r="I43" s="9">
        <v>0</v>
      </c>
      <c r="J43" s="9">
        <v>1</v>
      </c>
      <c r="K43" s="9">
        <v>0</v>
      </c>
      <c r="L43" s="9">
        <v>1</v>
      </c>
      <c r="M43" s="9">
        <v>0</v>
      </c>
      <c r="N43" s="10">
        <f t="shared" si="6"/>
        <v>2</v>
      </c>
    </row>
    <row r="44" spans="1:14" ht="13.9" customHeight="1" x14ac:dyDescent="0.25">
      <c r="A44" s="3" t="str">
        <f t="shared" si="7"/>
        <v>Московский</v>
      </c>
      <c r="B44" s="11" t="str">
        <f t="shared" si="7"/>
        <v>ГБОУ СОШ №537</v>
      </c>
      <c r="C44" s="5">
        <f t="shared" si="7"/>
        <v>11537</v>
      </c>
      <c r="D44" s="5" t="str">
        <f t="shared" si="7"/>
        <v>СОШ</v>
      </c>
      <c r="E44" s="12" t="str">
        <f t="shared" si="7"/>
        <v>1б</v>
      </c>
      <c r="F44" s="7">
        <f t="shared" si="7"/>
        <v>94</v>
      </c>
      <c r="G44" s="7">
        <f t="shared" si="7"/>
        <v>79</v>
      </c>
      <c r="H44" s="8">
        <f t="shared" si="5"/>
        <v>11537042</v>
      </c>
      <c r="I44" s="9">
        <v>1</v>
      </c>
      <c r="J44" s="9">
        <v>1</v>
      </c>
      <c r="K44" s="9">
        <v>0</v>
      </c>
      <c r="L44" s="9">
        <v>1</v>
      </c>
      <c r="M44" s="9">
        <v>1</v>
      </c>
      <c r="N44" s="10">
        <f t="shared" si="6"/>
        <v>4</v>
      </c>
    </row>
    <row r="45" spans="1:14" ht="14.45" customHeight="1" x14ac:dyDescent="0.25">
      <c r="A45" s="3" t="str">
        <f t="shared" si="7"/>
        <v>Московский</v>
      </c>
      <c r="B45" s="11" t="str">
        <f t="shared" si="7"/>
        <v>ГБОУ СОШ №537</v>
      </c>
      <c r="C45" s="5">
        <f t="shared" si="7"/>
        <v>11537</v>
      </c>
      <c r="D45" s="5" t="str">
        <f t="shared" si="7"/>
        <v>СОШ</v>
      </c>
      <c r="E45" s="12" t="str">
        <f t="shared" si="7"/>
        <v>1б</v>
      </c>
      <c r="F45" s="7">
        <f t="shared" si="7"/>
        <v>94</v>
      </c>
      <c r="G45" s="7">
        <f t="shared" si="7"/>
        <v>79</v>
      </c>
      <c r="H45" s="8">
        <f t="shared" si="5"/>
        <v>11537043</v>
      </c>
      <c r="I45" s="9">
        <v>1</v>
      </c>
      <c r="J45" s="9">
        <v>1</v>
      </c>
      <c r="K45" s="9">
        <v>1</v>
      </c>
      <c r="L45" s="9">
        <v>1</v>
      </c>
      <c r="M45" s="9">
        <v>0</v>
      </c>
      <c r="N45" s="10">
        <f t="shared" si="6"/>
        <v>4</v>
      </c>
    </row>
    <row r="46" spans="1:14" ht="15" customHeight="1" x14ac:dyDescent="0.25">
      <c r="A46" s="3" t="str">
        <f t="shared" si="7"/>
        <v>Московский</v>
      </c>
      <c r="B46" s="11" t="str">
        <f t="shared" si="7"/>
        <v>ГБОУ СОШ №537</v>
      </c>
      <c r="C46" s="5">
        <f t="shared" si="7"/>
        <v>11537</v>
      </c>
      <c r="D46" s="5" t="str">
        <f t="shared" si="7"/>
        <v>СОШ</v>
      </c>
      <c r="E46" s="12" t="str">
        <f t="shared" si="7"/>
        <v>1б</v>
      </c>
      <c r="F46" s="7">
        <f t="shared" si="7"/>
        <v>94</v>
      </c>
      <c r="G46" s="7">
        <f t="shared" si="7"/>
        <v>79</v>
      </c>
      <c r="H46" s="8">
        <f t="shared" si="5"/>
        <v>11537044</v>
      </c>
      <c r="I46" s="9">
        <v>0</v>
      </c>
      <c r="J46" s="9">
        <v>0</v>
      </c>
      <c r="K46" s="9">
        <v>0</v>
      </c>
      <c r="L46" s="9">
        <v>1</v>
      </c>
      <c r="M46" s="9">
        <v>1</v>
      </c>
      <c r="N46" s="10">
        <f t="shared" si="6"/>
        <v>2</v>
      </c>
    </row>
    <row r="47" spans="1:14" ht="15.6" customHeight="1" x14ac:dyDescent="0.25">
      <c r="A47" s="3" t="str">
        <f t="shared" si="7"/>
        <v>Московский</v>
      </c>
      <c r="B47" s="11" t="str">
        <f t="shared" si="7"/>
        <v>ГБОУ СОШ №537</v>
      </c>
      <c r="C47" s="5">
        <f t="shared" si="7"/>
        <v>11537</v>
      </c>
      <c r="D47" s="5" t="str">
        <f t="shared" si="7"/>
        <v>СОШ</v>
      </c>
      <c r="E47" s="12" t="str">
        <f t="shared" si="7"/>
        <v>1б</v>
      </c>
      <c r="F47" s="7">
        <f t="shared" si="7"/>
        <v>94</v>
      </c>
      <c r="G47" s="7">
        <f t="shared" si="7"/>
        <v>79</v>
      </c>
      <c r="H47" s="8">
        <f t="shared" si="3"/>
        <v>11537045</v>
      </c>
      <c r="I47" s="9">
        <v>1</v>
      </c>
      <c r="J47" s="9">
        <v>1</v>
      </c>
      <c r="K47" s="9">
        <v>0</v>
      </c>
      <c r="L47" s="9">
        <v>1</v>
      </c>
      <c r="M47" s="9">
        <v>1</v>
      </c>
      <c r="N47" s="10">
        <f t="shared" si="6"/>
        <v>4</v>
      </c>
    </row>
    <row r="48" spans="1:14" ht="13.9" customHeight="1" x14ac:dyDescent="0.25">
      <c r="A48" s="3" t="str">
        <f t="shared" si="7"/>
        <v>Московский</v>
      </c>
      <c r="B48" s="11" t="str">
        <f t="shared" si="7"/>
        <v>ГБОУ СОШ №537</v>
      </c>
      <c r="C48" s="5">
        <f t="shared" si="7"/>
        <v>11537</v>
      </c>
      <c r="D48" s="5" t="str">
        <f t="shared" si="7"/>
        <v>СОШ</v>
      </c>
      <c r="E48" s="12" t="str">
        <f t="shared" si="7"/>
        <v>1б</v>
      </c>
      <c r="F48" s="7">
        <f t="shared" si="7"/>
        <v>94</v>
      </c>
      <c r="G48" s="7">
        <f t="shared" si="7"/>
        <v>79</v>
      </c>
      <c r="H48" s="8">
        <f t="shared" si="3"/>
        <v>11537046</v>
      </c>
      <c r="I48" s="9">
        <v>1</v>
      </c>
      <c r="J48" s="9">
        <v>1</v>
      </c>
      <c r="K48" s="9">
        <v>1</v>
      </c>
      <c r="L48" s="9">
        <v>1</v>
      </c>
      <c r="M48" s="9">
        <v>1</v>
      </c>
      <c r="N48" s="10">
        <f t="shared" si="6"/>
        <v>5</v>
      </c>
    </row>
    <row r="49" spans="1:14" ht="15" customHeight="1" x14ac:dyDescent="0.25">
      <c r="A49" s="3" t="str">
        <f t="shared" si="7"/>
        <v>Московский</v>
      </c>
      <c r="B49" s="11" t="str">
        <f t="shared" si="7"/>
        <v>ГБОУ СОШ №537</v>
      </c>
      <c r="C49" s="5">
        <f t="shared" si="7"/>
        <v>11537</v>
      </c>
      <c r="D49" s="5" t="str">
        <f t="shared" si="7"/>
        <v>СОШ</v>
      </c>
      <c r="E49" s="12" t="str">
        <f t="shared" si="7"/>
        <v>1б</v>
      </c>
      <c r="F49" s="7">
        <f t="shared" si="7"/>
        <v>94</v>
      </c>
      <c r="G49" s="7">
        <f t="shared" si="7"/>
        <v>79</v>
      </c>
      <c r="H49" s="8">
        <f t="shared" si="3"/>
        <v>11537047</v>
      </c>
      <c r="I49" s="9">
        <v>1</v>
      </c>
      <c r="J49" s="9">
        <v>1</v>
      </c>
      <c r="K49" s="9">
        <v>1</v>
      </c>
      <c r="L49" s="9">
        <v>1</v>
      </c>
      <c r="M49" s="9">
        <v>0</v>
      </c>
      <c r="N49" s="10">
        <f t="shared" si="6"/>
        <v>4</v>
      </c>
    </row>
    <row r="50" spans="1:14" ht="15" customHeight="1" x14ac:dyDescent="0.25">
      <c r="A50" s="3" t="str">
        <f t="shared" si="7"/>
        <v>Московский</v>
      </c>
      <c r="B50" s="11" t="str">
        <f t="shared" si="7"/>
        <v>ГБОУ СОШ №537</v>
      </c>
      <c r="C50" s="5">
        <f t="shared" si="7"/>
        <v>11537</v>
      </c>
      <c r="D50" s="5" t="str">
        <f t="shared" si="7"/>
        <v>СОШ</v>
      </c>
      <c r="E50" s="12" t="str">
        <f t="shared" si="7"/>
        <v>1б</v>
      </c>
      <c r="F50" s="7">
        <f t="shared" si="7"/>
        <v>94</v>
      </c>
      <c r="G50" s="7">
        <f t="shared" si="7"/>
        <v>79</v>
      </c>
      <c r="H50" s="8">
        <f t="shared" si="3"/>
        <v>11537048</v>
      </c>
      <c r="I50" s="9">
        <v>1</v>
      </c>
      <c r="J50" s="9">
        <v>1</v>
      </c>
      <c r="K50" s="9">
        <v>1</v>
      </c>
      <c r="L50" s="9">
        <v>1</v>
      </c>
      <c r="M50" s="9">
        <v>1</v>
      </c>
      <c r="N50" s="10">
        <f t="shared" si="6"/>
        <v>5</v>
      </c>
    </row>
    <row r="51" spans="1:14" ht="15.6" customHeight="1" x14ac:dyDescent="0.25">
      <c r="A51" s="3" t="str">
        <f t="shared" si="7"/>
        <v>Московский</v>
      </c>
      <c r="B51" s="11" t="str">
        <f t="shared" si="7"/>
        <v>ГБОУ СОШ №537</v>
      </c>
      <c r="C51" s="5">
        <f t="shared" si="7"/>
        <v>11537</v>
      </c>
      <c r="D51" s="5" t="str">
        <f t="shared" si="7"/>
        <v>СОШ</v>
      </c>
      <c r="E51" s="12" t="str">
        <f t="shared" si="7"/>
        <v>1б</v>
      </c>
      <c r="F51" s="7">
        <f t="shared" si="7"/>
        <v>94</v>
      </c>
      <c r="G51" s="7">
        <f t="shared" si="7"/>
        <v>79</v>
      </c>
      <c r="H51" s="8">
        <f t="shared" si="3"/>
        <v>11537049</v>
      </c>
      <c r="I51" s="9">
        <v>1</v>
      </c>
      <c r="J51" s="9">
        <v>1</v>
      </c>
      <c r="K51" s="9">
        <v>0</v>
      </c>
      <c r="L51" s="9">
        <v>1</v>
      </c>
      <c r="M51" s="9">
        <v>1</v>
      </c>
      <c r="N51" s="10">
        <f t="shared" si="6"/>
        <v>4</v>
      </c>
    </row>
    <row r="52" spans="1:14" ht="14.45" customHeight="1" x14ac:dyDescent="0.25">
      <c r="A52" s="3" t="str">
        <f t="shared" si="7"/>
        <v>Московский</v>
      </c>
      <c r="B52" s="11" t="str">
        <f t="shared" si="7"/>
        <v>ГБОУ СОШ №537</v>
      </c>
      <c r="C52" s="5">
        <f t="shared" si="7"/>
        <v>11537</v>
      </c>
      <c r="D52" s="5" t="str">
        <f t="shared" si="7"/>
        <v>СОШ</v>
      </c>
      <c r="E52" s="12" t="str">
        <f t="shared" si="7"/>
        <v>1б</v>
      </c>
      <c r="F52" s="7">
        <f t="shared" si="7"/>
        <v>94</v>
      </c>
      <c r="G52" s="7">
        <f t="shared" si="7"/>
        <v>79</v>
      </c>
      <c r="H52" s="8">
        <f t="shared" si="3"/>
        <v>11537050</v>
      </c>
      <c r="I52" s="9">
        <v>1</v>
      </c>
      <c r="J52" s="9">
        <v>1</v>
      </c>
      <c r="K52" s="9">
        <v>0</v>
      </c>
      <c r="L52" s="9">
        <v>1</v>
      </c>
      <c r="M52" s="9">
        <v>1</v>
      </c>
      <c r="N52" s="10">
        <f t="shared" si="6"/>
        <v>4</v>
      </c>
    </row>
    <row r="53" spans="1:14" ht="15.6" customHeight="1" x14ac:dyDescent="0.25">
      <c r="A53" s="3" t="str">
        <f t="shared" ref="A53:G68" si="8">A52</f>
        <v>Московский</v>
      </c>
      <c r="B53" s="11" t="str">
        <f t="shared" si="8"/>
        <v>ГБОУ СОШ №537</v>
      </c>
      <c r="C53" s="5">
        <f t="shared" si="8"/>
        <v>11537</v>
      </c>
      <c r="D53" s="5" t="str">
        <f t="shared" si="8"/>
        <v>СОШ</v>
      </c>
      <c r="E53" s="12" t="str">
        <f t="shared" si="8"/>
        <v>1б</v>
      </c>
      <c r="F53" s="7">
        <f t="shared" si="8"/>
        <v>94</v>
      </c>
      <c r="G53" s="7">
        <f t="shared" si="8"/>
        <v>79</v>
      </c>
      <c r="H53" s="8">
        <f t="shared" si="3"/>
        <v>11537051</v>
      </c>
      <c r="I53" s="9">
        <v>1</v>
      </c>
      <c r="J53" s="9">
        <v>1</v>
      </c>
      <c r="K53" s="9">
        <v>0</v>
      </c>
      <c r="L53" s="9">
        <v>1</v>
      </c>
      <c r="M53" s="9">
        <v>1</v>
      </c>
      <c r="N53" s="10">
        <f t="shared" si="6"/>
        <v>4</v>
      </c>
    </row>
    <row r="54" spans="1:14" ht="15.6" customHeight="1" x14ac:dyDescent="0.25">
      <c r="A54" s="3" t="str">
        <f t="shared" si="8"/>
        <v>Московский</v>
      </c>
      <c r="B54" s="11" t="str">
        <f t="shared" si="8"/>
        <v>ГБОУ СОШ №537</v>
      </c>
      <c r="C54" s="5">
        <f t="shared" si="8"/>
        <v>11537</v>
      </c>
      <c r="D54" s="5" t="str">
        <f t="shared" si="8"/>
        <v>СОШ</v>
      </c>
      <c r="E54" s="12" t="str">
        <f t="shared" si="8"/>
        <v>1б</v>
      </c>
      <c r="F54" s="7">
        <f t="shared" si="8"/>
        <v>94</v>
      </c>
      <c r="G54" s="7">
        <f t="shared" si="8"/>
        <v>79</v>
      </c>
      <c r="H54" s="8">
        <f t="shared" si="3"/>
        <v>11537052</v>
      </c>
      <c r="I54" s="9">
        <v>1</v>
      </c>
      <c r="J54" s="9">
        <v>1</v>
      </c>
      <c r="K54" s="9">
        <v>1</v>
      </c>
      <c r="L54" s="9">
        <v>1</v>
      </c>
      <c r="M54" s="9">
        <v>1</v>
      </c>
      <c r="N54" s="10">
        <f t="shared" si="6"/>
        <v>5</v>
      </c>
    </row>
    <row r="55" spans="1:14" ht="15" customHeight="1" x14ac:dyDescent="0.25">
      <c r="A55" s="3" t="str">
        <f t="shared" si="8"/>
        <v>Московский</v>
      </c>
      <c r="B55" s="11" t="str">
        <f t="shared" si="8"/>
        <v>ГБОУ СОШ №537</v>
      </c>
      <c r="C55" s="5">
        <f t="shared" si="8"/>
        <v>11537</v>
      </c>
      <c r="D55" s="5" t="str">
        <f t="shared" si="8"/>
        <v>СОШ</v>
      </c>
      <c r="E55" s="12" t="str">
        <f t="shared" si="8"/>
        <v>1б</v>
      </c>
      <c r="F55" s="7">
        <f t="shared" si="8"/>
        <v>94</v>
      </c>
      <c r="G55" s="7">
        <f t="shared" si="8"/>
        <v>79</v>
      </c>
      <c r="H55" s="8">
        <f t="shared" si="3"/>
        <v>11537053</v>
      </c>
      <c r="I55" s="9">
        <v>1</v>
      </c>
      <c r="J55" s="9">
        <v>1</v>
      </c>
      <c r="K55" s="9">
        <v>1</v>
      </c>
      <c r="L55" s="9">
        <v>1</v>
      </c>
      <c r="M55" s="9">
        <v>1</v>
      </c>
      <c r="N55" s="10">
        <f t="shared" si="6"/>
        <v>5</v>
      </c>
    </row>
    <row r="56" spans="1:14" ht="15" customHeight="1" x14ac:dyDescent="0.25">
      <c r="A56" s="3" t="str">
        <f t="shared" si="8"/>
        <v>Московский</v>
      </c>
      <c r="B56" s="11" t="str">
        <f t="shared" si="8"/>
        <v>ГБОУ СОШ №537</v>
      </c>
      <c r="C56" s="5">
        <f t="shared" si="8"/>
        <v>11537</v>
      </c>
      <c r="D56" s="5" t="str">
        <f t="shared" si="8"/>
        <v>СОШ</v>
      </c>
      <c r="E56" s="12" t="str">
        <f t="shared" si="8"/>
        <v>1б</v>
      </c>
      <c r="F56" s="7">
        <f t="shared" si="8"/>
        <v>94</v>
      </c>
      <c r="G56" s="7">
        <f t="shared" si="8"/>
        <v>79</v>
      </c>
      <c r="H56" s="8">
        <f t="shared" si="3"/>
        <v>11537054</v>
      </c>
      <c r="I56" s="9">
        <v>1</v>
      </c>
      <c r="J56" s="9">
        <v>1</v>
      </c>
      <c r="K56" s="9">
        <v>0</v>
      </c>
      <c r="L56" s="9">
        <v>1</v>
      </c>
      <c r="M56" s="9">
        <v>1</v>
      </c>
      <c r="N56" s="10">
        <f t="shared" si="6"/>
        <v>4</v>
      </c>
    </row>
    <row r="57" spans="1:14" ht="13.9" customHeight="1" x14ac:dyDescent="0.25">
      <c r="A57" s="3" t="str">
        <f t="shared" si="8"/>
        <v>Московский</v>
      </c>
      <c r="B57" s="11" t="str">
        <f t="shared" si="8"/>
        <v>ГБОУ СОШ №537</v>
      </c>
      <c r="C57" s="5">
        <f t="shared" si="8"/>
        <v>11537</v>
      </c>
      <c r="D57" s="5" t="str">
        <f t="shared" si="8"/>
        <v>СОШ</v>
      </c>
      <c r="E57" s="12" t="str">
        <f t="shared" si="8"/>
        <v>1б</v>
      </c>
      <c r="F57" s="7">
        <f t="shared" si="8"/>
        <v>94</v>
      </c>
      <c r="G57" s="7">
        <f t="shared" si="8"/>
        <v>79</v>
      </c>
      <c r="H57" s="8">
        <f t="shared" si="3"/>
        <v>11537055</v>
      </c>
      <c r="I57" s="9">
        <v>1</v>
      </c>
      <c r="J57" s="9">
        <v>1</v>
      </c>
      <c r="K57" s="9">
        <v>1</v>
      </c>
      <c r="L57" s="9">
        <v>1</v>
      </c>
      <c r="M57" s="9">
        <v>1</v>
      </c>
      <c r="N57" s="10">
        <f t="shared" si="6"/>
        <v>5</v>
      </c>
    </row>
    <row r="58" spans="1:14" ht="15" customHeight="1" x14ac:dyDescent="0.25">
      <c r="A58" s="3" t="str">
        <f t="shared" si="8"/>
        <v>Московский</v>
      </c>
      <c r="B58" s="11" t="str">
        <f t="shared" si="8"/>
        <v>ГБОУ СОШ №537</v>
      </c>
      <c r="C58" s="5">
        <f t="shared" si="8"/>
        <v>11537</v>
      </c>
      <c r="D58" s="5" t="str">
        <f t="shared" si="8"/>
        <v>СОШ</v>
      </c>
      <c r="E58" s="12" t="str">
        <f t="shared" si="8"/>
        <v>1б</v>
      </c>
      <c r="F58" s="7">
        <f t="shared" si="8"/>
        <v>94</v>
      </c>
      <c r="G58" s="7">
        <f t="shared" si="8"/>
        <v>79</v>
      </c>
      <c r="H58" s="8">
        <f t="shared" si="3"/>
        <v>11537056</v>
      </c>
      <c r="I58" s="9">
        <v>1</v>
      </c>
      <c r="J58" s="9">
        <v>1</v>
      </c>
      <c r="K58" s="9">
        <v>1</v>
      </c>
      <c r="L58" s="9">
        <v>1</v>
      </c>
      <c r="M58" s="9">
        <v>1</v>
      </c>
      <c r="N58" s="10">
        <f t="shared" si="6"/>
        <v>5</v>
      </c>
    </row>
    <row r="59" spans="1:14" ht="15" customHeight="1" x14ac:dyDescent="0.25">
      <c r="A59" s="3" t="str">
        <f t="shared" si="8"/>
        <v>Московский</v>
      </c>
      <c r="B59" s="11" t="str">
        <f t="shared" si="8"/>
        <v>ГБОУ СОШ №537</v>
      </c>
      <c r="C59" s="5">
        <f t="shared" si="8"/>
        <v>11537</v>
      </c>
      <c r="D59" s="5" t="str">
        <f t="shared" si="8"/>
        <v>СОШ</v>
      </c>
      <c r="E59" s="12" t="str">
        <f t="shared" si="8"/>
        <v>1б</v>
      </c>
      <c r="F59" s="7">
        <f t="shared" si="8"/>
        <v>94</v>
      </c>
      <c r="G59" s="7">
        <f t="shared" si="8"/>
        <v>79</v>
      </c>
      <c r="H59" s="8">
        <f t="shared" si="3"/>
        <v>11537057</v>
      </c>
      <c r="I59" s="9">
        <v>1</v>
      </c>
      <c r="J59" s="9">
        <v>1</v>
      </c>
      <c r="K59" s="9">
        <v>1</v>
      </c>
      <c r="L59" s="9">
        <v>1</v>
      </c>
      <c r="M59" s="9">
        <v>1</v>
      </c>
      <c r="N59" s="10">
        <f t="shared" si="6"/>
        <v>5</v>
      </c>
    </row>
    <row r="60" spans="1:14" ht="15" customHeight="1" x14ac:dyDescent="0.25">
      <c r="A60" s="3" t="str">
        <f t="shared" si="8"/>
        <v>Московский</v>
      </c>
      <c r="B60" s="11" t="str">
        <f t="shared" si="8"/>
        <v>ГБОУ СОШ №537</v>
      </c>
      <c r="C60" s="5">
        <f t="shared" si="8"/>
        <v>11537</v>
      </c>
      <c r="D60" s="5" t="str">
        <f t="shared" si="8"/>
        <v>СОШ</v>
      </c>
      <c r="E60" s="13" t="s">
        <v>17</v>
      </c>
      <c r="F60" s="7">
        <v>94</v>
      </c>
      <c r="G60" s="7">
        <v>79</v>
      </c>
      <c r="H60" s="8">
        <f t="shared" si="3"/>
        <v>11537058</v>
      </c>
      <c r="I60" s="9">
        <v>1</v>
      </c>
      <c r="J60" s="9">
        <v>0</v>
      </c>
      <c r="K60" s="9">
        <v>1</v>
      </c>
      <c r="L60" s="9">
        <v>1</v>
      </c>
      <c r="M60" s="9">
        <v>1</v>
      </c>
      <c r="N60" s="10">
        <f>IF(COUNTBLANK(I60:M60)&lt;5,SUM(I60:M60),"Не писал")</f>
        <v>4</v>
      </c>
    </row>
    <row r="61" spans="1:14" ht="13.15" customHeight="1" x14ac:dyDescent="0.25">
      <c r="A61" s="3" t="str">
        <f t="shared" si="8"/>
        <v>Московский</v>
      </c>
      <c r="B61" s="11" t="str">
        <f t="shared" si="8"/>
        <v>ГБОУ СОШ №537</v>
      </c>
      <c r="C61" s="5">
        <f t="shared" si="8"/>
        <v>11537</v>
      </c>
      <c r="D61" s="5" t="str">
        <f t="shared" si="8"/>
        <v>СОШ</v>
      </c>
      <c r="E61" s="12" t="str">
        <f t="shared" si="8"/>
        <v>1в</v>
      </c>
      <c r="F61" s="7">
        <f t="shared" si="8"/>
        <v>94</v>
      </c>
      <c r="G61" s="7">
        <f t="shared" si="8"/>
        <v>79</v>
      </c>
      <c r="H61" s="8">
        <f t="shared" si="3"/>
        <v>11537059</v>
      </c>
      <c r="I61" s="9">
        <v>1</v>
      </c>
      <c r="J61" s="9">
        <v>1</v>
      </c>
      <c r="K61" s="9">
        <v>0</v>
      </c>
      <c r="L61" s="9">
        <v>1</v>
      </c>
      <c r="M61" s="9">
        <v>1</v>
      </c>
      <c r="N61" s="10">
        <f t="shared" ref="N61:N81" si="9">IF(COUNTBLANK(I61:M61)&lt;5,SUM(I61:M61),"Не писал")</f>
        <v>4</v>
      </c>
    </row>
    <row r="62" spans="1:14" ht="13.9" customHeight="1" x14ac:dyDescent="0.25">
      <c r="A62" s="3" t="str">
        <f t="shared" si="8"/>
        <v>Московский</v>
      </c>
      <c r="B62" s="11" t="str">
        <f t="shared" si="8"/>
        <v>ГБОУ СОШ №537</v>
      </c>
      <c r="C62" s="5">
        <f t="shared" si="8"/>
        <v>11537</v>
      </c>
      <c r="D62" s="5" t="str">
        <f t="shared" si="8"/>
        <v>СОШ</v>
      </c>
      <c r="E62" s="12" t="str">
        <f t="shared" si="8"/>
        <v>1в</v>
      </c>
      <c r="F62" s="7">
        <f t="shared" si="8"/>
        <v>94</v>
      </c>
      <c r="G62" s="7">
        <f t="shared" si="8"/>
        <v>79</v>
      </c>
      <c r="H62" s="8">
        <f t="shared" si="3"/>
        <v>11537060</v>
      </c>
      <c r="I62" s="9">
        <v>1</v>
      </c>
      <c r="J62" s="9">
        <v>1</v>
      </c>
      <c r="K62" s="9">
        <v>0</v>
      </c>
      <c r="L62" s="9">
        <v>1</v>
      </c>
      <c r="M62" s="9">
        <v>1</v>
      </c>
      <c r="N62" s="10">
        <f t="shared" si="9"/>
        <v>4</v>
      </c>
    </row>
    <row r="63" spans="1:14" ht="13.9" customHeight="1" x14ac:dyDescent="0.25">
      <c r="A63" s="3" t="str">
        <f t="shared" si="8"/>
        <v>Московский</v>
      </c>
      <c r="B63" s="11" t="str">
        <f t="shared" si="8"/>
        <v>ГБОУ СОШ №537</v>
      </c>
      <c r="C63" s="5">
        <f t="shared" si="8"/>
        <v>11537</v>
      </c>
      <c r="D63" s="5" t="str">
        <f t="shared" si="8"/>
        <v>СОШ</v>
      </c>
      <c r="E63" s="12" t="str">
        <f t="shared" si="8"/>
        <v>1в</v>
      </c>
      <c r="F63" s="7">
        <f t="shared" si="8"/>
        <v>94</v>
      </c>
      <c r="G63" s="7">
        <f t="shared" si="8"/>
        <v>79</v>
      </c>
      <c r="H63" s="8">
        <f t="shared" si="3"/>
        <v>11537061</v>
      </c>
      <c r="I63" s="9">
        <v>1</v>
      </c>
      <c r="J63" s="9">
        <v>1</v>
      </c>
      <c r="K63" s="9">
        <v>0</v>
      </c>
      <c r="L63" s="9">
        <v>1</v>
      </c>
      <c r="M63" s="9">
        <v>1</v>
      </c>
      <c r="N63" s="10">
        <f t="shared" si="9"/>
        <v>4</v>
      </c>
    </row>
    <row r="64" spans="1:14" ht="15.6" customHeight="1" x14ac:dyDescent="0.25">
      <c r="A64" s="3" t="str">
        <f t="shared" si="8"/>
        <v>Московский</v>
      </c>
      <c r="B64" s="11" t="str">
        <f t="shared" si="8"/>
        <v>ГБОУ СОШ №537</v>
      </c>
      <c r="C64" s="5">
        <f t="shared" si="8"/>
        <v>11537</v>
      </c>
      <c r="D64" s="5" t="str">
        <f t="shared" si="8"/>
        <v>СОШ</v>
      </c>
      <c r="E64" s="12" t="str">
        <f t="shared" si="8"/>
        <v>1в</v>
      </c>
      <c r="F64" s="7">
        <f t="shared" si="8"/>
        <v>94</v>
      </c>
      <c r="G64" s="7">
        <f t="shared" si="8"/>
        <v>79</v>
      </c>
      <c r="H64" s="8">
        <f t="shared" si="3"/>
        <v>11537062</v>
      </c>
      <c r="I64" s="9">
        <v>1</v>
      </c>
      <c r="J64" s="9">
        <v>1</v>
      </c>
      <c r="K64" s="9">
        <v>1</v>
      </c>
      <c r="L64" s="9">
        <v>1</v>
      </c>
      <c r="M64" s="9">
        <v>1</v>
      </c>
      <c r="N64" s="10">
        <f t="shared" si="9"/>
        <v>5</v>
      </c>
    </row>
    <row r="65" spans="1:14" ht="15.6" customHeight="1" x14ac:dyDescent="0.25">
      <c r="A65" s="3" t="str">
        <f t="shared" si="8"/>
        <v>Московский</v>
      </c>
      <c r="B65" s="11" t="str">
        <f t="shared" si="8"/>
        <v>ГБОУ СОШ №537</v>
      </c>
      <c r="C65" s="5">
        <f t="shared" si="8"/>
        <v>11537</v>
      </c>
      <c r="D65" s="5" t="str">
        <f t="shared" si="8"/>
        <v>СОШ</v>
      </c>
      <c r="E65" s="12" t="str">
        <f t="shared" si="8"/>
        <v>1в</v>
      </c>
      <c r="F65" s="7">
        <f t="shared" si="8"/>
        <v>94</v>
      </c>
      <c r="G65" s="7">
        <f t="shared" si="8"/>
        <v>79</v>
      </c>
      <c r="H65" s="8">
        <f t="shared" si="3"/>
        <v>11537063</v>
      </c>
      <c r="I65" s="9">
        <v>1</v>
      </c>
      <c r="J65" s="9">
        <v>0</v>
      </c>
      <c r="K65" s="9">
        <v>1</v>
      </c>
      <c r="L65" s="9">
        <v>1</v>
      </c>
      <c r="M65" s="9">
        <v>1</v>
      </c>
      <c r="N65" s="10">
        <f t="shared" si="9"/>
        <v>4</v>
      </c>
    </row>
    <row r="66" spans="1:14" ht="16.899999999999999" customHeight="1" x14ac:dyDescent="0.25">
      <c r="A66" s="3" t="str">
        <f t="shared" si="8"/>
        <v>Московский</v>
      </c>
      <c r="B66" s="11" t="str">
        <f t="shared" si="8"/>
        <v>ГБОУ СОШ №537</v>
      </c>
      <c r="C66" s="5">
        <f t="shared" si="8"/>
        <v>11537</v>
      </c>
      <c r="D66" s="5" t="str">
        <f t="shared" si="8"/>
        <v>СОШ</v>
      </c>
      <c r="E66" s="12" t="str">
        <f t="shared" si="8"/>
        <v>1в</v>
      </c>
      <c r="F66" s="7">
        <f t="shared" si="8"/>
        <v>94</v>
      </c>
      <c r="G66" s="7">
        <f t="shared" si="8"/>
        <v>79</v>
      </c>
      <c r="H66" s="8">
        <f t="shared" si="3"/>
        <v>11537064</v>
      </c>
      <c r="I66" s="9">
        <v>1</v>
      </c>
      <c r="J66" s="9">
        <v>1</v>
      </c>
      <c r="K66" s="9">
        <v>1</v>
      </c>
      <c r="L66" s="9">
        <v>1</v>
      </c>
      <c r="M66" s="9">
        <v>1</v>
      </c>
      <c r="N66" s="10">
        <f t="shared" si="9"/>
        <v>5</v>
      </c>
    </row>
    <row r="67" spans="1:14" ht="13.9" customHeight="1" x14ac:dyDescent="0.25">
      <c r="A67" s="3" t="str">
        <f t="shared" si="8"/>
        <v>Московский</v>
      </c>
      <c r="B67" s="11" t="str">
        <f t="shared" si="8"/>
        <v>ГБОУ СОШ №537</v>
      </c>
      <c r="C67" s="5">
        <f t="shared" si="8"/>
        <v>11537</v>
      </c>
      <c r="D67" s="5" t="str">
        <f t="shared" si="8"/>
        <v>СОШ</v>
      </c>
      <c r="E67" s="13" t="s">
        <v>17</v>
      </c>
      <c r="F67" s="7">
        <v>94</v>
      </c>
      <c r="G67" s="7">
        <v>79</v>
      </c>
      <c r="H67" s="8">
        <f t="shared" si="3"/>
        <v>11537065</v>
      </c>
      <c r="I67" s="9">
        <v>1</v>
      </c>
      <c r="J67" s="9">
        <v>1</v>
      </c>
      <c r="K67" s="9">
        <v>1</v>
      </c>
      <c r="L67" s="9">
        <v>1</v>
      </c>
      <c r="M67" s="9">
        <v>1</v>
      </c>
      <c r="N67" s="10">
        <f t="shared" si="9"/>
        <v>5</v>
      </c>
    </row>
    <row r="68" spans="1:14" ht="15" customHeight="1" x14ac:dyDescent="0.25">
      <c r="A68" s="3" t="str">
        <f t="shared" si="8"/>
        <v>Московский</v>
      </c>
      <c r="B68" s="11" t="str">
        <f t="shared" si="8"/>
        <v>ГБОУ СОШ №537</v>
      </c>
      <c r="C68" s="5">
        <f t="shared" si="8"/>
        <v>11537</v>
      </c>
      <c r="D68" s="5" t="str">
        <f t="shared" si="8"/>
        <v>СОШ</v>
      </c>
      <c r="E68" s="12" t="str">
        <f t="shared" si="8"/>
        <v>1в</v>
      </c>
      <c r="F68" s="7">
        <f t="shared" si="8"/>
        <v>94</v>
      </c>
      <c r="G68" s="7">
        <f t="shared" si="8"/>
        <v>79</v>
      </c>
      <c r="H68" s="8">
        <f t="shared" si="3"/>
        <v>11537066</v>
      </c>
      <c r="I68" s="9">
        <v>1</v>
      </c>
      <c r="J68" s="9">
        <v>1</v>
      </c>
      <c r="K68" s="9">
        <v>0</v>
      </c>
      <c r="L68" s="9">
        <v>1</v>
      </c>
      <c r="M68" s="9">
        <v>1</v>
      </c>
      <c r="N68" s="10">
        <f t="shared" si="9"/>
        <v>4</v>
      </c>
    </row>
    <row r="69" spans="1:14" ht="15" customHeight="1" x14ac:dyDescent="0.25">
      <c r="A69" s="3" t="str">
        <f t="shared" ref="A69:G82" si="10">A68</f>
        <v>Московский</v>
      </c>
      <c r="B69" s="11" t="str">
        <f t="shared" si="10"/>
        <v>ГБОУ СОШ №537</v>
      </c>
      <c r="C69" s="5">
        <f t="shared" si="10"/>
        <v>11537</v>
      </c>
      <c r="D69" s="5" t="str">
        <f t="shared" si="10"/>
        <v>СОШ</v>
      </c>
      <c r="E69" s="12" t="str">
        <f t="shared" si="10"/>
        <v>1в</v>
      </c>
      <c r="F69" s="7">
        <f t="shared" si="10"/>
        <v>94</v>
      </c>
      <c r="G69" s="7">
        <f t="shared" si="10"/>
        <v>79</v>
      </c>
      <c r="H69" s="8">
        <f t="shared" ref="H69:H81" si="11">H68+1</f>
        <v>11537067</v>
      </c>
      <c r="I69" s="9">
        <v>1</v>
      </c>
      <c r="J69" s="9">
        <v>1</v>
      </c>
      <c r="K69" s="9">
        <v>1</v>
      </c>
      <c r="L69" s="9">
        <v>1</v>
      </c>
      <c r="M69" s="9">
        <v>1</v>
      </c>
      <c r="N69" s="10">
        <f t="shared" si="9"/>
        <v>5</v>
      </c>
    </row>
    <row r="70" spans="1:14" ht="15" customHeight="1" x14ac:dyDescent="0.25">
      <c r="A70" s="3" t="str">
        <f t="shared" si="10"/>
        <v>Московский</v>
      </c>
      <c r="B70" s="11" t="str">
        <f t="shared" si="10"/>
        <v>ГБОУ СОШ №537</v>
      </c>
      <c r="C70" s="5">
        <f t="shared" si="10"/>
        <v>11537</v>
      </c>
      <c r="D70" s="5" t="str">
        <f t="shared" si="10"/>
        <v>СОШ</v>
      </c>
      <c r="E70" s="12" t="str">
        <f t="shared" si="10"/>
        <v>1в</v>
      </c>
      <c r="F70" s="7">
        <f t="shared" si="10"/>
        <v>94</v>
      </c>
      <c r="G70" s="7">
        <f t="shared" si="10"/>
        <v>79</v>
      </c>
      <c r="H70" s="8">
        <f t="shared" si="11"/>
        <v>11537068</v>
      </c>
      <c r="I70" s="9">
        <v>1</v>
      </c>
      <c r="J70" s="9">
        <v>1</v>
      </c>
      <c r="K70" s="9">
        <v>0</v>
      </c>
      <c r="L70" s="9">
        <v>1</v>
      </c>
      <c r="M70" s="9">
        <v>1</v>
      </c>
      <c r="N70" s="10">
        <f t="shared" si="9"/>
        <v>4</v>
      </c>
    </row>
    <row r="71" spans="1:14" ht="14.45" customHeight="1" x14ac:dyDescent="0.25">
      <c r="A71" s="3" t="str">
        <f t="shared" si="10"/>
        <v>Московский</v>
      </c>
      <c r="B71" s="11" t="str">
        <f t="shared" si="10"/>
        <v>ГБОУ СОШ №537</v>
      </c>
      <c r="C71" s="5">
        <f t="shared" si="10"/>
        <v>11537</v>
      </c>
      <c r="D71" s="5" t="str">
        <f t="shared" si="10"/>
        <v>СОШ</v>
      </c>
      <c r="E71" s="12" t="str">
        <f t="shared" si="10"/>
        <v>1в</v>
      </c>
      <c r="F71" s="7">
        <f t="shared" si="10"/>
        <v>94</v>
      </c>
      <c r="G71" s="7">
        <f t="shared" si="10"/>
        <v>79</v>
      </c>
      <c r="H71" s="8">
        <f t="shared" si="11"/>
        <v>11537069</v>
      </c>
      <c r="I71" s="9">
        <v>1</v>
      </c>
      <c r="J71" s="9">
        <v>1</v>
      </c>
      <c r="K71" s="9">
        <v>1</v>
      </c>
      <c r="L71" s="9">
        <v>1</v>
      </c>
      <c r="M71" s="9">
        <v>1</v>
      </c>
      <c r="N71" s="10">
        <f t="shared" si="9"/>
        <v>5</v>
      </c>
    </row>
    <row r="72" spans="1:14" ht="14.45" customHeight="1" x14ac:dyDescent="0.25">
      <c r="A72" s="3" t="str">
        <f t="shared" si="10"/>
        <v>Московский</v>
      </c>
      <c r="B72" s="11" t="str">
        <f t="shared" si="10"/>
        <v>ГБОУ СОШ №537</v>
      </c>
      <c r="C72" s="5">
        <f t="shared" si="10"/>
        <v>11537</v>
      </c>
      <c r="D72" s="5" t="str">
        <f t="shared" si="10"/>
        <v>СОШ</v>
      </c>
      <c r="E72" s="12" t="str">
        <f t="shared" si="10"/>
        <v>1в</v>
      </c>
      <c r="F72" s="7">
        <f t="shared" si="10"/>
        <v>94</v>
      </c>
      <c r="G72" s="7">
        <f t="shared" si="10"/>
        <v>79</v>
      </c>
      <c r="H72" s="8">
        <f t="shared" si="11"/>
        <v>11537070</v>
      </c>
      <c r="I72" s="9">
        <v>1</v>
      </c>
      <c r="J72" s="9">
        <v>1</v>
      </c>
      <c r="K72" s="9">
        <v>1</v>
      </c>
      <c r="L72" s="9">
        <v>1</v>
      </c>
      <c r="M72" s="9">
        <v>1</v>
      </c>
      <c r="N72" s="10">
        <f t="shared" si="9"/>
        <v>5</v>
      </c>
    </row>
    <row r="73" spans="1:14" ht="15.6" customHeight="1" x14ac:dyDescent="0.25">
      <c r="A73" s="3" t="str">
        <f t="shared" si="10"/>
        <v>Московский</v>
      </c>
      <c r="B73" s="11" t="str">
        <f t="shared" si="10"/>
        <v>ГБОУ СОШ №537</v>
      </c>
      <c r="C73" s="5">
        <f t="shared" si="10"/>
        <v>11537</v>
      </c>
      <c r="D73" s="5" t="str">
        <f t="shared" si="10"/>
        <v>СОШ</v>
      </c>
      <c r="E73" s="12" t="str">
        <f t="shared" si="10"/>
        <v>1в</v>
      </c>
      <c r="F73" s="7">
        <f t="shared" si="10"/>
        <v>94</v>
      </c>
      <c r="G73" s="7">
        <f t="shared" si="10"/>
        <v>79</v>
      </c>
      <c r="H73" s="8">
        <f t="shared" si="11"/>
        <v>11537071</v>
      </c>
      <c r="I73" s="9">
        <v>1</v>
      </c>
      <c r="J73" s="9">
        <v>1</v>
      </c>
      <c r="K73" s="9">
        <v>1</v>
      </c>
      <c r="L73" s="9">
        <v>1</v>
      </c>
      <c r="M73" s="9">
        <v>1</v>
      </c>
      <c r="N73" s="10">
        <f t="shared" si="9"/>
        <v>5</v>
      </c>
    </row>
    <row r="74" spans="1:14" ht="15" customHeight="1" x14ac:dyDescent="0.25">
      <c r="A74" s="3" t="str">
        <f t="shared" si="10"/>
        <v>Московский</v>
      </c>
      <c r="B74" s="11" t="str">
        <f t="shared" si="10"/>
        <v>ГБОУ СОШ №537</v>
      </c>
      <c r="C74" s="5">
        <f t="shared" si="10"/>
        <v>11537</v>
      </c>
      <c r="D74" s="5" t="str">
        <f t="shared" si="10"/>
        <v>СОШ</v>
      </c>
      <c r="E74" s="12" t="str">
        <f t="shared" si="10"/>
        <v>1в</v>
      </c>
      <c r="F74" s="7">
        <f t="shared" si="10"/>
        <v>94</v>
      </c>
      <c r="G74" s="7">
        <f t="shared" si="10"/>
        <v>79</v>
      </c>
      <c r="H74" s="8">
        <f t="shared" si="11"/>
        <v>11537072</v>
      </c>
      <c r="I74" s="9">
        <v>1</v>
      </c>
      <c r="J74" s="9">
        <v>1</v>
      </c>
      <c r="K74" s="9">
        <v>1</v>
      </c>
      <c r="L74" s="9">
        <v>1</v>
      </c>
      <c r="M74" s="9">
        <v>1</v>
      </c>
      <c r="N74" s="10">
        <f t="shared" si="9"/>
        <v>5</v>
      </c>
    </row>
    <row r="75" spans="1:14" ht="14.45" customHeight="1" x14ac:dyDescent="0.25">
      <c r="A75" s="3" t="str">
        <f t="shared" si="10"/>
        <v>Московский</v>
      </c>
      <c r="B75" s="11" t="str">
        <f t="shared" si="10"/>
        <v>ГБОУ СОШ №537</v>
      </c>
      <c r="C75" s="5">
        <f t="shared" si="10"/>
        <v>11537</v>
      </c>
      <c r="D75" s="5" t="str">
        <f t="shared" si="10"/>
        <v>СОШ</v>
      </c>
      <c r="E75" s="12" t="str">
        <f t="shared" si="10"/>
        <v>1в</v>
      </c>
      <c r="F75" s="7">
        <f t="shared" si="10"/>
        <v>94</v>
      </c>
      <c r="G75" s="7">
        <f t="shared" si="10"/>
        <v>79</v>
      </c>
      <c r="H75" s="8">
        <f t="shared" si="11"/>
        <v>11537073</v>
      </c>
      <c r="I75" s="9">
        <v>1</v>
      </c>
      <c r="J75" s="9">
        <v>1</v>
      </c>
      <c r="K75" s="9">
        <v>0</v>
      </c>
      <c r="L75" s="9">
        <v>1</v>
      </c>
      <c r="M75" s="9">
        <v>1</v>
      </c>
      <c r="N75" s="10">
        <f t="shared" si="9"/>
        <v>4</v>
      </c>
    </row>
    <row r="76" spans="1:14" ht="15" customHeight="1" x14ac:dyDescent="0.25">
      <c r="A76" s="3" t="str">
        <f t="shared" si="10"/>
        <v>Московский</v>
      </c>
      <c r="B76" s="11" t="str">
        <f t="shared" si="10"/>
        <v>ГБОУ СОШ №537</v>
      </c>
      <c r="C76" s="5">
        <f t="shared" si="10"/>
        <v>11537</v>
      </c>
      <c r="D76" s="5" t="str">
        <f t="shared" si="10"/>
        <v>СОШ</v>
      </c>
      <c r="E76" s="12" t="str">
        <f t="shared" si="10"/>
        <v>1в</v>
      </c>
      <c r="F76" s="7">
        <f t="shared" si="10"/>
        <v>94</v>
      </c>
      <c r="G76" s="7">
        <f t="shared" si="10"/>
        <v>79</v>
      </c>
      <c r="H76" s="8">
        <f t="shared" si="11"/>
        <v>11537074</v>
      </c>
      <c r="I76" s="9">
        <v>1</v>
      </c>
      <c r="J76" s="9">
        <v>1</v>
      </c>
      <c r="K76" s="9">
        <v>0</v>
      </c>
      <c r="L76" s="9">
        <v>1</v>
      </c>
      <c r="M76" s="9">
        <v>1</v>
      </c>
      <c r="N76" s="10">
        <f t="shared" si="9"/>
        <v>4</v>
      </c>
    </row>
    <row r="77" spans="1:14" ht="14.45" customHeight="1" x14ac:dyDescent="0.25">
      <c r="A77" s="3" t="str">
        <f t="shared" si="10"/>
        <v>Московский</v>
      </c>
      <c r="B77" s="11" t="str">
        <f t="shared" si="10"/>
        <v>ГБОУ СОШ №537</v>
      </c>
      <c r="C77" s="5">
        <f t="shared" si="10"/>
        <v>11537</v>
      </c>
      <c r="D77" s="5" t="str">
        <f t="shared" si="10"/>
        <v>СОШ</v>
      </c>
      <c r="E77" s="12" t="str">
        <f t="shared" si="10"/>
        <v>1в</v>
      </c>
      <c r="F77" s="7">
        <f t="shared" si="10"/>
        <v>94</v>
      </c>
      <c r="G77" s="7">
        <f t="shared" si="10"/>
        <v>79</v>
      </c>
      <c r="H77" s="8">
        <f t="shared" si="11"/>
        <v>11537075</v>
      </c>
      <c r="I77" s="9">
        <v>1</v>
      </c>
      <c r="J77" s="9">
        <v>1</v>
      </c>
      <c r="K77" s="9">
        <v>1</v>
      </c>
      <c r="L77" s="9">
        <v>1</v>
      </c>
      <c r="M77" s="9">
        <v>1</v>
      </c>
      <c r="N77" s="10">
        <f t="shared" si="9"/>
        <v>5</v>
      </c>
    </row>
    <row r="78" spans="1:14" ht="13.9" customHeight="1" x14ac:dyDescent="0.25">
      <c r="A78" s="3" t="str">
        <f t="shared" si="10"/>
        <v>Московский</v>
      </c>
      <c r="B78" s="11" t="str">
        <f t="shared" si="10"/>
        <v>ГБОУ СОШ №537</v>
      </c>
      <c r="C78" s="5">
        <f t="shared" si="10"/>
        <v>11537</v>
      </c>
      <c r="D78" s="5" t="str">
        <f t="shared" si="10"/>
        <v>СОШ</v>
      </c>
      <c r="E78" s="12" t="str">
        <f t="shared" si="10"/>
        <v>1в</v>
      </c>
      <c r="F78" s="7">
        <f t="shared" si="10"/>
        <v>94</v>
      </c>
      <c r="G78" s="7">
        <f t="shared" si="10"/>
        <v>79</v>
      </c>
      <c r="H78" s="8">
        <f t="shared" si="11"/>
        <v>11537076</v>
      </c>
      <c r="I78" s="9">
        <v>1</v>
      </c>
      <c r="J78" s="9">
        <v>1</v>
      </c>
      <c r="K78" s="9">
        <v>1</v>
      </c>
      <c r="L78" s="9">
        <v>1</v>
      </c>
      <c r="M78" s="9">
        <v>1</v>
      </c>
      <c r="N78" s="10">
        <f t="shared" si="9"/>
        <v>5</v>
      </c>
    </row>
    <row r="79" spans="1:14" ht="15" customHeight="1" x14ac:dyDescent="0.25">
      <c r="A79" s="3" t="str">
        <f t="shared" si="10"/>
        <v>Московский</v>
      </c>
      <c r="B79" s="11" t="str">
        <f t="shared" si="10"/>
        <v>ГБОУ СОШ №537</v>
      </c>
      <c r="C79" s="5">
        <f t="shared" si="10"/>
        <v>11537</v>
      </c>
      <c r="D79" s="5" t="str">
        <f t="shared" si="10"/>
        <v>СОШ</v>
      </c>
      <c r="E79" s="12" t="str">
        <f t="shared" si="10"/>
        <v>1в</v>
      </c>
      <c r="F79" s="7">
        <f t="shared" si="10"/>
        <v>94</v>
      </c>
      <c r="G79" s="7">
        <f t="shared" si="10"/>
        <v>79</v>
      </c>
      <c r="H79" s="8">
        <f t="shared" si="11"/>
        <v>11537077</v>
      </c>
      <c r="I79" s="9">
        <v>1</v>
      </c>
      <c r="J79" s="9">
        <v>1</v>
      </c>
      <c r="K79" s="9">
        <v>1</v>
      </c>
      <c r="L79" s="9">
        <v>1</v>
      </c>
      <c r="M79" s="9">
        <v>1</v>
      </c>
      <c r="N79" s="10">
        <f t="shared" si="9"/>
        <v>5</v>
      </c>
    </row>
    <row r="80" spans="1:14" ht="13.9" customHeight="1" x14ac:dyDescent="0.25">
      <c r="A80" s="3" t="str">
        <f t="shared" si="10"/>
        <v>Московский</v>
      </c>
      <c r="B80" s="11" t="str">
        <f t="shared" si="10"/>
        <v>ГБОУ СОШ №537</v>
      </c>
      <c r="C80" s="5">
        <f t="shared" si="10"/>
        <v>11537</v>
      </c>
      <c r="D80" s="5" t="str">
        <f t="shared" si="10"/>
        <v>СОШ</v>
      </c>
      <c r="E80" s="12" t="str">
        <f t="shared" si="10"/>
        <v>1в</v>
      </c>
      <c r="F80" s="7">
        <f t="shared" si="10"/>
        <v>94</v>
      </c>
      <c r="G80" s="7">
        <f t="shared" si="10"/>
        <v>79</v>
      </c>
      <c r="H80" s="8">
        <f t="shared" si="11"/>
        <v>11537078</v>
      </c>
      <c r="I80" s="9">
        <v>1</v>
      </c>
      <c r="J80" s="9">
        <v>1</v>
      </c>
      <c r="K80" s="9">
        <v>0</v>
      </c>
      <c r="L80" s="9">
        <v>1</v>
      </c>
      <c r="M80" s="9">
        <v>1</v>
      </c>
      <c r="N80" s="10">
        <f t="shared" si="9"/>
        <v>4</v>
      </c>
    </row>
    <row r="81" spans="1:14" ht="15.6" customHeight="1" x14ac:dyDescent="0.25">
      <c r="A81" s="3" t="str">
        <f t="shared" si="10"/>
        <v>Московский</v>
      </c>
      <c r="B81" s="11" t="str">
        <f t="shared" si="10"/>
        <v>ГБОУ СОШ №537</v>
      </c>
      <c r="C81" s="5">
        <f t="shared" si="10"/>
        <v>11537</v>
      </c>
      <c r="D81" s="5" t="str">
        <f t="shared" si="10"/>
        <v>СОШ</v>
      </c>
      <c r="E81" s="12" t="str">
        <f t="shared" si="10"/>
        <v>1в</v>
      </c>
      <c r="F81" s="7">
        <f t="shared" si="10"/>
        <v>94</v>
      </c>
      <c r="G81" s="7">
        <f t="shared" si="10"/>
        <v>79</v>
      </c>
      <c r="H81" s="8">
        <f t="shared" si="11"/>
        <v>11537079</v>
      </c>
      <c r="I81" s="9">
        <v>1</v>
      </c>
      <c r="J81" s="9">
        <v>1</v>
      </c>
      <c r="K81" s="9">
        <v>0</v>
      </c>
      <c r="L81" s="9">
        <v>0</v>
      </c>
      <c r="M81" s="9">
        <v>1</v>
      </c>
      <c r="N81" s="10">
        <f t="shared" si="9"/>
        <v>3</v>
      </c>
    </row>
    <row r="82" spans="1:14" x14ac:dyDescent="0.25">
      <c r="A82" s="3" t="str">
        <f t="shared" si="10"/>
        <v>Московский</v>
      </c>
      <c r="B82" s="11" t="str">
        <f t="shared" si="10"/>
        <v>ГБОУ СОШ №537</v>
      </c>
      <c r="C82" s="5">
        <f t="shared" si="10"/>
        <v>11537</v>
      </c>
      <c r="D82" s="5" t="str">
        <f t="shared" si="10"/>
        <v>СОШ</v>
      </c>
      <c r="E82" s="12" t="str">
        <f t="shared" si="10"/>
        <v>1в</v>
      </c>
      <c r="F82" s="7">
        <f t="shared" si="10"/>
        <v>94</v>
      </c>
      <c r="G82" s="7">
        <f t="shared" si="10"/>
        <v>79</v>
      </c>
      <c r="I82" s="48">
        <f>SUM(I3:I81)/(79*1)</f>
        <v>0.84810126582278478</v>
      </c>
      <c r="J82" s="48">
        <f t="shared" ref="J82:M82" si="12">SUM(J3:J81)/(79*1)</f>
        <v>0.89873417721518989</v>
      </c>
      <c r="K82" s="48">
        <f t="shared" si="12"/>
        <v>0.74683544303797467</v>
      </c>
      <c r="L82" s="48">
        <f t="shared" si="12"/>
        <v>0.94936708860759489</v>
      </c>
      <c r="M82" s="48">
        <f t="shared" si="12"/>
        <v>0.86075949367088611</v>
      </c>
      <c r="N82" s="48">
        <f>SUM(N3:N81)/(79*5)</f>
        <v>0.86075949367088611</v>
      </c>
    </row>
    <row r="84" spans="1:14" x14ac:dyDescent="0.25">
      <c r="A84" s="54" t="s">
        <v>74</v>
      </c>
      <c r="B84" s="54" t="s">
        <v>75</v>
      </c>
      <c r="C84" s="54" t="s">
        <v>76</v>
      </c>
    </row>
    <row r="85" spans="1:14" x14ac:dyDescent="0.25">
      <c r="A85" s="54" t="s">
        <v>82</v>
      </c>
      <c r="B85" s="54">
        <v>0</v>
      </c>
      <c r="C85" s="55">
        <f>B85/$B$91</f>
        <v>0</v>
      </c>
    </row>
    <row r="86" spans="1:14" x14ac:dyDescent="0.25">
      <c r="A86" s="54" t="s">
        <v>77</v>
      </c>
      <c r="B86" s="54">
        <v>2</v>
      </c>
      <c r="C86" s="55">
        <f t="shared" ref="C86:C90" si="13">B86/$B$91</f>
        <v>2.5316455696202531E-2</v>
      </c>
    </row>
    <row r="87" spans="1:14" x14ac:dyDescent="0.25">
      <c r="A87" s="54" t="s">
        <v>78</v>
      </c>
      <c r="B87" s="54">
        <v>3</v>
      </c>
      <c r="C87" s="55">
        <f t="shared" si="13"/>
        <v>3.7974683544303799E-2</v>
      </c>
    </row>
    <row r="88" spans="1:14" x14ac:dyDescent="0.25">
      <c r="A88" s="54" t="s">
        <v>79</v>
      </c>
      <c r="B88" s="54">
        <v>3</v>
      </c>
      <c r="C88" s="55">
        <f t="shared" si="13"/>
        <v>3.7974683544303799E-2</v>
      </c>
    </row>
    <row r="89" spans="1:14" x14ac:dyDescent="0.25">
      <c r="A89" s="54" t="s">
        <v>80</v>
      </c>
      <c r="B89" s="54">
        <v>32</v>
      </c>
      <c r="C89" s="55">
        <f t="shared" si="13"/>
        <v>0.4050632911392405</v>
      </c>
    </row>
    <row r="90" spans="1:14" x14ac:dyDescent="0.25">
      <c r="A90" s="54" t="s">
        <v>81</v>
      </c>
      <c r="B90" s="54">
        <v>39</v>
      </c>
      <c r="C90" s="55">
        <f t="shared" si="13"/>
        <v>0.49367088607594939</v>
      </c>
    </row>
    <row r="91" spans="1:14" x14ac:dyDescent="0.25">
      <c r="B91">
        <f>SUM(B85:B90)</f>
        <v>79</v>
      </c>
    </row>
  </sheetData>
  <autoFilter ref="A1:N82"/>
  <mergeCells count="9">
    <mergeCell ref="G1:G2"/>
    <mergeCell ref="H1:H2"/>
    <mergeCell ref="N1:N2"/>
    <mergeCell ref="A1:A2"/>
    <mergeCell ref="B1:B2"/>
    <mergeCell ref="C1:C2"/>
    <mergeCell ref="D1:D2"/>
    <mergeCell ref="E1:E2"/>
    <mergeCell ref="F1:F2"/>
  </mergeCells>
  <dataValidations count="3">
    <dataValidation allowBlank="1" showErrorMessage="1" sqref="E3:G82"/>
    <dataValidation type="list" allowBlank="1" showInputMessage="1" showErrorMessage="1" sqref="I3:M81">
      <formula1>балл1</formula1>
    </dataValidation>
    <dataValidation type="list" allowBlank="1" showInputMessage="1" showErrorMessage="1" sqref="B3">
      <formula1>Название</formula1>
    </dataValidation>
  </dataValidations>
  <pageMargins left="0.51181102362204722" right="0.51181102362204722" top="0.35433070866141736" bottom="0.35433070866141736" header="0.31496062992125984" footer="0.31496062992125984"/>
  <pageSetup paperSize="9" scale="90" orientation="landscape"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0"/>
  <dimension ref="A1:N103"/>
  <sheetViews>
    <sheetView topLeftCell="A82" workbookViewId="0">
      <selection activeCell="B97" sqref="B97:B102"/>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7.5703125" customWidth="1"/>
    <col min="257" max="257" width="17.85546875" customWidth="1"/>
    <col min="258" max="258" width="18.7109375" customWidth="1"/>
    <col min="259" max="259" width="9.42578125" customWidth="1"/>
    <col min="260" max="260" width="10.140625" customWidth="1"/>
    <col min="261" max="261" width="13.85546875" customWidth="1"/>
    <col min="262" max="262" width="12.42578125" customWidth="1"/>
    <col min="263" max="263" width="15" customWidth="1"/>
    <col min="264" max="264" width="12.42578125" customWidth="1"/>
    <col min="265" max="269" width="5.7109375" customWidth="1"/>
    <col min="513" max="513" width="17.85546875" customWidth="1"/>
    <col min="514" max="514" width="18.7109375" customWidth="1"/>
    <col min="515" max="515" width="9.42578125" customWidth="1"/>
    <col min="516" max="516" width="10.140625" customWidth="1"/>
    <col min="517" max="517" width="13.85546875" customWidth="1"/>
    <col min="518" max="518" width="12.42578125" customWidth="1"/>
    <col min="519" max="519" width="15" customWidth="1"/>
    <col min="520" max="520" width="12.42578125" customWidth="1"/>
    <col min="521" max="525" width="5.7109375" customWidth="1"/>
    <col min="769" max="769" width="17.85546875" customWidth="1"/>
    <col min="770" max="770" width="18.7109375" customWidth="1"/>
    <col min="771" max="771" width="9.42578125" customWidth="1"/>
    <col min="772" max="772" width="10.140625" customWidth="1"/>
    <col min="773" max="773" width="13.85546875" customWidth="1"/>
    <col min="774" max="774" width="12.42578125" customWidth="1"/>
    <col min="775" max="775" width="15" customWidth="1"/>
    <col min="776" max="776" width="12.42578125" customWidth="1"/>
    <col min="777" max="781" width="5.7109375" customWidth="1"/>
    <col min="1025" max="1025" width="17.85546875" customWidth="1"/>
    <col min="1026" max="1026" width="18.7109375" customWidth="1"/>
    <col min="1027" max="1027" width="9.42578125" customWidth="1"/>
    <col min="1028" max="1028" width="10.140625" customWidth="1"/>
    <col min="1029" max="1029" width="13.85546875" customWidth="1"/>
    <col min="1030" max="1030" width="12.42578125" customWidth="1"/>
    <col min="1031" max="1031" width="15" customWidth="1"/>
    <col min="1032" max="1032" width="12.42578125" customWidth="1"/>
    <col min="1033" max="1037" width="5.7109375" customWidth="1"/>
    <col min="1281" max="1281" width="17.85546875" customWidth="1"/>
    <col min="1282" max="1282" width="18.7109375" customWidth="1"/>
    <col min="1283" max="1283" width="9.42578125" customWidth="1"/>
    <col min="1284" max="1284" width="10.140625" customWidth="1"/>
    <col min="1285" max="1285" width="13.85546875" customWidth="1"/>
    <col min="1286" max="1286" width="12.42578125" customWidth="1"/>
    <col min="1287" max="1287" width="15" customWidth="1"/>
    <col min="1288" max="1288" width="12.42578125" customWidth="1"/>
    <col min="1289" max="1293" width="5.7109375" customWidth="1"/>
    <col min="1537" max="1537" width="17.85546875" customWidth="1"/>
    <col min="1538" max="1538" width="18.7109375" customWidth="1"/>
    <col min="1539" max="1539" width="9.42578125" customWidth="1"/>
    <col min="1540" max="1540" width="10.140625" customWidth="1"/>
    <col min="1541" max="1541" width="13.85546875" customWidth="1"/>
    <col min="1542" max="1542" width="12.42578125" customWidth="1"/>
    <col min="1543" max="1543" width="15" customWidth="1"/>
    <col min="1544" max="1544" width="12.42578125" customWidth="1"/>
    <col min="1545" max="1549" width="5.7109375" customWidth="1"/>
    <col min="1793" max="1793" width="17.85546875" customWidth="1"/>
    <col min="1794" max="1794" width="18.7109375" customWidth="1"/>
    <col min="1795" max="1795" width="9.42578125" customWidth="1"/>
    <col min="1796" max="1796" width="10.140625" customWidth="1"/>
    <col min="1797" max="1797" width="13.85546875" customWidth="1"/>
    <col min="1798" max="1798" width="12.42578125" customWidth="1"/>
    <col min="1799" max="1799" width="15" customWidth="1"/>
    <col min="1800" max="1800" width="12.42578125" customWidth="1"/>
    <col min="1801" max="1805" width="5.7109375" customWidth="1"/>
    <col min="2049" max="2049" width="17.85546875" customWidth="1"/>
    <col min="2050" max="2050" width="18.7109375" customWidth="1"/>
    <col min="2051" max="2051" width="9.42578125" customWidth="1"/>
    <col min="2052" max="2052" width="10.140625" customWidth="1"/>
    <col min="2053" max="2053" width="13.85546875" customWidth="1"/>
    <col min="2054" max="2054" width="12.42578125" customWidth="1"/>
    <col min="2055" max="2055" width="15" customWidth="1"/>
    <col min="2056" max="2056" width="12.42578125" customWidth="1"/>
    <col min="2057" max="2061" width="5.7109375" customWidth="1"/>
    <col min="2305" max="2305" width="17.85546875" customWidth="1"/>
    <col min="2306" max="2306" width="18.7109375" customWidth="1"/>
    <col min="2307" max="2307" width="9.42578125" customWidth="1"/>
    <col min="2308" max="2308" width="10.140625" customWidth="1"/>
    <col min="2309" max="2309" width="13.85546875" customWidth="1"/>
    <col min="2310" max="2310" width="12.42578125" customWidth="1"/>
    <col min="2311" max="2311" width="15" customWidth="1"/>
    <col min="2312" max="2312" width="12.42578125" customWidth="1"/>
    <col min="2313" max="2317" width="5.7109375" customWidth="1"/>
    <col min="2561" max="2561" width="17.85546875" customWidth="1"/>
    <col min="2562" max="2562" width="18.7109375" customWidth="1"/>
    <col min="2563" max="2563" width="9.42578125" customWidth="1"/>
    <col min="2564" max="2564" width="10.140625" customWidth="1"/>
    <col min="2565" max="2565" width="13.85546875" customWidth="1"/>
    <col min="2566" max="2566" width="12.42578125" customWidth="1"/>
    <col min="2567" max="2567" width="15" customWidth="1"/>
    <col min="2568" max="2568" width="12.42578125" customWidth="1"/>
    <col min="2569" max="2573" width="5.7109375" customWidth="1"/>
    <col min="2817" max="2817" width="17.85546875" customWidth="1"/>
    <col min="2818" max="2818" width="18.7109375" customWidth="1"/>
    <col min="2819" max="2819" width="9.42578125" customWidth="1"/>
    <col min="2820" max="2820" width="10.140625" customWidth="1"/>
    <col min="2821" max="2821" width="13.85546875" customWidth="1"/>
    <col min="2822" max="2822" width="12.42578125" customWidth="1"/>
    <col min="2823" max="2823" width="15" customWidth="1"/>
    <col min="2824" max="2824" width="12.42578125" customWidth="1"/>
    <col min="2825" max="2829" width="5.7109375" customWidth="1"/>
    <col min="3073" max="3073" width="17.85546875" customWidth="1"/>
    <col min="3074" max="3074" width="18.7109375" customWidth="1"/>
    <col min="3075" max="3075" width="9.42578125" customWidth="1"/>
    <col min="3076" max="3076" width="10.140625" customWidth="1"/>
    <col min="3077" max="3077" width="13.85546875" customWidth="1"/>
    <col min="3078" max="3078" width="12.42578125" customWidth="1"/>
    <col min="3079" max="3079" width="15" customWidth="1"/>
    <col min="3080" max="3080" width="12.42578125" customWidth="1"/>
    <col min="3081" max="3085" width="5.7109375" customWidth="1"/>
    <col min="3329" max="3329" width="17.85546875" customWidth="1"/>
    <col min="3330" max="3330" width="18.7109375" customWidth="1"/>
    <col min="3331" max="3331" width="9.42578125" customWidth="1"/>
    <col min="3332" max="3332" width="10.140625" customWidth="1"/>
    <col min="3333" max="3333" width="13.85546875" customWidth="1"/>
    <col min="3334" max="3334" width="12.42578125" customWidth="1"/>
    <col min="3335" max="3335" width="15" customWidth="1"/>
    <col min="3336" max="3336" width="12.42578125" customWidth="1"/>
    <col min="3337" max="3341" width="5.7109375" customWidth="1"/>
    <col min="3585" max="3585" width="17.85546875" customWidth="1"/>
    <col min="3586" max="3586" width="18.7109375" customWidth="1"/>
    <col min="3587" max="3587" width="9.42578125" customWidth="1"/>
    <col min="3588" max="3588" width="10.140625" customWidth="1"/>
    <col min="3589" max="3589" width="13.85546875" customWidth="1"/>
    <col min="3590" max="3590" width="12.42578125" customWidth="1"/>
    <col min="3591" max="3591" width="15" customWidth="1"/>
    <col min="3592" max="3592" width="12.42578125" customWidth="1"/>
    <col min="3593" max="3597" width="5.7109375" customWidth="1"/>
    <col min="3841" max="3841" width="17.85546875" customWidth="1"/>
    <col min="3842" max="3842" width="18.7109375" customWidth="1"/>
    <col min="3843" max="3843" width="9.42578125" customWidth="1"/>
    <col min="3844" max="3844" width="10.140625" customWidth="1"/>
    <col min="3845" max="3845" width="13.85546875" customWidth="1"/>
    <col min="3846" max="3846" width="12.42578125" customWidth="1"/>
    <col min="3847" max="3847" width="15" customWidth="1"/>
    <col min="3848" max="3848" width="12.42578125" customWidth="1"/>
    <col min="3849" max="3853" width="5.7109375" customWidth="1"/>
    <col min="4097" max="4097" width="17.85546875" customWidth="1"/>
    <col min="4098" max="4098" width="18.7109375" customWidth="1"/>
    <col min="4099" max="4099" width="9.42578125" customWidth="1"/>
    <col min="4100" max="4100" width="10.140625" customWidth="1"/>
    <col min="4101" max="4101" width="13.85546875" customWidth="1"/>
    <col min="4102" max="4102" width="12.42578125" customWidth="1"/>
    <col min="4103" max="4103" width="15" customWidth="1"/>
    <col min="4104" max="4104" width="12.42578125" customWidth="1"/>
    <col min="4105" max="4109" width="5.7109375" customWidth="1"/>
    <col min="4353" max="4353" width="17.85546875" customWidth="1"/>
    <col min="4354" max="4354" width="18.7109375" customWidth="1"/>
    <col min="4355" max="4355" width="9.42578125" customWidth="1"/>
    <col min="4356" max="4356" width="10.140625" customWidth="1"/>
    <col min="4357" max="4357" width="13.85546875" customWidth="1"/>
    <col min="4358" max="4358" width="12.42578125" customWidth="1"/>
    <col min="4359" max="4359" width="15" customWidth="1"/>
    <col min="4360" max="4360" width="12.42578125" customWidth="1"/>
    <col min="4361" max="4365" width="5.7109375" customWidth="1"/>
    <col min="4609" max="4609" width="17.85546875" customWidth="1"/>
    <col min="4610" max="4610" width="18.7109375" customWidth="1"/>
    <col min="4611" max="4611" width="9.42578125" customWidth="1"/>
    <col min="4612" max="4612" width="10.140625" customWidth="1"/>
    <col min="4613" max="4613" width="13.85546875" customWidth="1"/>
    <col min="4614" max="4614" width="12.42578125" customWidth="1"/>
    <col min="4615" max="4615" width="15" customWidth="1"/>
    <col min="4616" max="4616" width="12.42578125" customWidth="1"/>
    <col min="4617" max="4621" width="5.7109375" customWidth="1"/>
    <col min="4865" max="4865" width="17.85546875" customWidth="1"/>
    <col min="4866" max="4866" width="18.7109375" customWidth="1"/>
    <col min="4867" max="4867" width="9.42578125" customWidth="1"/>
    <col min="4868" max="4868" width="10.140625" customWidth="1"/>
    <col min="4869" max="4869" width="13.85546875" customWidth="1"/>
    <col min="4870" max="4870" width="12.42578125" customWidth="1"/>
    <col min="4871" max="4871" width="15" customWidth="1"/>
    <col min="4872" max="4872" width="12.42578125" customWidth="1"/>
    <col min="4873" max="4877" width="5.7109375" customWidth="1"/>
    <col min="5121" max="5121" width="17.85546875" customWidth="1"/>
    <col min="5122" max="5122" width="18.7109375" customWidth="1"/>
    <col min="5123" max="5123" width="9.42578125" customWidth="1"/>
    <col min="5124" max="5124" width="10.140625" customWidth="1"/>
    <col min="5125" max="5125" width="13.85546875" customWidth="1"/>
    <col min="5126" max="5126" width="12.42578125" customWidth="1"/>
    <col min="5127" max="5127" width="15" customWidth="1"/>
    <col min="5128" max="5128" width="12.42578125" customWidth="1"/>
    <col min="5129" max="5133" width="5.7109375" customWidth="1"/>
    <col min="5377" max="5377" width="17.85546875" customWidth="1"/>
    <col min="5378" max="5378" width="18.7109375" customWidth="1"/>
    <col min="5379" max="5379" width="9.42578125" customWidth="1"/>
    <col min="5380" max="5380" width="10.140625" customWidth="1"/>
    <col min="5381" max="5381" width="13.85546875" customWidth="1"/>
    <col min="5382" max="5382" width="12.42578125" customWidth="1"/>
    <col min="5383" max="5383" width="15" customWidth="1"/>
    <col min="5384" max="5384" width="12.42578125" customWidth="1"/>
    <col min="5385" max="5389" width="5.7109375" customWidth="1"/>
    <col min="5633" max="5633" width="17.85546875" customWidth="1"/>
    <col min="5634" max="5634" width="18.7109375" customWidth="1"/>
    <col min="5635" max="5635" width="9.42578125" customWidth="1"/>
    <col min="5636" max="5636" width="10.140625" customWidth="1"/>
    <col min="5637" max="5637" width="13.85546875" customWidth="1"/>
    <col min="5638" max="5638" width="12.42578125" customWidth="1"/>
    <col min="5639" max="5639" width="15" customWidth="1"/>
    <col min="5640" max="5640" width="12.42578125" customWidth="1"/>
    <col min="5641" max="5645" width="5.7109375" customWidth="1"/>
    <col min="5889" max="5889" width="17.85546875" customWidth="1"/>
    <col min="5890" max="5890" width="18.7109375" customWidth="1"/>
    <col min="5891" max="5891" width="9.42578125" customWidth="1"/>
    <col min="5892" max="5892" width="10.140625" customWidth="1"/>
    <col min="5893" max="5893" width="13.85546875" customWidth="1"/>
    <col min="5894" max="5894" width="12.42578125" customWidth="1"/>
    <col min="5895" max="5895" width="15" customWidth="1"/>
    <col min="5896" max="5896" width="12.42578125" customWidth="1"/>
    <col min="5897" max="5901" width="5.7109375" customWidth="1"/>
    <col min="6145" max="6145" width="17.85546875" customWidth="1"/>
    <col min="6146" max="6146" width="18.7109375" customWidth="1"/>
    <col min="6147" max="6147" width="9.42578125" customWidth="1"/>
    <col min="6148" max="6148" width="10.140625" customWidth="1"/>
    <col min="6149" max="6149" width="13.85546875" customWidth="1"/>
    <col min="6150" max="6150" width="12.42578125" customWidth="1"/>
    <col min="6151" max="6151" width="15" customWidth="1"/>
    <col min="6152" max="6152" width="12.42578125" customWidth="1"/>
    <col min="6153" max="6157" width="5.7109375" customWidth="1"/>
    <col min="6401" max="6401" width="17.85546875" customWidth="1"/>
    <col min="6402" max="6402" width="18.7109375" customWidth="1"/>
    <col min="6403" max="6403" width="9.42578125" customWidth="1"/>
    <col min="6404" max="6404" width="10.140625" customWidth="1"/>
    <col min="6405" max="6405" width="13.85546875" customWidth="1"/>
    <col min="6406" max="6406" width="12.42578125" customWidth="1"/>
    <col min="6407" max="6407" width="15" customWidth="1"/>
    <col min="6408" max="6408" width="12.42578125" customWidth="1"/>
    <col min="6409" max="6413" width="5.7109375" customWidth="1"/>
    <col min="6657" max="6657" width="17.85546875" customWidth="1"/>
    <col min="6658" max="6658" width="18.7109375" customWidth="1"/>
    <col min="6659" max="6659" width="9.42578125" customWidth="1"/>
    <col min="6660" max="6660" width="10.140625" customWidth="1"/>
    <col min="6661" max="6661" width="13.85546875" customWidth="1"/>
    <col min="6662" max="6662" width="12.42578125" customWidth="1"/>
    <col min="6663" max="6663" width="15" customWidth="1"/>
    <col min="6664" max="6664" width="12.42578125" customWidth="1"/>
    <col min="6665" max="6669" width="5.7109375" customWidth="1"/>
    <col min="6913" max="6913" width="17.85546875" customWidth="1"/>
    <col min="6914" max="6914" width="18.7109375" customWidth="1"/>
    <col min="6915" max="6915" width="9.42578125" customWidth="1"/>
    <col min="6916" max="6916" width="10.140625" customWidth="1"/>
    <col min="6917" max="6917" width="13.85546875" customWidth="1"/>
    <col min="6918" max="6918" width="12.42578125" customWidth="1"/>
    <col min="6919" max="6919" width="15" customWidth="1"/>
    <col min="6920" max="6920" width="12.42578125" customWidth="1"/>
    <col min="6921" max="6925" width="5.7109375" customWidth="1"/>
    <col min="7169" max="7169" width="17.85546875" customWidth="1"/>
    <col min="7170" max="7170" width="18.7109375" customWidth="1"/>
    <col min="7171" max="7171" width="9.42578125" customWidth="1"/>
    <col min="7172" max="7172" width="10.140625" customWidth="1"/>
    <col min="7173" max="7173" width="13.85546875" customWidth="1"/>
    <col min="7174" max="7174" width="12.42578125" customWidth="1"/>
    <col min="7175" max="7175" width="15" customWidth="1"/>
    <col min="7176" max="7176" width="12.42578125" customWidth="1"/>
    <col min="7177" max="7181" width="5.7109375" customWidth="1"/>
    <col min="7425" max="7425" width="17.85546875" customWidth="1"/>
    <col min="7426" max="7426" width="18.7109375" customWidth="1"/>
    <col min="7427" max="7427" width="9.42578125" customWidth="1"/>
    <col min="7428" max="7428" width="10.140625" customWidth="1"/>
    <col min="7429" max="7429" width="13.85546875" customWidth="1"/>
    <col min="7430" max="7430" width="12.42578125" customWidth="1"/>
    <col min="7431" max="7431" width="15" customWidth="1"/>
    <col min="7432" max="7432" width="12.42578125" customWidth="1"/>
    <col min="7433" max="7437" width="5.7109375" customWidth="1"/>
    <col min="7681" max="7681" width="17.85546875" customWidth="1"/>
    <col min="7682" max="7682" width="18.7109375" customWidth="1"/>
    <col min="7683" max="7683" width="9.42578125" customWidth="1"/>
    <col min="7684" max="7684" width="10.140625" customWidth="1"/>
    <col min="7685" max="7685" width="13.85546875" customWidth="1"/>
    <col min="7686" max="7686" width="12.42578125" customWidth="1"/>
    <col min="7687" max="7687" width="15" customWidth="1"/>
    <col min="7688" max="7688" width="12.42578125" customWidth="1"/>
    <col min="7689" max="7693" width="5.7109375" customWidth="1"/>
    <col min="7937" max="7937" width="17.85546875" customWidth="1"/>
    <col min="7938" max="7938" width="18.7109375" customWidth="1"/>
    <col min="7939" max="7939" width="9.42578125" customWidth="1"/>
    <col min="7940" max="7940" width="10.140625" customWidth="1"/>
    <col min="7941" max="7941" width="13.85546875" customWidth="1"/>
    <col min="7942" max="7942" width="12.42578125" customWidth="1"/>
    <col min="7943" max="7943" width="15" customWidth="1"/>
    <col min="7944" max="7944" width="12.42578125" customWidth="1"/>
    <col min="7945" max="7949" width="5.7109375" customWidth="1"/>
    <col min="8193" max="8193" width="17.85546875" customWidth="1"/>
    <col min="8194" max="8194" width="18.7109375" customWidth="1"/>
    <col min="8195" max="8195" width="9.42578125" customWidth="1"/>
    <col min="8196" max="8196" width="10.140625" customWidth="1"/>
    <col min="8197" max="8197" width="13.85546875" customWidth="1"/>
    <col min="8198" max="8198" width="12.42578125" customWidth="1"/>
    <col min="8199" max="8199" width="15" customWidth="1"/>
    <col min="8200" max="8200" width="12.42578125" customWidth="1"/>
    <col min="8201" max="8205" width="5.7109375" customWidth="1"/>
    <col min="8449" max="8449" width="17.85546875" customWidth="1"/>
    <col min="8450" max="8450" width="18.7109375" customWidth="1"/>
    <col min="8451" max="8451" width="9.42578125" customWidth="1"/>
    <col min="8452" max="8452" width="10.140625" customWidth="1"/>
    <col min="8453" max="8453" width="13.85546875" customWidth="1"/>
    <col min="8454" max="8454" width="12.42578125" customWidth="1"/>
    <col min="8455" max="8455" width="15" customWidth="1"/>
    <col min="8456" max="8456" width="12.42578125" customWidth="1"/>
    <col min="8457" max="8461" width="5.7109375" customWidth="1"/>
    <col min="8705" max="8705" width="17.85546875" customWidth="1"/>
    <col min="8706" max="8706" width="18.7109375" customWidth="1"/>
    <col min="8707" max="8707" width="9.42578125" customWidth="1"/>
    <col min="8708" max="8708" width="10.140625" customWidth="1"/>
    <col min="8709" max="8709" width="13.85546875" customWidth="1"/>
    <col min="8710" max="8710" width="12.42578125" customWidth="1"/>
    <col min="8711" max="8711" width="15" customWidth="1"/>
    <col min="8712" max="8712" width="12.42578125" customWidth="1"/>
    <col min="8713" max="8717" width="5.7109375" customWidth="1"/>
    <col min="8961" max="8961" width="17.85546875" customWidth="1"/>
    <col min="8962" max="8962" width="18.7109375" customWidth="1"/>
    <col min="8963" max="8963" width="9.42578125" customWidth="1"/>
    <col min="8964" max="8964" width="10.140625" customWidth="1"/>
    <col min="8965" max="8965" width="13.85546875" customWidth="1"/>
    <col min="8966" max="8966" width="12.42578125" customWidth="1"/>
    <col min="8967" max="8967" width="15" customWidth="1"/>
    <col min="8968" max="8968" width="12.42578125" customWidth="1"/>
    <col min="8969" max="8973" width="5.7109375" customWidth="1"/>
    <col min="9217" max="9217" width="17.85546875" customWidth="1"/>
    <col min="9218" max="9218" width="18.7109375" customWidth="1"/>
    <col min="9219" max="9219" width="9.42578125" customWidth="1"/>
    <col min="9220" max="9220" width="10.140625" customWidth="1"/>
    <col min="9221" max="9221" width="13.85546875" customWidth="1"/>
    <col min="9222" max="9222" width="12.42578125" customWidth="1"/>
    <col min="9223" max="9223" width="15" customWidth="1"/>
    <col min="9224" max="9224" width="12.42578125" customWidth="1"/>
    <col min="9225" max="9229" width="5.7109375" customWidth="1"/>
    <col min="9473" max="9473" width="17.85546875" customWidth="1"/>
    <col min="9474" max="9474" width="18.7109375" customWidth="1"/>
    <col min="9475" max="9475" width="9.42578125" customWidth="1"/>
    <col min="9476" max="9476" width="10.140625" customWidth="1"/>
    <col min="9477" max="9477" width="13.85546875" customWidth="1"/>
    <col min="9478" max="9478" width="12.42578125" customWidth="1"/>
    <col min="9479" max="9479" width="15" customWidth="1"/>
    <col min="9480" max="9480" width="12.42578125" customWidth="1"/>
    <col min="9481" max="9485" width="5.7109375" customWidth="1"/>
    <col min="9729" max="9729" width="17.85546875" customWidth="1"/>
    <col min="9730" max="9730" width="18.7109375" customWidth="1"/>
    <col min="9731" max="9731" width="9.42578125" customWidth="1"/>
    <col min="9732" max="9732" width="10.140625" customWidth="1"/>
    <col min="9733" max="9733" width="13.85546875" customWidth="1"/>
    <col min="9734" max="9734" width="12.42578125" customWidth="1"/>
    <col min="9735" max="9735" width="15" customWidth="1"/>
    <col min="9736" max="9736" width="12.42578125" customWidth="1"/>
    <col min="9737" max="9741" width="5.7109375" customWidth="1"/>
    <col min="9985" max="9985" width="17.85546875" customWidth="1"/>
    <col min="9986" max="9986" width="18.7109375" customWidth="1"/>
    <col min="9987" max="9987" width="9.42578125" customWidth="1"/>
    <col min="9988" max="9988" width="10.140625" customWidth="1"/>
    <col min="9989" max="9989" width="13.85546875" customWidth="1"/>
    <col min="9990" max="9990" width="12.42578125" customWidth="1"/>
    <col min="9991" max="9991" width="15" customWidth="1"/>
    <col min="9992" max="9992" width="12.42578125" customWidth="1"/>
    <col min="9993" max="9997" width="5.7109375" customWidth="1"/>
    <col min="10241" max="10241" width="17.85546875" customWidth="1"/>
    <col min="10242" max="10242" width="18.7109375" customWidth="1"/>
    <col min="10243" max="10243" width="9.42578125" customWidth="1"/>
    <col min="10244" max="10244" width="10.140625" customWidth="1"/>
    <col min="10245" max="10245" width="13.85546875" customWidth="1"/>
    <col min="10246" max="10246" width="12.42578125" customWidth="1"/>
    <col min="10247" max="10247" width="15" customWidth="1"/>
    <col min="10248" max="10248" width="12.42578125" customWidth="1"/>
    <col min="10249" max="10253" width="5.7109375" customWidth="1"/>
    <col min="10497" max="10497" width="17.85546875" customWidth="1"/>
    <col min="10498" max="10498" width="18.7109375" customWidth="1"/>
    <col min="10499" max="10499" width="9.42578125" customWidth="1"/>
    <col min="10500" max="10500" width="10.140625" customWidth="1"/>
    <col min="10501" max="10501" width="13.85546875" customWidth="1"/>
    <col min="10502" max="10502" width="12.42578125" customWidth="1"/>
    <col min="10503" max="10503" width="15" customWidth="1"/>
    <col min="10504" max="10504" width="12.42578125" customWidth="1"/>
    <col min="10505" max="10509" width="5.7109375" customWidth="1"/>
    <col min="10753" max="10753" width="17.85546875" customWidth="1"/>
    <col min="10754" max="10754" width="18.7109375" customWidth="1"/>
    <col min="10755" max="10755" width="9.42578125" customWidth="1"/>
    <col min="10756" max="10756" width="10.140625" customWidth="1"/>
    <col min="10757" max="10757" width="13.85546875" customWidth="1"/>
    <col min="10758" max="10758" width="12.42578125" customWidth="1"/>
    <col min="10759" max="10759" width="15" customWidth="1"/>
    <col min="10760" max="10760" width="12.42578125" customWidth="1"/>
    <col min="10761" max="10765" width="5.7109375" customWidth="1"/>
    <col min="11009" max="11009" width="17.85546875" customWidth="1"/>
    <col min="11010" max="11010" width="18.7109375" customWidth="1"/>
    <col min="11011" max="11011" width="9.42578125" customWidth="1"/>
    <col min="11012" max="11012" width="10.140625" customWidth="1"/>
    <col min="11013" max="11013" width="13.85546875" customWidth="1"/>
    <col min="11014" max="11014" width="12.42578125" customWidth="1"/>
    <col min="11015" max="11015" width="15" customWidth="1"/>
    <col min="11016" max="11016" width="12.42578125" customWidth="1"/>
    <col min="11017" max="11021" width="5.7109375" customWidth="1"/>
    <col min="11265" max="11265" width="17.85546875" customWidth="1"/>
    <col min="11266" max="11266" width="18.7109375" customWidth="1"/>
    <col min="11267" max="11267" width="9.42578125" customWidth="1"/>
    <col min="11268" max="11268" width="10.140625" customWidth="1"/>
    <col min="11269" max="11269" width="13.85546875" customWidth="1"/>
    <col min="11270" max="11270" width="12.42578125" customWidth="1"/>
    <col min="11271" max="11271" width="15" customWidth="1"/>
    <col min="11272" max="11272" width="12.42578125" customWidth="1"/>
    <col min="11273" max="11277" width="5.7109375" customWidth="1"/>
    <col min="11521" max="11521" width="17.85546875" customWidth="1"/>
    <col min="11522" max="11522" width="18.7109375" customWidth="1"/>
    <col min="11523" max="11523" width="9.42578125" customWidth="1"/>
    <col min="11524" max="11524" width="10.140625" customWidth="1"/>
    <col min="11525" max="11525" width="13.85546875" customWidth="1"/>
    <col min="11526" max="11526" width="12.42578125" customWidth="1"/>
    <col min="11527" max="11527" width="15" customWidth="1"/>
    <col min="11528" max="11528" width="12.42578125" customWidth="1"/>
    <col min="11529" max="11533" width="5.7109375" customWidth="1"/>
    <col min="11777" max="11777" width="17.85546875" customWidth="1"/>
    <col min="11778" max="11778" width="18.7109375" customWidth="1"/>
    <col min="11779" max="11779" width="9.42578125" customWidth="1"/>
    <col min="11780" max="11780" width="10.140625" customWidth="1"/>
    <col min="11781" max="11781" width="13.85546875" customWidth="1"/>
    <col min="11782" max="11782" width="12.42578125" customWidth="1"/>
    <col min="11783" max="11783" width="15" customWidth="1"/>
    <col min="11784" max="11784" width="12.42578125" customWidth="1"/>
    <col min="11785" max="11789" width="5.7109375" customWidth="1"/>
    <col min="12033" max="12033" width="17.85546875" customWidth="1"/>
    <col min="12034" max="12034" width="18.7109375" customWidth="1"/>
    <col min="12035" max="12035" width="9.42578125" customWidth="1"/>
    <col min="12036" max="12036" width="10.140625" customWidth="1"/>
    <col min="12037" max="12037" width="13.85546875" customWidth="1"/>
    <col min="12038" max="12038" width="12.42578125" customWidth="1"/>
    <col min="12039" max="12039" width="15" customWidth="1"/>
    <col min="12040" max="12040" width="12.42578125" customWidth="1"/>
    <col min="12041" max="12045" width="5.7109375" customWidth="1"/>
    <col min="12289" max="12289" width="17.85546875" customWidth="1"/>
    <col min="12290" max="12290" width="18.7109375" customWidth="1"/>
    <col min="12291" max="12291" width="9.42578125" customWidth="1"/>
    <col min="12292" max="12292" width="10.140625" customWidth="1"/>
    <col min="12293" max="12293" width="13.85546875" customWidth="1"/>
    <col min="12294" max="12294" width="12.42578125" customWidth="1"/>
    <col min="12295" max="12295" width="15" customWidth="1"/>
    <col min="12296" max="12296" width="12.42578125" customWidth="1"/>
    <col min="12297" max="12301" width="5.7109375" customWidth="1"/>
    <col min="12545" max="12545" width="17.85546875" customWidth="1"/>
    <col min="12546" max="12546" width="18.7109375" customWidth="1"/>
    <col min="12547" max="12547" width="9.42578125" customWidth="1"/>
    <col min="12548" max="12548" width="10.140625" customWidth="1"/>
    <col min="12549" max="12549" width="13.85546875" customWidth="1"/>
    <col min="12550" max="12550" width="12.42578125" customWidth="1"/>
    <col min="12551" max="12551" width="15" customWidth="1"/>
    <col min="12552" max="12552" width="12.42578125" customWidth="1"/>
    <col min="12553" max="12557" width="5.7109375" customWidth="1"/>
    <col min="12801" max="12801" width="17.85546875" customWidth="1"/>
    <col min="12802" max="12802" width="18.7109375" customWidth="1"/>
    <col min="12803" max="12803" width="9.42578125" customWidth="1"/>
    <col min="12804" max="12804" width="10.140625" customWidth="1"/>
    <col min="12805" max="12805" width="13.85546875" customWidth="1"/>
    <col min="12806" max="12806" width="12.42578125" customWidth="1"/>
    <col min="12807" max="12807" width="15" customWidth="1"/>
    <col min="12808" max="12808" width="12.42578125" customWidth="1"/>
    <col min="12809" max="12813" width="5.7109375" customWidth="1"/>
    <col min="13057" max="13057" width="17.85546875" customWidth="1"/>
    <col min="13058" max="13058" width="18.7109375" customWidth="1"/>
    <col min="13059" max="13059" width="9.42578125" customWidth="1"/>
    <col min="13060" max="13060" width="10.140625" customWidth="1"/>
    <col min="13061" max="13061" width="13.85546875" customWidth="1"/>
    <col min="13062" max="13062" width="12.42578125" customWidth="1"/>
    <col min="13063" max="13063" width="15" customWidth="1"/>
    <col min="13064" max="13064" width="12.42578125" customWidth="1"/>
    <col min="13065" max="13069" width="5.7109375" customWidth="1"/>
    <col min="13313" max="13313" width="17.85546875" customWidth="1"/>
    <col min="13314" max="13314" width="18.7109375" customWidth="1"/>
    <col min="13315" max="13315" width="9.42578125" customWidth="1"/>
    <col min="13316" max="13316" width="10.140625" customWidth="1"/>
    <col min="13317" max="13317" width="13.85546875" customWidth="1"/>
    <col min="13318" max="13318" width="12.42578125" customWidth="1"/>
    <col min="13319" max="13319" width="15" customWidth="1"/>
    <col min="13320" max="13320" width="12.42578125" customWidth="1"/>
    <col min="13321" max="13325" width="5.7109375" customWidth="1"/>
    <col min="13569" max="13569" width="17.85546875" customWidth="1"/>
    <col min="13570" max="13570" width="18.7109375" customWidth="1"/>
    <col min="13571" max="13571" width="9.42578125" customWidth="1"/>
    <col min="13572" max="13572" width="10.140625" customWidth="1"/>
    <col min="13573" max="13573" width="13.85546875" customWidth="1"/>
    <col min="13574" max="13574" width="12.42578125" customWidth="1"/>
    <col min="13575" max="13575" width="15" customWidth="1"/>
    <col min="13576" max="13576" width="12.42578125" customWidth="1"/>
    <col min="13577" max="13581" width="5.7109375" customWidth="1"/>
    <col min="13825" max="13825" width="17.85546875" customWidth="1"/>
    <col min="13826" max="13826" width="18.7109375" customWidth="1"/>
    <col min="13827" max="13827" width="9.42578125" customWidth="1"/>
    <col min="13828" max="13828" width="10.140625" customWidth="1"/>
    <col min="13829" max="13829" width="13.85546875" customWidth="1"/>
    <col min="13830" max="13830" width="12.42578125" customWidth="1"/>
    <col min="13831" max="13831" width="15" customWidth="1"/>
    <col min="13832" max="13832" width="12.42578125" customWidth="1"/>
    <col min="13833" max="13837" width="5.7109375" customWidth="1"/>
    <col min="14081" max="14081" width="17.85546875" customWidth="1"/>
    <col min="14082" max="14082" width="18.7109375" customWidth="1"/>
    <col min="14083" max="14083" width="9.42578125" customWidth="1"/>
    <col min="14084" max="14084" width="10.140625" customWidth="1"/>
    <col min="14085" max="14085" width="13.85546875" customWidth="1"/>
    <col min="14086" max="14086" width="12.42578125" customWidth="1"/>
    <col min="14087" max="14087" width="15" customWidth="1"/>
    <col min="14088" max="14088" width="12.42578125" customWidth="1"/>
    <col min="14089" max="14093" width="5.7109375" customWidth="1"/>
    <col min="14337" max="14337" width="17.85546875" customWidth="1"/>
    <col min="14338" max="14338" width="18.7109375" customWidth="1"/>
    <col min="14339" max="14339" width="9.42578125" customWidth="1"/>
    <col min="14340" max="14340" width="10.140625" customWidth="1"/>
    <col min="14341" max="14341" width="13.85546875" customWidth="1"/>
    <col min="14342" max="14342" width="12.42578125" customWidth="1"/>
    <col min="14343" max="14343" width="15" customWidth="1"/>
    <col min="14344" max="14344" width="12.42578125" customWidth="1"/>
    <col min="14345" max="14349" width="5.7109375" customWidth="1"/>
    <col min="14593" max="14593" width="17.85546875" customWidth="1"/>
    <col min="14594" max="14594" width="18.7109375" customWidth="1"/>
    <col min="14595" max="14595" width="9.42578125" customWidth="1"/>
    <col min="14596" max="14596" width="10.140625" customWidth="1"/>
    <col min="14597" max="14597" width="13.85546875" customWidth="1"/>
    <col min="14598" max="14598" width="12.42578125" customWidth="1"/>
    <col min="14599" max="14599" width="15" customWidth="1"/>
    <col min="14600" max="14600" width="12.42578125" customWidth="1"/>
    <col min="14601" max="14605" width="5.7109375" customWidth="1"/>
    <col min="14849" max="14849" width="17.85546875" customWidth="1"/>
    <col min="14850" max="14850" width="18.7109375" customWidth="1"/>
    <col min="14851" max="14851" width="9.42578125" customWidth="1"/>
    <col min="14852" max="14852" width="10.140625" customWidth="1"/>
    <col min="14853" max="14853" width="13.85546875" customWidth="1"/>
    <col min="14854" max="14854" width="12.42578125" customWidth="1"/>
    <col min="14855" max="14855" width="15" customWidth="1"/>
    <col min="14856" max="14856" width="12.42578125" customWidth="1"/>
    <col min="14857" max="14861" width="5.7109375" customWidth="1"/>
    <col min="15105" max="15105" width="17.85546875" customWidth="1"/>
    <col min="15106" max="15106" width="18.7109375" customWidth="1"/>
    <col min="15107" max="15107" width="9.42578125" customWidth="1"/>
    <col min="15108" max="15108" width="10.140625" customWidth="1"/>
    <col min="15109" max="15109" width="13.85546875" customWidth="1"/>
    <col min="15110" max="15110" width="12.42578125" customWidth="1"/>
    <col min="15111" max="15111" width="15" customWidth="1"/>
    <col min="15112" max="15112" width="12.42578125" customWidth="1"/>
    <col min="15113" max="15117" width="5.7109375" customWidth="1"/>
    <col min="15361" max="15361" width="17.85546875" customWidth="1"/>
    <col min="15362" max="15362" width="18.7109375" customWidth="1"/>
    <col min="15363" max="15363" width="9.42578125" customWidth="1"/>
    <col min="15364" max="15364" width="10.140625" customWidth="1"/>
    <col min="15365" max="15365" width="13.85546875" customWidth="1"/>
    <col min="15366" max="15366" width="12.42578125" customWidth="1"/>
    <col min="15367" max="15367" width="15" customWidth="1"/>
    <col min="15368" max="15368" width="12.42578125" customWidth="1"/>
    <col min="15369" max="15373" width="5.7109375" customWidth="1"/>
    <col min="15617" max="15617" width="17.85546875" customWidth="1"/>
    <col min="15618" max="15618" width="18.7109375" customWidth="1"/>
    <col min="15619" max="15619" width="9.42578125" customWidth="1"/>
    <col min="15620" max="15620" width="10.140625" customWidth="1"/>
    <col min="15621" max="15621" width="13.85546875" customWidth="1"/>
    <col min="15622" max="15622" width="12.42578125" customWidth="1"/>
    <col min="15623" max="15623" width="15" customWidth="1"/>
    <col min="15624" max="15624" width="12.42578125" customWidth="1"/>
    <col min="15625" max="15629" width="5.7109375" customWidth="1"/>
    <col min="15873" max="15873" width="17.85546875" customWidth="1"/>
    <col min="15874" max="15874" width="18.7109375" customWidth="1"/>
    <col min="15875" max="15875" width="9.42578125" customWidth="1"/>
    <col min="15876" max="15876" width="10.140625" customWidth="1"/>
    <col min="15877" max="15877" width="13.85546875" customWidth="1"/>
    <col min="15878" max="15878" width="12.42578125" customWidth="1"/>
    <col min="15879" max="15879" width="15" customWidth="1"/>
    <col min="15880" max="15880" width="12.42578125" customWidth="1"/>
    <col min="15881" max="15885" width="5.7109375" customWidth="1"/>
    <col min="16129" max="16129" width="17.85546875" customWidth="1"/>
    <col min="16130" max="16130" width="18.7109375" customWidth="1"/>
    <col min="16131" max="16131" width="9.42578125" customWidth="1"/>
    <col min="16132" max="16132" width="10.140625" customWidth="1"/>
    <col min="16133" max="16133" width="13.85546875" customWidth="1"/>
    <col min="16134" max="16134" width="12.42578125" customWidth="1"/>
    <col min="16135" max="16135" width="15" customWidth="1"/>
    <col min="16136" max="16136" width="12.42578125" customWidth="1"/>
    <col min="16137" max="16141" width="5.7109375"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3" t="s">
        <v>10</v>
      </c>
      <c r="B3" s="11" t="s">
        <v>58</v>
      </c>
      <c r="C3" s="5">
        <f>VLOOKUP(B3,[28]Списки!$C$1:$E$40,2,FALSE)</f>
        <v>11543</v>
      </c>
      <c r="D3" s="5" t="str">
        <f>VLOOKUP(B3,[28]Списки!$C$1:$E$40,3,FALSE)</f>
        <v>СОШ</v>
      </c>
      <c r="E3" s="34" t="s">
        <v>15</v>
      </c>
      <c r="F3" s="7">
        <v>98</v>
      </c>
      <c r="G3" s="7">
        <v>91</v>
      </c>
      <c r="H3" s="8">
        <f>C3*1000+1</f>
        <v>11543001</v>
      </c>
      <c r="I3" s="9">
        <v>1</v>
      </c>
      <c r="J3" s="9">
        <v>1</v>
      </c>
      <c r="K3" s="9">
        <v>1</v>
      </c>
      <c r="L3" s="9">
        <v>1</v>
      </c>
      <c r="M3" s="9">
        <v>1</v>
      </c>
      <c r="N3" s="10">
        <f>IF(COUNTBLANK(I3:M3)&lt;5,SUM(I3:M3),"Не писал")</f>
        <v>5</v>
      </c>
    </row>
    <row r="4" spans="1:14" x14ac:dyDescent="0.25">
      <c r="A4" s="33" t="str">
        <f>A3</f>
        <v>Московский</v>
      </c>
      <c r="B4" s="11" t="str">
        <f t="shared" ref="B4:G19" si="0">B3</f>
        <v>ГБОУ СОШ №543</v>
      </c>
      <c r="C4" s="5">
        <f t="shared" si="0"/>
        <v>11543</v>
      </c>
      <c r="D4" s="5" t="str">
        <f t="shared" si="0"/>
        <v>СОШ</v>
      </c>
      <c r="E4" s="12" t="str">
        <f t="shared" si="0"/>
        <v>1а</v>
      </c>
      <c r="F4" s="7">
        <f t="shared" si="0"/>
        <v>98</v>
      </c>
      <c r="G4" s="7">
        <f t="shared" si="0"/>
        <v>91</v>
      </c>
      <c r="H4" s="8">
        <f>H3+1</f>
        <v>11543002</v>
      </c>
      <c r="I4" s="9">
        <v>1</v>
      </c>
      <c r="J4" s="9">
        <v>1</v>
      </c>
      <c r="K4" s="9">
        <v>1</v>
      </c>
      <c r="L4" s="9">
        <v>1</v>
      </c>
      <c r="M4" s="9">
        <v>1</v>
      </c>
      <c r="N4" s="10">
        <f t="shared" ref="N4:N67" si="1">IF(COUNTBLANK(I4:M4)&lt;5,SUM(I4:M4),"Не писал")</f>
        <v>5</v>
      </c>
    </row>
    <row r="5" spans="1:14" x14ac:dyDescent="0.25">
      <c r="A5" s="33" t="str">
        <f t="shared" ref="A5:G20" si="2">A4</f>
        <v>Московский</v>
      </c>
      <c r="B5" s="11" t="str">
        <f t="shared" si="0"/>
        <v>ГБОУ СОШ №543</v>
      </c>
      <c r="C5" s="5">
        <f t="shared" si="0"/>
        <v>11543</v>
      </c>
      <c r="D5" s="5" t="str">
        <f t="shared" si="0"/>
        <v>СОШ</v>
      </c>
      <c r="E5" s="12" t="str">
        <f t="shared" si="0"/>
        <v>1а</v>
      </c>
      <c r="F5" s="7">
        <f t="shared" si="0"/>
        <v>98</v>
      </c>
      <c r="G5" s="7">
        <f t="shared" si="0"/>
        <v>91</v>
      </c>
      <c r="H5" s="8">
        <f t="shared" ref="H5:H68" si="3">H4+1</f>
        <v>11543003</v>
      </c>
      <c r="I5" s="9">
        <v>1</v>
      </c>
      <c r="J5" s="9">
        <v>1</v>
      </c>
      <c r="K5" s="9">
        <v>1</v>
      </c>
      <c r="L5" s="9">
        <v>1</v>
      </c>
      <c r="M5" s="9">
        <v>1</v>
      </c>
      <c r="N5" s="10">
        <f t="shared" si="1"/>
        <v>5</v>
      </c>
    </row>
    <row r="6" spans="1:14" x14ac:dyDescent="0.25">
      <c r="A6" s="33" t="str">
        <f t="shared" si="2"/>
        <v>Московский</v>
      </c>
      <c r="B6" s="11" t="str">
        <f t="shared" si="0"/>
        <v>ГБОУ СОШ №543</v>
      </c>
      <c r="C6" s="5">
        <f t="shared" si="0"/>
        <v>11543</v>
      </c>
      <c r="D6" s="5" t="str">
        <f t="shared" si="0"/>
        <v>СОШ</v>
      </c>
      <c r="E6" s="12" t="str">
        <f t="shared" si="0"/>
        <v>1а</v>
      </c>
      <c r="F6" s="7">
        <f t="shared" si="0"/>
        <v>98</v>
      </c>
      <c r="G6" s="7">
        <f t="shared" si="0"/>
        <v>91</v>
      </c>
      <c r="H6" s="8">
        <f t="shared" si="3"/>
        <v>11543004</v>
      </c>
      <c r="I6" s="9">
        <v>1</v>
      </c>
      <c r="J6" s="9">
        <v>1</v>
      </c>
      <c r="K6" s="9">
        <v>1</v>
      </c>
      <c r="L6" s="9">
        <v>1</v>
      </c>
      <c r="M6" s="9">
        <v>1</v>
      </c>
      <c r="N6" s="10">
        <f t="shared" si="1"/>
        <v>5</v>
      </c>
    </row>
    <row r="7" spans="1:14" x14ac:dyDescent="0.25">
      <c r="A7" s="33" t="str">
        <f t="shared" si="2"/>
        <v>Московский</v>
      </c>
      <c r="B7" s="11" t="str">
        <f t="shared" si="0"/>
        <v>ГБОУ СОШ №543</v>
      </c>
      <c r="C7" s="5">
        <f t="shared" si="0"/>
        <v>11543</v>
      </c>
      <c r="D7" s="5" t="str">
        <f t="shared" si="0"/>
        <v>СОШ</v>
      </c>
      <c r="E7" s="12" t="str">
        <f t="shared" si="0"/>
        <v>1а</v>
      </c>
      <c r="F7" s="7">
        <f t="shared" si="0"/>
        <v>98</v>
      </c>
      <c r="G7" s="7">
        <f t="shared" si="0"/>
        <v>91</v>
      </c>
      <c r="H7" s="8">
        <f t="shared" si="3"/>
        <v>11543005</v>
      </c>
      <c r="I7" s="9">
        <v>1</v>
      </c>
      <c r="J7" s="9">
        <v>1</v>
      </c>
      <c r="K7" s="9">
        <v>1</v>
      </c>
      <c r="L7" s="9">
        <v>1</v>
      </c>
      <c r="M7" s="9">
        <v>1</v>
      </c>
      <c r="N7" s="10">
        <f t="shared" si="1"/>
        <v>5</v>
      </c>
    </row>
    <row r="8" spans="1:14" x14ac:dyDescent="0.25">
      <c r="A8" s="33" t="str">
        <f t="shared" si="2"/>
        <v>Московский</v>
      </c>
      <c r="B8" s="11" t="str">
        <f t="shared" si="0"/>
        <v>ГБОУ СОШ №543</v>
      </c>
      <c r="C8" s="5">
        <f t="shared" si="0"/>
        <v>11543</v>
      </c>
      <c r="D8" s="5" t="str">
        <f t="shared" si="0"/>
        <v>СОШ</v>
      </c>
      <c r="E8" s="12" t="str">
        <f t="shared" si="0"/>
        <v>1а</v>
      </c>
      <c r="F8" s="7">
        <f t="shared" si="0"/>
        <v>98</v>
      </c>
      <c r="G8" s="7">
        <f t="shared" si="0"/>
        <v>91</v>
      </c>
      <c r="H8" s="8">
        <f t="shared" si="3"/>
        <v>11543006</v>
      </c>
      <c r="I8" s="9">
        <v>1</v>
      </c>
      <c r="J8" s="9">
        <v>1</v>
      </c>
      <c r="K8" s="9">
        <v>1</v>
      </c>
      <c r="L8" s="9">
        <v>1</v>
      </c>
      <c r="M8" s="9">
        <v>1</v>
      </c>
      <c r="N8" s="10">
        <f t="shared" si="1"/>
        <v>5</v>
      </c>
    </row>
    <row r="9" spans="1:14" x14ac:dyDescent="0.25">
      <c r="A9" s="33" t="str">
        <f t="shared" si="2"/>
        <v>Московский</v>
      </c>
      <c r="B9" s="11" t="str">
        <f t="shared" si="0"/>
        <v>ГБОУ СОШ №543</v>
      </c>
      <c r="C9" s="5">
        <f t="shared" si="0"/>
        <v>11543</v>
      </c>
      <c r="D9" s="5" t="str">
        <f t="shared" si="0"/>
        <v>СОШ</v>
      </c>
      <c r="E9" s="12" t="str">
        <f t="shared" si="0"/>
        <v>1а</v>
      </c>
      <c r="F9" s="7">
        <f t="shared" si="0"/>
        <v>98</v>
      </c>
      <c r="G9" s="7">
        <f t="shared" si="0"/>
        <v>91</v>
      </c>
      <c r="H9" s="8">
        <f t="shared" si="3"/>
        <v>11543007</v>
      </c>
      <c r="I9" s="9">
        <v>0</v>
      </c>
      <c r="J9" s="9">
        <v>1</v>
      </c>
      <c r="K9" s="9">
        <v>1</v>
      </c>
      <c r="L9" s="9">
        <v>1</v>
      </c>
      <c r="M9" s="9">
        <v>1</v>
      </c>
      <c r="N9" s="10">
        <f t="shared" si="1"/>
        <v>4</v>
      </c>
    </row>
    <row r="10" spans="1:14" x14ac:dyDescent="0.25">
      <c r="A10" s="33" t="str">
        <f t="shared" si="2"/>
        <v>Московский</v>
      </c>
      <c r="B10" s="11" t="str">
        <f t="shared" si="0"/>
        <v>ГБОУ СОШ №543</v>
      </c>
      <c r="C10" s="5">
        <f t="shared" si="0"/>
        <v>11543</v>
      </c>
      <c r="D10" s="5" t="str">
        <f t="shared" si="0"/>
        <v>СОШ</v>
      </c>
      <c r="E10" s="12" t="str">
        <f t="shared" si="0"/>
        <v>1а</v>
      </c>
      <c r="F10" s="7">
        <f t="shared" si="0"/>
        <v>98</v>
      </c>
      <c r="G10" s="7">
        <f t="shared" si="0"/>
        <v>91</v>
      </c>
      <c r="H10" s="8">
        <f t="shared" si="3"/>
        <v>11543008</v>
      </c>
      <c r="I10" s="9">
        <v>0</v>
      </c>
      <c r="J10" s="9">
        <v>1</v>
      </c>
      <c r="K10" s="9">
        <v>1</v>
      </c>
      <c r="L10" s="9">
        <v>1</v>
      </c>
      <c r="M10" s="9">
        <v>1</v>
      </c>
      <c r="N10" s="10">
        <f t="shared" si="1"/>
        <v>4</v>
      </c>
    </row>
    <row r="11" spans="1:14" x14ac:dyDescent="0.25">
      <c r="A11" s="33" t="str">
        <f t="shared" si="2"/>
        <v>Московский</v>
      </c>
      <c r="B11" s="11" t="str">
        <f t="shared" si="0"/>
        <v>ГБОУ СОШ №543</v>
      </c>
      <c r="C11" s="5">
        <f t="shared" si="0"/>
        <v>11543</v>
      </c>
      <c r="D11" s="5" t="str">
        <f t="shared" si="0"/>
        <v>СОШ</v>
      </c>
      <c r="E11" s="12" t="str">
        <f t="shared" si="0"/>
        <v>1а</v>
      </c>
      <c r="F11" s="7">
        <f t="shared" si="0"/>
        <v>98</v>
      </c>
      <c r="G11" s="7">
        <f t="shared" si="0"/>
        <v>91</v>
      </c>
      <c r="H11" s="8">
        <f t="shared" si="3"/>
        <v>11543009</v>
      </c>
      <c r="I11" s="9">
        <v>0</v>
      </c>
      <c r="J11" s="9">
        <v>1</v>
      </c>
      <c r="K11" s="9">
        <v>1</v>
      </c>
      <c r="L11" s="9">
        <v>1</v>
      </c>
      <c r="M11" s="9">
        <v>1</v>
      </c>
      <c r="N11" s="10">
        <f t="shared" si="1"/>
        <v>4</v>
      </c>
    </row>
    <row r="12" spans="1:14" x14ac:dyDescent="0.25">
      <c r="A12" s="33" t="str">
        <f t="shared" si="2"/>
        <v>Московский</v>
      </c>
      <c r="B12" s="11" t="str">
        <f t="shared" si="0"/>
        <v>ГБОУ СОШ №543</v>
      </c>
      <c r="C12" s="5">
        <f t="shared" si="0"/>
        <v>11543</v>
      </c>
      <c r="D12" s="5" t="str">
        <f t="shared" si="0"/>
        <v>СОШ</v>
      </c>
      <c r="E12" s="12" t="str">
        <f t="shared" si="0"/>
        <v>1а</v>
      </c>
      <c r="F12" s="7">
        <f t="shared" si="0"/>
        <v>98</v>
      </c>
      <c r="G12" s="7">
        <f t="shared" si="0"/>
        <v>91</v>
      </c>
      <c r="H12" s="8">
        <f t="shared" si="3"/>
        <v>11543010</v>
      </c>
      <c r="I12" s="9">
        <v>0</v>
      </c>
      <c r="J12" s="9">
        <v>1</v>
      </c>
      <c r="K12" s="9">
        <v>1</v>
      </c>
      <c r="L12" s="9">
        <v>1</v>
      </c>
      <c r="M12" s="9">
        <v>1</v>
      </c>
      <c r="N12" s="10">
        <f t="shared" si="1"/>
        <v>4</v>
      </c>
    </row>
    <row r="13" spans="1:14" x14ac:dyDescent="0.25">
      <c r="A13" s="33" t="str">
        <f t="shared" si="2"/>
        <v>Московский</v>
      </c>
      <c r="B13" s="11" t="str">
        <f t="shared" si="0"/>
        <v>ГБОУ СОШ №543</v>
      </c>
      <c r="C13" s="5">
        <f t="shared" si="0"/>
        <v>11543</v>
      </c>
      <c r="D13" s="5" t="str">
        <f t="shared" si="0"/>
        <v>СОШ</v>
      </c>
      <c r="E13" s="12" t="str">
        <f t="shared" si="0"/>
        <v>1а</v>
      </c>
      <c r="F13" s="7">
        <f t="shared" si="0"/>
        <v>98</v>
      </c>
      <c r="G13" s="7">
        <f t="shared" si="0"/>
        <v>91</v>
      </c>
      <c r="H13" s="8">
        <f t="shared" si="3"/>
        <v>11543011</v>
      </c>
      <c r="I13" s="9">
        <v>0</v>
      </c>
      <c r="J13" s="9">
        <v>1</v>
      </c>
      <c r="K13" s="9">
        <v>1</v>
      </c>
      <c r="L13" s="9">
        <v>1</v>
      </c>
      <c r="M13" s="9">
        <v>1</v>
      </c>
      <c r="N13" s="10">
        <f t="shared" si="1"/>
        <v>4</v>
      </c>
    </row>
    <row r="14" spans="1:14" x14ac:dyDescent="0.25">
      <c r="A14" s="33" t="str">
        <f t="shared" si="2"/>
        <v>Московский</v>
      </c>
      <c r="B14" s="11" t="str">
        <f t="shared" si="0"/>
        <v>ГБОУ СОШ №543</v>
      </c>
      <c r="C14" s="5">
        <f t="shared" si="0"/>
        <v>11543</v>
      </c>
      <c r="D14" s="5" t="str">
        <f t="shared" si="0"/>
        <v>СОШ</v>
      </c>
      <c r="E14" s="12" t="str">
        <f t="shared" si="0"/>
        <v>1а</v>
      </c>
      <c r="F14" s="7">
        <f t="shared" si="0"/>
        <v>98</v>
      </c>
      <c r="G14" s="7">
        <f t="shared" si="0"/>
        <v>91</v>
      </c>
      <c r="H14" s="8">
        <f t="shared" si="3"/>
        <v>11543012</v>
      </c>
      <c r="I14" s="9">
        <v>0</v>
      </c>
      <c r="J14" s="9">
        <v>1</v>
      </c>
      <c r="K14" s="9">
        <v>1</v>
      </c>
      <c r="L14" s="9">
        <v>1</v>
      </c>
      <c r="M14" s="9">
        <v>1</v>
      </c>
      <c r="N14" s="10">
        <f t="shared" si="1"/>
        <v>4</v>
      </c>
    </row>
    <row r="15" spans="1:14" x14ac:dyDescent="0.25">
      <c r="A15" s="33" t="str">
        <f t="shared" si="2"/>
        <v>Московский</v>
      </c>
      <c r="B15" s="11" t="str">
        <f t="shared" si="0"/>
        <v>ГБОУ СОШ №543</v>
      </c>
      <c r="C15" s="5">
        <f t="shared" si="0"/>
        <v>11543</v>
      </c>
      <c r="D15" s="5" t="str">
        <f t="shared" si="0"/>
        <v>СОШ</v>
      </c>
      <c r="E15" s="12" t="str">
        <f t="shared" si="0"/>
        <v>1а</v>
      </c>
      <c r="F15" s="7">
        <f t="shared" si="0"/>
        <v>98</v>
      </c>
      <c r="G15" s="7">
        <f t="shared" si="0"/>
        <v>91</v>
      </c>
      <c r="H15" s="8">
        <f t="shared" si="3"/>
        <v>11543013</v>
      </c>
      <c r="I15" s="9">
        <v>0</v>
      </c>
      <c r="J15" s="9">
        <v>1</v>
      </c>
      <c r="K15" s="9">
        <v>1</v>
      </c>
      <c r="L15" s="9">
        <v>0</v>
      </c>
      <c r="M15" s="9">
        <v>1</v>
      </c>
      <c r="N15" s="10">
        <f t="shared" si="1"/>
        <v>3</v>
      </c>
    </row>
    <row r="16" spans="1:14" x14ac:dyDescent="0.25">
      <c r="A16" s="33" t="str">
        <f t="shared" si="2"/>
        <v>Московский</v>
      </c>
      <c r="B16" s="11" t="str">
        <f t="shared" si="0"/>
        <v>ГБОУ СОШ №543</v>
      </c>
      <c r="C16" s="5">
        <f t="shared" si="0"/>
        <v>11543</v>
      </c>
      <c r="D16" s="5" t="str">
        <f t="shared" si="0"/>
        <v>СОШ</v>
      </c>
      <c r="E16" s="12" t="str">
        <f t="shared" si="0"/>
        <v>1а</v>
      </c>
      <c r="F16" s="7">
        <f t="shared" si="0"/>
        <v>98</v>
      </c>
      <c r="G16" s="7">
        <f t="shared" si="0"/>
        <v>91</v>
      </c>
      <c r="H16" s="8">
        <f t="shared" si="3"/>
        <v>11543014</v>
      </c>
      <c r="I16" s="9">
        <v>0</v>
      </c>
      <c r="J16" s="9">
        <v>1</v>
      </c>
      <c r="K16" s="9">
        <v>0</v>
      </c>
      <c r="L16" s="9">
        <v>1</v>
      </c>
      <c r="M16" s="9">
        <v>1</v>
      </c>
      <c r="N16" s="10">
        <f t="shared" si="1"/>
        <v>3</v>
      </c>
    </row>
    <row r="17" spans="1:14" x14ac:dyDescent="0.25">
      <c r="A17" s="33" t="str">
        <f t="shared" si="2"/>
        <v>Московский</v>
      </c>
      <c r="B17" s="11" t="str">
        <f t="shared" si="0"/>
        <v>ГБОУ СОШ №543</v>
      </c>
      <c r="C17" s="5">
        <f t="shared" si="0"/>
        <v>11543</v>
      </c>
      <c r="D17" s="5" t="str">
        <f t="shared" si="0"/>
        <v>СОШ</v>
      </c>
      <c r="E17" s="12" t="str">
        <f t="shared" si="0"/>
        <v>1а</v>
      </c>
      <c r="F17" s="7">
        <f t="shared" si="0"/>
        <v>98</v>
      </c>
      <c r="G17" s="7">
        <f t="shared" si="0"/>
        <v>91</v>
      </c>
      <c r="H17" s="8">
        <f t="shared" si="3"/>
        <v>11543015</v>
      </c>
      <c r="I17" s="9">
        <v>1</v>
      </c>
      <c r="J17" s="9">
        <v>0</v>
      </c>
      <c r="K17" s="9">
        <v>1</v>
      </c>
      <c r="L17" s="9">
        <v>1</v>
      </c>
      <c r="M17" s="9">
        <v>1</v>
      </c>
      <c r="N17" s="10">
        <f t="shared" si="1"/>
        <v>4</v>
      </c>
    </row>
    <row r="18" spans="1:14" x14ac:dyDescent="0.25">
      <c r="A18" s="33" t="str">
        <f t="shared" si="2"/>
        <v>Московский</v>
      </c>
      <c r="B18" s="11" t="str">
        <f t="shared" si="0"/>
        <v>ГБОУ СОШ №543</v>
      </c>
      <c r="C18" s="5">
        <f t="shared" si="0"/>
        <v>11543</v>
      </c>
      <c r="D18" s="5" t="str">
        <f t="shared" si="0"/>
        <v>СОШ</v>
      </c>
      <c r="E18" s="12" t="str">
        <f t="shared" si="0"/>
        <v>1а</v>
      </c>
      <c r="F18" s="7">
        <f t="shared" si="0"/>
        <v>98</v>
      </c>
      <c r="G18" s="7">
        <f t="shared" si="0"/>
        <v>91</v>
      </c>
      <c r="H18" s="8">
        <f t="shared" si="3"/>
        <v>11543016</v>
      </c>
      <c r="I18" s="9">
        <v>1</v>
      </c>
      <c r="J18" s="9">
        <v>1</v>
      </c>
      <c r="K18" s="9">
        <v>1</v>
      </c>
      <c r="L18" s="9">
        <v>0</v>
      </c>
      <c r="M18" s="9">
        <v>0</v>
      </c>
      <c r="N18" s="10">
        <f t="shared" si="1"/>
        <v>3</v>
      </c>
    </row>
    <row r="19" spans="1:14" x14ac:dyDescent="0.25">
      <c r="A19" s="33" t="str">
        <f t="shared" si="2"/>
        <v>Московский</v>
      </c>
      <c r="B19" s="11" t="str">
        <f t="shared" si="0"/>
        <v>ГБОУ СОШ №543</v>
      </c>
      <c r="C19" s="5">
        <f t="shared" si="0"/>
        <v>11543</v>
      </c>
      <c r="D19" s="5" t="str">
        <f t="shared" si="0"/>
        <v>СОШ</v>
      </c>
      <c r="E19" s="12" t="str">
        <f t="shared" si="0"/>
        <v>1а</v>
      </c>
      <c r="F19" s="7">
        <f t="shared" si="0"/>
        <v>98</v>
      </c>
      <c r="G19" s="7">
        <f t="shared" si="0"/>
        <v>91</v>
      </c>
      <c r="H19" s="8">
        <f t="shared" si="3"/>
        <v>11543017</v>
      </c>
      <c r="I19" s="9">
        <v>0</v>
      </c>
      <c r="J19" s="9">
        <v>1</v>
      </c>
      <c r="K19" s="9">
        <v>1</v>
      </c>
      <c r="L19" s="9">
        <v>0</v>
      </c>
      <c r="M19" s="9">
        <v>0</v>
      </c>
      <c r="N19" s="10">
        <f t="shared" si="1"/>
        <v>2</v>
      </c>
    </row>
    <row r="20" spans="1:14" x14ac:dyDescent="0.25">
      <c r="A20" s="33" t="str">
        <f t="shared" si="2"/>
        <v>Московский</v>
      </c>
      <c r="B20" s="11" t="str">
        <f t="shared" si="2"/>
        <v>ГБОУ СОШ №543</v>
      </c>
      <c r="C20" s="5">
        <f t="shared" si="2"/>
        <v>11543</v>
      </c>
      <c r="D20" s="5" t="str">
        <f t="shared" si="2"/>
        <v>СОШ</v>
      </c>
      <c r="E20" s="12" t="str">
        <f t="shared" si="2"/>
        <v>1а</v>
      </c>
      <c r="F20" s="7">
        <f t="shared" si="2"/>
        <v>98</v>
      </c>
      <c r="G20" s="7">
        <f t="shared" si="2"/>
        <v>91</v>
      </c>
      <c r="H20" s="8">
        <f t="shared" si="3"/>
        <v>11543018</v>
      </c>
      <c r="I20" s="9">
        <v>0</v>
      </c>
      <c r="J20" s="9">
        <v>0</v>
      </c>
      <c r="K20" s="9">
        <v>1</v>
      </c>
      <c r="L20" s="9">
        <v>1</v>
      </c>
      <c r="M20" s="9">
        <v>1</v>
      </c>
      <c r="N20" s="10">
        <f t="shared" si="1"/>
        <v>3</v>
      </c>
    </row>
    <row r="21" spans="1:14" x14ac:dyDescent="0.25">
      <c r="A21" s="33" t="str">
        <f t="shared" ref="A21:G36" si="4">A20</f>
        <v>Московский</v>
      </c>
      <c r="B21" s="11" t="str">
        <f t="shared" si="4"/>
        <v>ГБОУ СОШ №543</v>
      </c>
      <c r="C21" s="5">
        <f t="shared" si="4"/>
        <v>11543</v>
      </c>
      <c r="D21" s="5" t="str">
        <f t="shared" si="4"/>
        <v>СОШ</v>
      </c>
      <c r="E21" s="12" t="str">
        <f t="shared" si="4"/>
        <v>1а</v>
      </c>
      <c r="F21" s="7">
        <f t="shared" si="4"/>
        <v>98</v>
      </c>
      <c r="G21" s="7">
        <f t="shared" si="4"/>
        <v>91</v>
      </c>
      <c r="H21" s="8">
        <f t="shared" si="3"/>
        <v>11543019</v>
      </c>
      <c r="I21" s="9">
        <v>0</v>
      </c>
      <c r="J21" s="9">
        <v>1</v>
      </c>
      <c r="K21" s="9">
        <v>0</v>
      </c>
      <c r="L21" s="9">
        <v>0</v>
      </c>
      <c r="M21" s="9">
        <v>1</v>
      </c>
      <c r="N21" s="10">
        <f t="shared" si="1"/>
        <v>2</v>
      </c>
    </row>
    <row r="22" spans="1:14" x14ac:dyDescent="0.25">
      <c r="A22" s="33" t="str">
        <f t="shared" si="4"/>
        <v>Московский</v>
      </c>
      <c r="B22" s="11" t="str">
        <f t="shared" si="4"/>
        <v>ГБОУ СОШ №543</v>
      </c>
      <c r="C22" s="5">
        <f t="shared" si="4"/>
        <v>11543</v>
      </c>
      <c r="D22" s="5" t="str">
        <f t="shared" si="4"/>
        <v>СОШ</v>
      </c>
      <c r="E22" s="12" t="str">
        <f t="shared" si="4"/>
        <v>1а</v>
      </c>
      <c r="F22" s="7">
        <f t="shared" si="4"/>
        <v>98</v>
      </c>
      <c r="G22" s="7">
        <f t="shared" si="4"/>
        <v>91</v>
      </c>
      <c r="H22" s="8">
        <f t="shared" si="3"/>
        <v>11543020</v>
      </c>
      <c r="I22" s="9">
        <v>0</v>
      </c>
      <c r="J22" s="9">
        <v>0</v>
      </c>
      <c r="K22" s="9">
        <v>1</v>
      </c>
      <c r="L22" s="9">
        <v>0</v>
      </c>
      <c r="M22" s="9">
        <v>1</v>
      </c>
      <c r="N22" s="10">
        <f t="shared" si="1"/>
        <v>2</v>
      </c>
    </row>
    <row r="23" spans="1:14" x14ac:dyDescent="0.25">
      <c r="A23" s="33" t="str">
        <f t="shared" si="4"/>
        <v>Московский</v>
      </c>
      <c r="B23" s="11" t="str">
        <f t="shared" si="4"/>
        <v>ГБОУ СОШ №543</v>
      </c>
      <c r="C23" s="5">
        <f t="shared" si="4"/>
        <v>11543</v>
      </c>
      <c r="D23" s="5" t="str">
        <f t="shared" si="4"/>
        <v>СОШ</v>
      </c>
      <c r="E23" s="12" t="str">
        <f t="shared" si="4"/>
        <v>1а</v>
      </c>
      <c r="F23" s="7">
        <f t="shared" si="4"/>
        <v>98</v>
      </c>
      <c r="G23" s="7">
        <f t="shared" si="4"/>
        <v>91</v>
      </c>
      <c r="H23" s="8">
        <f t="shared" si="3"/>
        <v>11543021</v>
      </c>
      <c r="I23" s="9">
        <v>0</v>
      </c>
      <c r="J23" s="9">
        <v>0</v>
      </c>
      <c r="K23" s="9">
        <v>0</v>
      </c>
      <c r="L23" s="9">
        <v>1</v>
      </c>
      <c r="M23" s="9">
        <v>1</v>
      </c>
      <c r="N23" s="10">
        <f t="shared" si="1"/>
        <v>2</v>
      </c>
    </row>
    <row r="24" spans="1:14" x14ac:dyDescent="0.25">
      <c r="A24" s="33" t="str">
        <f t="shared" si="4"/>
        <v>Московский</v>
      </c>
      <c r="B24" s="11" t="str">
        <f t="shared" si="4"/>
        <v>ГБОУ СОШ №543</v>
      </c>
      <c r="C24" s="5">
        <f t="shared" si="4"/>
        <v>11543</v>
      </c>
      <c r="D24" s="5" t="str">
        <f t="shared" si="4"/>
        <v>СОШ</v>
      </c>
      <c r="E24" s="12" t="str">
        <f t="shared" si="4"/>
        <v>1а</v>
      </c>
      <c r="F24" s="7">
        <f t="shared" si="4"/>
        <v>98</v>
      </c>
      <c r="G24" s="7">
        <f t="shared" si="4"/>
        <v>91</v>
      </c>
      <c r="H24" s="8">
        <f t="shared" si="3"/>
        <v>11543022</v>
      </c>
      <c r="I24" s="9">
        <v>0</v>
      </c>
      <c r="J24" s="9">
        <v>0</v>
      </c>
      <c r="K24" s="9">
        <v>0</v>
      </c>
      <c r="L24" s="9">
        <v>1</v>
      </c>
      <c r="M24" s="9">
        <v>1</v>
      </c>
      <c r="N24" s="10">
        <f t="shared" si="1"/>
        <v>2</v>
      </c>
    </row>
    <row r="25" spans="1:14" x14ac:dyDescent="0.25">
      <c r="A25" s="33" t="str">
        <f t="shared" si="4"/>
        <v>Московский</v>
      </c>
      <c r="B25" s="11" t="str">
        <f t="shared" si="4"/>
        <v>ГБОУ СОШ №543</v>
      </c>
      <c r="C25" s="5">
        <f t="shared" si="4"/>
        <v>11543</v>
      </c>
      <c r="D25" s="5" t="str">
        <f t="shared" si="4"/>
        <v>СОШ</v>
      </c>
      <c r="E25" s="12" t="str">
        <f t="shared" si="4"/>
        <v>1а</v>
      </c>
      <c r="F25" s="7">
        <f t="shared" si="4"/>
        <v>98</v>
      </c>
      <c r="G25" s="7">
        <f t="shared" si="4"/>
        <v>91</v>
      </c>
      <c r="H25" s="8">
        <f t="shared" si="3"/>
        <v>11543023</v>
      </c>
      <c r="I25" s="9">
        <v>0</v>
      </c>
      <c r="J25" s="9">
        <v>0</v>
      </c>
      <c r="K25" s="9">
        <v>1</v>
      </c>
      <c r="L25" s="9">
        <v>0</v>
      </c>
      <c r="M25" s="9">
        <v>1</v>
      </c>
      <c r="N25" s="10">
        <f t="shared" si="1"/>
        <v>2</v>
      </c>
    </row>
    <row r="26" spans="1:14" x14ac:dyDescent="0.25">
      <c r="A26" s="33" t="str">
        <f t="shared" si="4"/>
        <v>Московский</v>
      </c>
      <c r="B26" s="11" t="str">
        <f t="shared" si="4"/>
        <v>ГБОУ СОШ №543</v>
      </c>
      <c r="C26" s="5">
        <f t="shared" si="4"/>
        <v>11543</v>
      </c>
      <c r="D26" s="5" t="str">
        <f t="shared" si="4"/>
        <v>СОШ</v>
      </c>
      <c r="E26" s="12" t="str">
        <f t="shared" si="4"/>
        <v>1а</v>
      </c>
      <c r="F26" s="7">
        <f t="shared" si="4"/>
        <v>98</v>
      </c>
      <c r="G26" s="7">
        <f t="shared" si="4"/>
        <v>91</v>
      </c>
      <c r="H26" s="8">
        <f>H25+1</f>
        <v>11543024</v>
      </c>
      <c r="I26" s="9">
        <v>0</v>
      </c>
      <c r="J26" s="9">
        <v>0</v>
      </c>
      <c r="K26" s="9">
        <v>0</v>
      </c>
      <c r="L26" s="9">
        <v>0</v>
      </c>
      <c r="M26" s="9">
        <v>1</v>
      </c>
      <c r="N26" s="10">
        <f t="shared" si="1"/>
        <v>1</v>
      </c>
    </row>
    <row r="27" spans="1:14" x14ac:dyDescent="0.25">
      <c r="A27" s="33" t="str">
        <f t="shared" si="4"/>
        <v>Московский</v>
      </c>
      <c r="B27" s="11" t="str">
        <f t="shared" si="4"/>
        <v>ГБОУ СОШ №543</v>
      </c>
      <c r="C27" s="5">
        <f t="shared" si="4"/>
        <v>11543</v>
      </c>
      <c r="D27" s="5" t="str">
        <f t="shared" si="4"/>
        <v>СОШ</v>
      </c>
      <c r="E27" s="12" t="str">
        <f t="shared" si="4"/>
        <v>1а</v>
      </c>
      <c r="F27" s="7">
        <f t="shared" si="4"/>
        <v>98</v>
      </c>
      <c r="G27" s="7">
        <f t="shared" si="4"/>
        <v>91</v>
      </c>
      <c r="H27" s="8">
        <f t="shared" ref="H27:H46" si="5">H26+1</f>
        <v>11543025</v>
      </c>
      <c r="I27" s="9">
        <v>0</v>
      </c>
      <c r="J27" s="9">
        <v>0</v>
      </c>
      <c r="K27" s="9">
        <v>0</v>
      </c>
      <c r="L27" s="9">
        <v>0</v>
      </c>
      <c r="M27" s="9">
        <v>1</v>
      </c>
      <c r="N27" s="10">
        <f t="shared" si="1"/>
        <v>1</v>
      </c>
    </row>
    <row r="28" spans="1:14" x14ac:dyDescent="0.25">
      <c r="A28" s="33" t="str">
        <f t="shared" si="4"/>
        <v>Московский</v>
      </c>
      <c r="B28" s="11" t="str">
        <f t="shared" si="4"/>
        <v>ГБОУ СОШ №543</v>
      </c>
      <c r="C28" s="5">
        <f t="shared" si="4"/>
        <v>11543</v>
      </c>
      <c r="D28" s="5" t="str">
        <f t="shared" si="4"/>
        <v>СОШ</v>
      </c>
      <c r="E28" s="12" t="str">
        <f t="shared" si="4"/>
        <v>1а</v>
      </c>
      <c r="F28" s="7">
        <f t="shared" si="4"/>
        <v>98</v>
      </c>
      <c r="G28" s="7">
        <f t="shared" si="4"/>
        <v>91</v>
      </c>
      <c r="H28" s="8">
        <f t="shared" si="5"/>
        <v>11543026</v>
      </c>
      <c r="I28" s="9">
        <v>0</v>
      </c>
      <c r="J28" s="9">
        <v>0</v>
      </c>
      <c r="K28" s="9">
        <v>0</v>
      </c>
      <c r="L28" s="9">
        <v>1</v>
      </c>
      <c r="M28" s="9">
        <v>0</v>
      </c>
      <c r="N28" s="10">
        <f t="shared" si="1"/>
        <v>1</v>
      </c>
    </row>
    <row r="29" spans="1:14" x14ac:dyDescent="0.25">
      <c r="A29" s="33" t="str">
        <f t="shared" si="4"/>
        <v>Московский</v>
      </c>
      <c r="B29" s="11" t="str">
        <f t="shared" si="4"/>
        <v>ГБОУ СОШ №543</v>
      </c>
      <c r="C29" s="5">
        <f t="shared" si="4"/>
        <v>11543</v>
      </c>
      <c r="D29" s="5" t="str">
        <f t="shared" si="4"/>
        <v>СОШ</v>
      </c>
      <c r="E29" s="35" t="s">
        <v>16</v>
      </c>
      <c r="F29" s="7">
        <f t="shared" si="4"/>
        <v>98</v>
      </c>
      <c r="G29" s="7">
        <f t="shared" si="4"/>
        <v>91</v>
      </c>
      <c r="H29" s="8">
        <f t="shared" si="5"/>
        <v>11543027</v>
      </c>
      <c r="I29" s="9">
        <v>0</v>
      </c>
      <c r="J29" s="9">
        <v>1</v>
      </c>
      <c r="K29" s="9">
        <v>0</v>
      </c>
      <c r="L29" s="9">
        <v>0</v>
      </c>
      <c r="M29" s="9">
        <v>1</v>
      </c>
      <c r="N29" s="10">
        <f t="shared" si="1"/>
        <v>2</v>
      </c>
    </row>
    <row r="30" spans="1:14" x14ac:dyDescent="0.25">
      <c r="A30" s="33" t="str">
        <f t="shared" si="4"/>
        <v>Московский</v>
      </c>
      <c r="B30" s="11" t="str">
        <f t="shared" si="4"/>
        <v>ГБОУ СОШ №543</v>
      </c>
      <c r="C30" s="5">
        <f t="shared" si="4"/>
        <v>11543</v>
      </c>
      <c r="D30" s="5" t="str">
        <f t="shared" si="4"/>
        <v>СОШ</v>
      </c>
      <c r="E30" s="12" t="str">
        <f t="shared" si="4"/>
        <v>1б</v>
      </c>
      <c r="F30" s="7">
        <f t="shared" si="4"/>
        <v>98</v>
      </c>
      <c r="G30" s="7">
        <f t="shared" si="4"/>
        <v>91</v>
      </c>
      <c r="H30" s="8">
        <f t="shared" si="5"/>
        <v>11543028</v>
      </c>
      <c r="I30" s="9">
        <v>1</v>
      </c>
      <c r="J30" s="9">
        <v>0</v>
      </c>
      <c r="K30" s="9">
        <v>1</v>
      </c>
      <c r="L30" s="9">
        <v>0</v>
      </c>
      <c r="M30" s="9">
        <v>1</v>
      </c>
      <c r="N30" s="10">
        <f t="shared" si="1"/>
        <v>3</v>
      </c>
    </row>
    <row r="31" spans="1:14" x14ac:dyDescent="0.25">
      <c r="A31" s="33" t="str">
        <f t="shared" si="4"/>
        <v>Московский</v>
      </c>
      <c r="B31" s="11" t="str">
        <f t="shared" si="4"/>
        <v>ГБОУ СОШ №543</v>
      </c>
      <c r="C31" s="5">
        <f t="shared" si="4"/>
        <v>11543</v>
      </c>
      <c r="D31" s="5" t="str">
        <f t="shared" si="4"/>
        <v>СОШ</v>
      </c>
      <c r="E31" s="12" t="str">
        <f t="shared" si="4"/>
        <v>1б</v>
      </c>
      <c r="F31" s="7">
        <f t="shared" si="4"/>
        <v>98</v>
      </c>
      <c r="G31" s="7">
        <f t="shared" si="4"/>
        <v>91</v>
      </c>
      <c r="H31" s="8">
        <f t="shared" si="5"/>
        <v>11543029</v>
      </c>
      <c r="I31" s="9">
        <v>1</v>
      </c>
      <c r="J31" s="9">
        <v>1</v>
      </c>
      <c r="K31" s="9">
        <v>1</v>
      </c>
      <c r="L31" s="9">
        <v>1</v>
      </c>
      <c r="M31" s="9">
        <v>1</v>
      </c>
      <c r="N31" s="10">
        <f t="shared" si="1"/>
        <v>5</v>
      </c>
    </row>
    <row r="32" spans="1:14" x14ac:dyDescent="0.25">
      <c r="A32" s="33" t="str">
        <f t="shared" si="4"/>
        <v>Московский</v>
      </c>
      <c r="B32" s="11" t="str">
        <f t="shared" si="4"/>
        <v>ГБОУ СОШ №543</v>
      </c>
      <c r="C32" s="5">
        <f t="shared" si="4"/>
        <v>11543</v>
      </c>
      <c r="D32" s="5" t="str">
        <f t="shared" si="4"/>
        <v>СОШ</v>
      </c>
      <c r="E32" s="12" t="str">
        <f t="shared" si="4"/>
        <v>1б</v>
      </c>
      <c r="F32" s="7">
        <f t="shared" si="4"/>
        <v>98</v>
      </c>
      <c r="G32" s="7">
        <f t="shared" si="4"/>
        <v>91</v>
      </c>
      <c r="H32" s="8">
        <f t="shared" si="5"/>
        <v>11543030</v>
      </c>
      <c r="I32" s="9">
        <v>0</v>
      </c>
      <c r="J32" s="9">
        <v>1</v>
      </c>
      <c r="K32" s="9">
        <v>1</v>
      </c>
      <c r="L32" s="9">
        <v>1</v>
      </c>
      <c r="M32" s="9">
        <v>1</v>
      </c>
      <c r="N32" s="10">
        <f t="shared" si="1"/>
        <v>4</v>
      </c>
    </row>
    <row r="33" spans="1:14" x14ac:dyDescent="0.25">
      <c r="A33" s="33" t="str">
        <f t="shared" si="4"/>
        <v>Московский</v>
      </c>
      <c r="B33" s="11" t="str">
        <f t="shared" si="4"/>
        <v>ГБОУ СОШ №543</v>
      </c>
      <c r="C33" s="5">
        <f t="shared" si="4"/>
        <v>11543</v>
      </c>
      <c r="D33" s="5" t="str">
        <f t="shared" si="4"/>
        <v>СОШ</v>
      </c>
      <c r="E33" s="12" t="str">
        <f t="shared" si="4"/>
        <v>1б</v>
      </c>
      <c r="F33" s="7">
        <f t="shared" si="4"/>
        <v>98</v>
      </c>
      <c r="G33" s="7">
        <f t="shared" si="4"/>
        <v>91</v>
      </c>
      <c r="H33" s="8">
        <f t="shared" si="5"/>
        <v>11543031</v>
      </c>
      <c r="I33" s="9">
        <v>0</v>
      </c>
      <c r="J33" s="9">
        <v>0</v>
      </c>
      <c r="K33" s="9">
        <v>1</v>
      </c>
      <c r="L33" s="9">
        <v>1</v>
      </c>
      <c r="M33" s="9">
        <v>1</v>
      </c>
      <c r="N33" s="10">
        <f t="shared" si="1"/>
        <v>3</v>
      </c>
    </row>
    <row r="34" spans="1:14" x14ac:dyDescent="0.25">
      <c r="A34" s="33" t="str">
        <f t="shared" si="4"/>
        <v>Московский</v>
      </c>
      <c r="B34" s="11" t="str">
        <f t="shared" si="4"/>
        <v>ГБОУ СОШ №543</v>
      </c>
      <c r="C34" s="5">
        <f t="shared" si="4"/>
        <v>11543</v>
      </c>
      <c r="D34" s="5" t="str">
        <f t="shared" si="4"/>
        <v>СОШ</v>
      </c>
      <c r="E34" s="12" t="str">
        <f t="shared" si="4"/>
        <v>1б</v>
      </c>
      <c r="F34" s="7">
        <f t="shared" si="4"/>
        <v>98</v>
      </c>
      <c r="G34" s="7">
        <f t="shared" si="4"/>
        <v>91</v>
      </c>
      <c r="H34" s="8">
        <f t="shared" si="5"/>
        <v>11543032</v>
      </c>
      <c r="I34" s="9">
        <v>1</v>
      </c>
      <c r="J34" s="9">
        <v>0</v>
      </c>
      <c r="K34" s="9">
        <v>1</v>
      </c>
      <c r="L34" s="9">
        <v>0</v>
      </c>
      <c r="M34" s="9">
        <v>1</v>
      </c>
      <c r="N34" s="10">
        <f t="shared" si="1"/>
        <v>3</v>
      </c>
    </row>
    <row r="35" spans="1:14" x14ac:dyDescent="0.25">
      <c r="A35" s="33" t="str">
        <f t="shared" si="4"/>
        <v>Московский</v>
      </c>
      <c r="B35" s="11" t="str">
        <f t="shared" si="4"/>
        <v>ГБОУ СОШ №543</v>
      </c>
      <c r="C35" s="5">
        <f t="shared" si="4"/>
        <v>11543</v>
      </c>
      <c r="D35" s="5" t="str">
        <f t="shared" si="4"/>
        <v>СОШ</v>
      </c>
      <c r="E35" s="12" t="str">
        <f t="shared" si="4"/>
        <v>1б</v>
      </c>
      <c r="F35" s="7">
        <f t="shared" si="4"/>
        <v>98</v>
      </c>
      <c r="G35" s="7">
        <f t="shared" si="4"/>
        <v>91</v>
      </c>
      <c r="H35" s="8">
        <f t="shared" si="5"/>
        <v>11543033</v>
      </c>
      <c r="I35" s="9">
        <v>0</v>
      </c>
      <c r="J35" s="9">
        <v>1</v>
      </c>
      <c r="K35" s="9">
        <v>1</v>
      </c>
      <c r="L35" s="9">
        <v>1</v>
      </c>
      <c r="M35" s="9">
        <v>1</v>
      </c>
      <c r="N35" s="10">
        <f t="shared" si="1"/>
        <v>4</v>
      </c>
    </row>
    <row r="36" spans="1:14" x14ac:dyDescent="0.25">
      <c r="A36" s="33" t="str">
        <f t="shared" si="4"/>
        <v>Московский</v>
      </c>
      <c r="B36" s="11" t="str">
        <f t="shared" si="4"/>
        <v>ГБОУ СОШ №543</v>
      </c>
      <c r="C36" s="5">
        <f t="shared" si="4"/>
        <v>11543</v>
      </c>
      <c r="D36" s="5" t="str">
        <f t="shared" si="4"/>
        <v>СОШ</v>
      </c>
      <c r="E36" s="12" t="str">
        <f t="shared" si="4"/>
        <v>1б</v>
      </c>
      <c r="F36" s="7">
        <f t="shared" si="4"/>
        <v>98</v>
      </c>
      <c r="G36" s="7">
        <f t="shared" si="4"/>
        <v>91</v>
      </c>
      <c r="H36" s="8">
        <f t="shared" si="5"/>
        <v>11543034</v>
      </c>
      <c r="I36" s="9">
        <v>0</v>
      </c>
      <c r="J36" s="9">
        <v>1</v>
      </c>
      <c r="K36" s="9">
        <v>0</v>
      </c>
      <c r="L36" s="9">
        <v>1</v>
      </c>
      <c r="M36" s="9">
        <v>1</v>
      </c>
      <c r="N36" s="10">
        <f t="shared" si="1"/>
        <v>3</v>
      </c>
    </row>
    <row r="37" spans="1:14" x14ac:dyDescent="0.25">
      <c r="A37" s="33" t="str">
        <f t="shared" ref="A37:G52" si="6">A36</f>
        <v>Московский</v>
      </c>
      <c r="B37" s="11" t="str">
        <f t="shared" si="6"/>
        <v>ГБОУ СОШ №543</v>
      </c>
      <c r="C37" s="5">
        <f t="shared" si="6"/>
        <v>11543</v>
      </c>
      <c r="D37" s="5" t="str">
        <f t="shared" si="6"/>
        <v>СОШ</v>
      </c>
      <c r="E37" s="12" t="str">
        <f t="shared" si="6"/>
        <v>1б</v>
      </c>
      <c r="F37" s="7">
        <f t="shared" si="6"/>
        <v>98</v>
      </c>
      <c r="G37" s="7">
        <f t="shared" si="6"/>
        <v>91</v>
      </c>
      <c r="H37" s="8">
        <f t="shared" si="5"/>
        <v>11543035</v>
      </c>
      <c r="I37" s="9">
        <v>0</v>
      </c>
      <c r="J37" s="9">
        <v>1</v>
      </c>
      <c r="K37" s="9">
        <v>1</v>
      </c>
      <c r="L37" s="9">
        <v>1</v>
      </c>
      <c r="M37" s="9">
        <v>1</v>
      </c>
      <c r="N37" s="10">
        <f t="shared" si="1"/>
        <v>4</v>
      </c>
    </row>
    <row r="38" spans="1:14" x14ac:dyDescent="0.25">
      <c r="A38" s="33" t="str">
        <f t="shared" si="6"/>
        <v>Московский</v>
      </c>
      <c r="B38" s="11" t="str">
        <f t="shared" si="6"/>
        <v>ГБОУ СОШ №543</v>
      </c>
      <c r="C38" s="5">
        <f t="shared" si="6"/>
        <v>11543</v>
      </c>
      <c r="D38" s="5" t="str">
        <f t="shared" si="6"/>
        <v>СОШ</v>
      </c>
      <c r="E38" s="12" t="str">
        <f t="shared" si="6"/>
        <v>1б</v>
      </c>
      <c r="F38" s="7">
        <f t="shared" si="6"/>
        <v>98</v>
      </c>
      <c r="G38" s="7">
        <f t="shared" si="6"/>
        <v>91</v>
      </c>
      <c r="H38" s="8">
        <f t="shared" si="5"/>
        <v>11543036</v>
      </c>
      <c r="I38" s="9">
        <v>1</v>
      </c>
      <c r="J38" s="9">
        <v>1</v>
      </c>
      <c r="K38" s="9">
        <v>1</v>
      </c>
      <c r="L38" s="9">
        <v>1</v>
      </c>
      <c r="M38" s="9">
        <v>1</v>
      </c>
      <c r="N38" s="10">
        <f t="shared" si="1"/>
        <v>5</v>
      </c>
    </row>
    <row r="39" spans="1:14" x14ac:dyDescent="0.25">
      <c r="A39" s="33" t="str">
        <f t="shared" si="6"/>
        <v>Московский</v>
      </c>
      <c r="B39" s="11" t="str">
        <f t="shared" si="6"/>
        <v>ГБОУ СОШ №543</v>
      </c>
      <c r="C39" s="5">
        <f t="shared" si="6"/>
        <v>11543</v>
      </c>
      <c r="D39" s="5" t="str">
        <f t="shared" si="6"/>
        <v>СОШ</v>
      </c>
      <c r="E39" s="12" t="str">
        <f t="shared" si="6"/>
        <v>1б</v>
      </c>
      <c r="F39" s="7">
        <f t="shared" si="6"/>
        <v>98</v>
      </c>
      <c r="G39" s="7">
        <f t="shared" si="6"/>
        <v>91</v>
      </c>
      <c r="H39" s="8">
        <f t="shared" si="5"/>
        <v>11543037</v>
      </c>
      <c r="I39" s="9">
        <v>0</v>
      </c>
      <c r="J39" s="9">
        <v>0</v>
      </c>
      <c r="K39" s="9">
        <v>0</v>
      </c>
      <c r="L39" s="9">
        <v>1</v>
      </c>
      <c r="M39" s="9">
        <v>1</v>
      </c>
      <c r="N39" s="10">
        <f t="shared" si="1"/>
        <v>2</v>
      </c>
    </row>
    <row r="40" spans="1:14" x14ac:dyDescent="0.25">
      <c r="A40" s="33" t="str">
        <f t="shared" si="6"/>
        <v>Московский</v>
      </c>
      <c r="B40" s="11" t="str">
        <f t="shared" si="6"/>
        <v>ГБОУ СОШ №543</v>
      </c>
      <c r="C40" s="5">
        <f t="shared" si="6"/>
        <v>11543</v>
      </c>
      <c r="D40" s="5" t="str">
        <f t="shared" si="6"/>
        <v>СОШ</v>
      </c>
      <c r="E40" s="12" t="str">
        <f t="shared" si="6"/>
        <v>1б</v>
      </c>
      <c r="F40" s="7">
        <f t="shared" si="6"/>
        <v>98</v>
      </c>
      <c r="G40" s="7">
        <f t="shared" si="6"/>
        <v>91</v>
      </c>
      <c r="H40" s="8">
        <f t="shared" si="5"/>
        <v>11543038</v>
      </c>
      <c r="I40" s="9">
        <v>1</v>
      </c>
      <c r="J40" s="9">
        <v>0</v>
      </c>
      <c r="K40" s="9">
        <v>1</v>
      </c>
      <c r="L40" s="9">
        <v>0</v>
      </c>
      <c r="M40" s="9">
        <v>1</v>
      </c>
      <c r="N40" s="10">
        <f t="shared" si="1"/>
        <v>3</v>
      </c>
    </row>
    <row r="41" spans="1:14" x14ac:dyDescent="0.25">
      <c r="A41" s="33" t="str">
        <f t="shared" si="6"/>
        <v>Московский</v>
      </c>
      <c r="B41" s="11" t="str">
        <f t="shared" si="6"/>
        <v>ГБОУ СОШ №543</v>
      </c>
      <c r="C41" s="5">
        <f t="shared" si="6"/>
        <v>11543</v>
      </c>
      <c r="D41" s="5" t="str">
        <f t="shared" si="6"/>
        <v>СОШ</v>
      </c>
      <c r="E41" s="12" t="str">
        <f t="shared" si="6"/>
        <v>1б</v>
      </c>
      <c r="F41" s="7">
        <f t="shared" si="6"/>
        <v>98</v>
      </c>
      <c r="G41" s="7">
        <f t="shared" si="6"/>
        <v>91</v>
      </c>
      <c r="H41" s="8">
        <f t="shared" si="5"/>
        <v>11543039</v>
      </c>
      <c r="I41" s="9">
        <v>0</v>
      </c>
      <c r="J41" s="9">
        <v>1</v>
      </c>
      <c r="K41" s="9">
        <v>1</v>
      </c>
      <c r="L41" s="9">
        <v>1</v>
      </c>
      <c r="M41" s="9">
        <v>0</v>
      </c>
      <c r="N41" s="10">
        <f t="shared" si="1"/>
        <v>3</v>
      </c>
    </row>
    <row r="42" spans="1:14" x14ac:dyDescent="0.25">
      <c r="A42" s="33" t="str">
        <f t="shared" si="6"/>
        <v>Московский</v>
      </c>
      <c r="B42" s="11" t="str">
        <f t="shared" si="6"/>
        <v>ГБОУ СОШ №543</v>
      </c>
      <c r="C42" s="5">
        <f t="shared" si="6"/>
        <v>11543</v>
      </c>
      <c r="D42" s="5" t="str">
        <f t="shared" si="6"/>
        <v>СОШ</v>
      </c>
      <c r="E42" s="12" t="str">
        <f t="shared" si="6"/>
        <v>1б</v>
      </c>
      <c r="F42" s="7">
        <f t="shared" si="6"/>
        <v>98</v>
      </c>
      <c r="G42" s="7">
        <f t="shared" si="6"/>
        <v>91</v>
      </c>
      <c r="H42" s="8">
        <f t="shared" si="5"/>
        <v>11543040</v>
      </c>
      <c r="I42" s="9">
        <v>0</v>
      </c>
      <c r="J42" s="9">
        <v>1</v>
      </c>
      <c r="K42" s="9">
        <v>0</v>
      </c>
      <c r="L42" s="9">
        <v>0</v>
      </c>
      <c r="M42" s="9">
        <v>1</v>
      </c>
      <c r="N42" s="10">
        <f t="shared" si="1"/>
        <v>2</v>
      </c>
    </row>
    <row r="43" spans="1:14" x14ac:dyDescent="0.25">
      <c r="A43" s="33" t="str">
        <f t="shared" si="6"/>
        <v>Московский</v>
      </c>
      <c r="B43" s="11" t="str">
        <f t="shared" si="6"/>
        <v>ГБОУ СОШ №543</v>
      </c>
      <c r="C43" s="5">
        <f t="shared" si="6"/>
        <v>11543</v>
      </c>
      <c r="D43" s="5" t="str">
        <f t="shared" si="6"/>
        <v>СОШ</v>
      </c>
      <c r="E43" s="12" t="str">
        <f t="shared" si="6"/>
        <v>1б</v>
      </c>
      <c r="F43" s="7">
        <f t="shared" si="6"/>
        <v>98</v>
      </c>
      <c r="G43" s="7">
        <f t="shared" si="6"/>
        <v>91</v>
      </c>
      <c r="H43" s="8">
        <f t="shared" si="5"/>
        <v>11543041</v>
      </c>
      <c r="I43" s="9">
        <v>1</v>
      </c>
      <c r="J43" s="9">
        <v>1</v>
      </c>
      <c r="K43" s="9">
        <v>1</v>
      </c>
      <c r="L43" s="9">
        <v>1</v>
      </c>
      <c r="M43" s="9">
        <v>1</v>
      </c>
      <c r="N43" s="10">
        <f t="shared" si="1"/>
        <v>5</v>
      </c>
    </row>
    <row r="44" spans="1:14" x14ac:dyDescent="0.25">
      <c r="A44" s="33" t="str">
        <f t="shared" si="6"/>
        <v>Московский</v>
      </c>
      <c r="B44" s="11" t="str">
        <f t="shared" si="6"/>
        <v>ГБОУ СОШ №543</v>
      </c>
      <c r="C44" s="5">
        <f t="shared" si="6"/>
        <v>11543</v>
      </c>
      <c r="D44" s="5" t="str">
        <f t="shared" si="6"/>
        <v>СОШ</v>
      </c>
      <c r="E44" s="12" t="str">
        <f t="shared" si="6"/>
        <v>1б</v>
      </c>
      <c r="F44" s="7">
        <f t="shared" si="6"/>
        <v>98</v>
      </c>
      <c r="G44" s="7">
        <f t="shared" si="6"/>
        <v>91</v>
      </c>
      <c r="H44" s="8">
        <f t="shared" si="5"/>
        <v>11543042</v>
      </c>
      <c r="I44" s="9">
        <v>0</v>
      </c>
      <c r="J44" s="9">
        <v>0</v>
      </c>
      <c r="K44" s="9">
        <v>0</v>
      </c>
      <c r="L44" s="9">
        <v>1</v>
      </c>
      <c r="M44" s="9">
        <v>1</v>
      </c>
      <c r="N44" s="10">
        <f t="shared" si="1"/>
        <v>2</v>
      </c>
    </row>
    <row r="45" spans="1:14" x14ac:dyDescent="0.25">
      <c r="A45" s="33" t="str">
        <f t="shared" si="6"/>
        <v>Московский</v>
      </c>
      <c r="B45" s="11" t="str">
        <f t="shared" si="6"/>
        <v>ГБОУ СОШ №543</v>
      </c>
      <c r="C45" s="5">
        <f t="shared" si="6"/>
        <v>11543</v>
      </c>
      <c r="D45" s="5" t="str">
        <f t="shared" si="6"/>
        <v>СОШ</v>
      </c>
      <c r="E45" s="12" t="str">
        <f t="shared" si="6"/>
        <v>1б</v>
      </c>
      <c r="F45" s="7">
        <f t="shared" si="6"/>
        <v>98</v>
      </c>
      <c r="G45" s="7">
        <f t="shared" si="6"/>
        <v>91</v>
      </c>
      <c r="H45" s="8">
        <f t="shared" si="5"/>
        <v>11543043</v>
      </c>
      <c r="I45" s="9">
        <v>0</v>
      </c>
      <c r="J45" s="9">
        <v>0</v>
      </c>
      <c r="K45" s="9">
        <v>0</v>
      </c>
      <c r="L45" s="9">
        <v>1</v>
      </c>
      <c r="M45" s="9">
        <v>1</v>
      </c>
      <c r="N45" s="10">
        <f t="shared" si="1"/>
        <v>2</v>
      </c>
    </row>
    <row r="46" spans="1:14" x14ac:dyDescent="0.25">
      <c r="A46" s="33" t="str">
        <f t="shared" si="6"/>
        <v>Московский</v>
      </c>
      <c r="B46" s="11" t="str">
        <f t="shared" si="6"/>
        <v>ГБОУ СОШ №543</v>
      </c>
      <c r="C46" s="5">
        <f t="shared" si="6"/>
        <v>11543</v>
      </c>
      <c r="D46" s="5" t="str">
        <f t="shared" si="6"/>
        <v>СОШ</v>
      </c>
      <c r="E46" s="12" t="str">
        <f t="shared" si="6"/>
        <v>1б</v>
      </c>
      <c r="F46" s="7">
        <f t="shared" si="6"/>
        <v>98</v>
      </c>
      <c r="G46" s="7">
        <f t="shared" si="6"/>
        <v>91</v>
      </c>
      <c r="H46" s="8">
        <f t="shared" si="5"/>
        <v>11543044</v>
      </c>
      <c r="I46" s="9">
        <v>1</v>
      </c>
      <c r="J46" s="9">
        <v>1</v>
      </c>
      <c r="K46" s="9">
        <v>1</v>
      </c>
      <c r="L46" s="9">
        <v>1</v>
      </c>
      <c r="M46" s="9">
        <v>1</v>
      </c>
      <c r="N46" s="10">
        <f t="shared" si="1"/>
        <v>5</v>
      </c>
    </row>
    <row r="47" spans="1:14" x14ac:dyDescent="0.25">
      <c r="A47" s="33" t="str">
        <f t="shared" si="6"/>
        <v>Московский</v>
      </c>
      <c r="B47" s="11" t="str">
        <f t="shared" si="6"/>
        <v>ГБОУ СОШ №543</v>
      </c>
      <c r="C47" s="5">
        <f t="shared" si="6"/>
        <v>11543</v>
      </c>
      <c r="D47" s="5" t="str">
        <f t="shared" si="6"/>
        <v>СОШ</v>
      </c>
      <c r="E47" s="12" t="str">
        <f t="shared" si="6"/>
        <v>1б</v>
      </c>
      <c r="F47" s="7">
        <f t="shared" si="6"/>
        <v>98</v>
      </c>
      <c r="G47" s="7">
        <f t="shared" si="6"/>
        <v>91</v>
      </c>
      <c r="H47" s="8">
        <f t="shared" si="3"/>
        <v>11543045</v>
      </c>
      <c r="I47" s="9">
        <v>1</v>
      </c>
      <c r="J47" s="9">
        <v>0</v>
      </c>
      <c r="K47" s="9">
        <v>1</v>
      </c>
      <c r="L47" s="9">
        <v>1</v>
      </c>
      <c r="M47" s="9">
        <v>1</v>
      </c>
      <c r="N47" s="10">
        <f t="shared" si="1"/>
        <v>4</v>
      </c>
    </row>
    <row r="48" spans="1:14" x14ac:dyDescent="0.25">
      <c r="A48" s="33" t="str">
        <f t="shared" si="6"/>
        <v>Московский</v>
      </c>
      <c r="B48" s="11" t="str">
        <f t="shared" si="6"/>
        <v>ГБОУ СОШ №543</v>
      </c>
      <c r="C48" s="5">
        <f t="shared" si="6"/>
        <v>11543</v>
      </c>
      <c r="D48" s="5" t="str">
        <f t="shared" si="6"/>
        <v>СОШ</v>
      </c>
      <c r="E48" s="12" t="str">
        <f t="shared" si="6"/>
        <v>1б</v>
      </c>
      <c r="F48" s="7">
        <f t="shared" si="6"/>
        <v>98</v>
      </c>
      <c r="G48" s="7">
        <f t="shared" si="6"/>
        <v>91</v>
      </c>
      <c r="H48" s="8">
        <f t="shared" si="3"/>
        <v>11543046</v>
      </c>
      <c r="I48" s="9">
        <v>1</v>
      </c>
      <c r="J48" s="9">
        <v>0</v>
      </c>
      <c r="K48" s="9">
        <v>0</v>
      </c>
      <c r="L48" s="9">
        <v>1</v>
      </c>
      <c r="M48" s="9">
        <v>1</v>
      </c>
      <c r="N48" s="10">
        <f t="shared" si="1"/>
        <v>3</v>
      </c>
    </row>
    <row r="49" spans="1:14" x14ac:dyDescent="0.25">
      <c r="A49" s="33" t="str">
        <f t="shared" si="6"/>
        <v>Московский</v>
      </c>
      <c r="B49" s="11" t="str">
        <f t="shared" si="6"/>
        <v>ГБОУ СОШ №543</v>
      </c>
      <c r="C49" s="5">
        <f t="shared" si="6"/>
        <v>11543</v>
      </c>
      <c r="D49" s="5" t="str">
        <f t="shared" si="6"/>
        <v>СОШ</v>
      </c>
      <c r="E49" s="12" t="str">
        <f t="shared" si="6"/>
        <v>1б</v>
      </c>
      <c r="F49" s="7">
        <f t="shared" si="6"/>
        <v>98</v>
      </c>
      <c r="G49" s="7">
        <f t="shared" si="6"/>
        <v>91</v>
      </c>
      <c r="H49" s="8">
        <f t="shared" si="3"/>
        <v>11543047</v>
      </c>
      <c r="I49" s="9">
        <v>1</v>
      </c>
      <c r="J49" s="9">
        <v>0</v>
      </c>
      <c r="K49" s="9">
        <v>1</v>
      </c>
      <c r="L49" s="9">
        <v>1</v>
      </c>
      <c r="M49" s="9">
        <v>1</v>
      </c>
      <c r="N49" s="10">
        <f t="shared" si="1"/>
        <v>4</v>
      </c>
    </row>
    <row r="50" spans="1:14" x14ac:dyDescent="0.25">
      <c r="A50" s="33" t="str">
        <f t="shared" si="6"/>
        <v>Московский</v>
      </c>
      <c r="B50" s="11" t="str">
        <f t="shared" si="6"/>
        <v>ГБОУ СОШ №543</v>
      </c>
      <c r="C50" s="5">
        <f t="shared" si="6"/>
        <v>11543</v>
      </c>
      <c r="D50" s="5" t="str">
        <f t="shared" si="6"/>
        <v>СОШ</v>
      </c>
      <c r="E50" s="12" t="str">
        <f t="shared" si="6"/>
        <v>1б</v>
      </c>
      <c r="F50" s="7">
        <f t="shared" si="6"/>
        <v>98</v>
      </c>
      <c r="G50" s="7">
        <f t="shared" si="6"/>
        <v>91</v>
      </c>
      <c r="H50" s="8">
        <f t="shared" si="3"/>
        <v>11543048</v>
      </c>
      <c r="I50" s="9">
        <v>1</v>
      </c>
      <c r="J50" s="9">
        <v>1</v>
      </c>
      <c r="K50" s="9">
        <v>0</v>
      </c>
      <c r="L50" s="9">
        <v>0</v>
      </c>
      <c r="M50" s="9">
        <v>0</v>
      </c>
      <c r="N50" s="10">
        <f t="shared" si="1"/>
        <v>2</v>
      </c>
    </row>
    <row r="51" spans="1:14" x14ac:dyDescent="0.25">
      <c r="A51" s="33" t="str">
        <f t="shared" si="6"/>
        <v>Московский</v>
      </c>
      <c r="B51" s="11" t="str">
        <f t="shared" si="6"/>
        <v>ГБОУ СОШ №543</v>
      </c>
      <c r="C51" s="5">
        <f t="shared" si="6"/>
        <v>11543</v>
      </c>
      <c r="D51" s="5" t="str">
        <f t="shared" si="6"/>
        <v>СОШ</v>
      </c>
      <c r="E51" s="12" t="str">
        <f t="shared" si="6"/>
        <v>1б</v>
      </c>
      <c r="F51" s="7">
        <f t="shared" si="6"/>
        <v>98</v>
      </c>
      <c r="G51" s="7">
        <f t="shared" si="6"/>
        <v>91</v>
      </c>
      <c r="H51" s="8">
        <f t="shared" si="3"/>
        <v>11543049</v>
      </c>
      <c r="I51" s="9">
        <v>1</v>
      </c>
      <c r="J51" s="9">
        <v>0</v>
      </c>
      <c r="K51" s="9">
        <v>0</v>
      </c>
      <c r="L51" s="9">
        <v>0</v>
      </c>
      <c r="M51" s="9">
        <v>0</v>
      </c>
      <c r="N51" s="10">
        <f t="shared" si="1"/>
        <v>1</v>
      </c>
    </row>
    <row r="52" spans="1:14" x14ac:dyDescent="0.25">
      <c r="A52" s="33" t="str">
        <f t="shared" si="6"/>
        <v>Московский</v>
      </c>
      <c r="B52" s="11" t="str">
        <f t="shared" si="6"/>
        <v>ГБОУ СОШ №543</v>
      </c>
      <c r="C52" s="5">
        <f t="shared" si="6"/>
        <v>11543</v>
      </c>
      <c r="D52" s="5" t="str">
        <f t="shared" si="6"/>
        <v>СОШ</v>
      </c>
      <c r="E52" s="12" t="str">
        <f t="shared" si="6"/>
        <v>1б</v>
      </c>
      <c r="F52" s="7">
        <f t="shared" si="6"/>
        <v>98</v>
      </c>
      <c r="G52" s="7">
        <f t="shared" si="6"/>
        <v>91</v>
      </c>
      <c r="H52" s="8">
        <f t="shared" si="3"/>
        <v>11543050</v>
      </c>
      <c r="I52" s="9">
        <v>1</v>
      </c>
      <c r="J52" s="9">
        <v>0</v>
      </c>
      <c r="K52" s="9">
        <v>1</v>
      </c>
      <c r="L52" s="9">
        <v>0</v>
      </c>
      <c r="M52" s="9">
        <v>1</v>
      </c>
      <c r="N52" s="10">
        <f t="shared" si="1"/>
        <v>3</v>
      </c>
    </row>
    <row r="53" spans="1:14" x14ac:dyDescent="0.25">
      <c r="A53" s="33" t="str">
        <f t="shared" ref="A53:G68" si="7">A52</f>
        <v>Московский</v>
      </c>
      <c r="B53" s="11" t="str">
        <f t="shared" si="7"/>
        <v>ГБОУ СОШ №543</v>
      </c>
      <c r="C53" s="5">
        <f t="shared" si="7"/>
        <v>11543</v>
      </c>
      <c r="D53" s="5" t="str">
        <f t="shared" si="7"/>
        <v>СОШ</v>
      </c>
      <c r="E53" s="12" t="str">
        <f t="shared" si="7"/>
        <v>1б</v>
      </c>
      <c r="F53" s="7">
        <f t="shared" si="7"/>
        <v>98</v>
      </c>
      <c r="G53" s="7">
        <f t="shared" si="7"/>
        <v>91</v>
      </c>
      <c r="H53" s="8">
        <f t="shared" si="3"/>
        <v>11543051</v>
      </c>
      <c r="I53" s="9">
        <v>0</v>
      </c>
      <c r="J53" s="9">
        <v>1</v>
      </c>
      <c r="K53" s="9">
        <v>0</v>
      </c>
      <c r="L53" s="9">
        <v>1</v>
      </c>
      <c r="M53" s="9">
        <v>1</v>
      </c>
      <c r="N53" s="10">
        <f t="shared" si="1"/>
        <v>3</v>
      </c>
    </row>
    <row r="54" spans="1:14" x14ac:dyDescent="0.25">
      <c r="A54" s="33" t="str">
        <f t="shared" si="7"/>
        <v>Московский</v>
      </c>
      <c r="B54" s="11" t="str">
        <f t="shared" si="7"/>
        <v>ГБОУ СОШ №543</v>
      </c>
      <c r="C54" s="5">
        <f t="shared" si="7"/>
        <v>11543</v>
      </c>
      <c r="D54" s="5" t="str">
        <f t="shared" si="7"/>
        <v>СОШ</v>
      </c>
      <c r="E54" s="12" t="str">
        <f t="shared" si="7"/>
        <v>1б</v>
      </c>
      <c r="F54" s="7">
        <f t="shared" si="7"/>
        <v>98</v>
      </c>
      <c r="G54" s="7">
        <f t="shared" si="7"/>
        <v>91</v>
      </c>
      <c r="H54" s="8">
        <f t="shared" si="3"/>
        <v>11543052</v>
      </c>
      <c r="I54" s="9">
        <v>0</v>
      </c>
      <c r="J54" s="9">
        <v>0</v>
      </c>
      <c r="K54" s="9">
        <v>1</v>
      </c>
      <c r="L54" s="9">
        <v>1</v>
      </c>
      <c r="M54" s="9">
        <v>1</v>
      </c>
      <c r="N54" s="10">
        <f t="shared" si="1"/>
        <v>3</v>
      </c>
    </row>
    <row r="55" spans="1:14" x14ac:dyDescent="0.25">
      <c r="A55" s="33" t="str">
        <f t="shared" si="7"/>
        <v>Московский</v>
      </c>
      <c r="B55" s="11" t="str">
        <f t="shared" si="7"/>
        <v>ГБОУ СОШ №543</v>
      </c>
      <c r="C55" s="5">
        <f t="shared" si="7"/>
        <v>11543</v>
      </c>
      <c r="D55" s="5" t="str">
        <f t="shared" si="7"/>
        <v>СОШ</v>
      </c>
      <c r="E55" s="12" t="str">
        <f t="shared" si="7"/>
        <v>1б</v>
      </c>
      <c r="F55" s="7">
        <f t="shared" si="7"/>
        <v>98</v>
      </c>
      <c r="G55" s="7">
        <f t="shared" si="7"/>
        <v>91</v>
      </c>
      <c r="H55" s="8">
        <f t="shared" si="3"/>
        <v>11543053</v>
      </c>
      <c r="I55" s="9">
        <v>1</v>
      </c>
      <c r="J55" s="9">
        <v>0</v>
      </c>
      <c r="K55" s="9">
        <v>0</v>
      </c>
      <c r="L55" s="9">
        <v>1</v>
      </c>
      <c r="M55" s="9">
        <v>1</v>
      </c>
      <c r="N55" s="10">
        <f t="shared" si="1"/>
        <v>3</v>
      </c>
    </row>
    <row r="56" spans="1:14" x14ac:dyDescent="0.25">
      <c r="A56" s="33" t="str">
        <f t="shared" si="7"/>
        <v>Московский</v>
      </c>
      <c r="B56" s="11" t="str">
        <f t="shared" si="7"/>
        <v>ГБОУ СОШ №543</v>
      </c>
      <c r="C56" s="5">
        <f t="shared" si="7"/>
        <v>11543</v>
      </c>
      <c r="D56" s="5" t="str">
        <f t="shared" si="7"/>
        <v>СОШ</v>
      </c>
      <c r="E56" s="12" t="str">
        <f t="shared" si="7"/>
        <v>1б</v>
      </c>
      <c r="F56" s="7">
        <f t="shared" si="7"/>
        <v>98</v>
      </c>
      <c r="G56" s="7">
        <f t="shared" si="7"/>
        <v>91</v>
      </c>
      <c r="H56" s="8">
        <f t="shared" si="3"/>
        <v>11543054</v>
      </c>
      <c r="I56" s="9">
        <v>1</v>
      </c>
      <c r="J56" s="9">
        <v>1</v>
      </c>
      <c r="K56" s="9">
        <v>1</v>
      </c>
      <c r="L56" s="9">
        <v>1</v>
      </c>
      <c r="M56" s="9">
        <v>1</v>
      </c>
      <c r="N56" s="10">
        <f t="shared" si="1"/>
        <v>5</v>
      </c>
    </row>
    <row r="57" spans="1:14" x14ac:dyDescent="0.25">
      <c r="A57" s="33" t="str">
        <f t="shared" si="7"/>
        <v>Московский</v>
      </c>
      <c r="B57" s="11" t="str">
        <f t="shared" si="7"/>
        <v>ГБОУ СОШ №543</v>
      </c>
      <c r="C57" s="5">
        <f t="shared" si="7"/>
        <v>11543</v>
      </c>
      <c r="D57" s="5" t="str">
        <f t="shared" si="7"/>
        <v>СОШ</v>
      </c>
      <c r="E57" s="12" t="str">
        <f t="shared" si="7"/>
        <v>1б</v>
      </c>
      <c r="F57" s="7">
        <f t="shared" si="7"/>
        <v>98</v>
      </c>
      <c r="G57" s="7">
        <f t="shared" si="7"/>
        <v>91</v>
      </c>
      <c r="H57" s="8">
        <f t="shared" si="3"/>
        <v>11543055</v>
      </c>
      <c r="I57" s="9">
        <v>0</v>
      </c>
      <c r="J57" s="9">
        <v>1</v>
      </c>
      <c r="K57" s="9">
        <v>1</v>
      </c>
      <c r="L57" s="9">
        <v>1</v>
      </c>
      <c r="M57" s="9">
        <v>1</v>
      </c>
      <c r="N57" s="10">
        <f t="shared" si="1"/>
        <v>4</v>
      </c>
    </row>
    <row r="58" spans="1:14" x14ac:dyDescent="0.25">
      <c r="A58" s="33" t="str">
        <f t="shared" si="7"/>
        <v>Московский</v>
      </c>
      <c r="B58" s="11" t="str">
        <f t="shared" si="7"/>
        <v>ГБОУ СОШ №543</v>
      </c>
      <c r="C58" s="5">
        <f t="shared" si="7"/>
        <v>11543</v>
      </c>
      <c r="D58" s="5" t="str">
        <f t="shared" si="7"/>
        <v>СОШ</v>
      </c>
      <c r="E58" s="12" t="str">
        <f t="shared" si="7"/>
        <v>1б</v>
      </c>
      <c r="F58" s="7">
        <f t="shared" si="7"/>
        <v>98</v>
      </c>
      <c r="G58" s="7">
        <f t="shared" si="7"/>
        <v>91</v>
      </c>
      <c r="H58" s="8">
        <f t="shared" si="3"/>
        <v>11543056</v>
      </c>
      <c r="I58" s="9">
        <v>0</v>
      </c>
      <c r="J58" s="9">
        <v>1</v>
      </c>
      <c r="K58" s="9">
        <v>1</v>
      </c>
      <c r="L58" s="9">
        <v>0</v>
      </c>
      <c r="M58" s="9">
        <v>1</v>
      </c>
      <c r="N58" s="10">
        <f t="shared" si="1"/>
        <v>3</v>
      </c>
    </row>
    <row r="59" spans="1:14" x14ac:dyDescent="0.25">
      <c r="A59" s="33" t="str">
        <f t="shared" si="7"/>
        <v>Московский</v>
      </c>
      <c r="B59" s="11" t="str">
        <f t="shared" si="7"/>
        <v>ГБОУ СОШ №543</v>
      </c>
      <c r="C59" s="5">
        <f t="shared" si="7"/>
        <v>11543</v>
      </c>
      <c r="D59" s="5" t="str">
        <f t="shared" si="7"/>
        <v>СОШ</v>
      </c>
      <c r="E59" s="12" t="str">
        <f t="shared" si="7"/>
        <v>1б</v>
      </c>
      <c r="F59" s="7">
        <f t="shared" si="7"/>
        <v>98</v>
      </c>
      <c r="G59" s="7">
        <f t="shared" si="7"/>
        <v>91</v>
      </c>
      <c r="H59" s="8">
        <f t="shared" si="3"/>
        <v>11543057</v>
      </c>
      <c r="I59" s="9">
        <v>0</v>
      </c>
      <c r="J59" s="9">
        <v>1</v>
      </c>
      <c r="K59" s="9">
        <v>0</v>
      </c>
      <c r="L59" s="9">
        <v>1</v>
      </c>
      <c r="M59" s="9">
        <v>1</v>
      </c>
      <c r="N59" s="10">
        <f t="shared" si="1"/>
        <v>3</v>
      </c>
    </row>
    <row r="60" spans="1:14" x14ac:dyDescent="0.25">
      <c r="A60" s="33" t="str">
        <f t="shared" si="7"/>
        <v>Московский</v>
      </c>
      <c r="B60" s="11" t="str">
        <f t="shared" si="7"/>
        <v>ГБОУ СОШ №543</v>
      </c>
      <c r="C60" s="5">
        <f t="shared" si="7"/>
        <v>11543</v>
      </c>
      <c r="D60" s="5" t="str">
        <f t="shared" si="7"/>
        <v>СОШ</v>
      </c>
      <c r="E60" s="12" t="str">
        <f t="shared" si="7"/>
        <v>1б</v>
      </c>
      <c r="F60" s="7">
        <f t="shared" si="7"/>
        <v>98</v>
      </c>
      <c r="G60" s="7">
        <f t="shared" si="7"/>
        <v>91</v>
      </c>
      <c r="H60" s="8">
        <f t="shared" si="3"/>
        <v>11543058</v>
      </c>
      <c r="I60" s="9">
        <v>0</v>
      </c>
      <c r="J60" s="9">
        <v>1</v>
      </c>
      <c r="K60" s="9">
        <v>0</v>
      </c>
      <c r="L60" s="9">
        <v>1</v>
      </c>
      <c r="M60" s="9">
        <v>1</v>
      </c>
      <c r="N60" s="10">
        <f t="shared" si="1"/>
        <v>3</v>
      </c>
    </row>
    <row r="61" spans="1:14" x14ac:dyDescent="0.25">
      <c r="A61" s="33" t="str">
        <f t="shared" si="7"/>
        <v>Московский</v>
      </c>
      <c r="B61" s="11" t="str">
        <f t="shared" si="7"/>
        <v>ГБОУ СОШ №543</v>
      </c>
      <c r="C61" s="5">
        <f t="shared" si="7"/>
        <v>11543</v>
      </c>
      <c r="D61" s="5" t="str">
        <f t="shared" si="7"/>
        <v>СОШ</v>
      </c>
      <c r="E61" s="12" t="str">
        <f t="shared" si="7"/>
        <v>1б</v>
      </c>
      <c r="F61" s="7">
        <f t="shared" si="7"/>
        <v>98</v>
      </c>
      <c r="G61" s="7">
        <f t="shared" si="7"/>
        <v>91</v>
      </c>
      <c r="H61" s="8">
        <f t="shared" si="3"/>
        <v>11543059</v>
      </c>
      <c r="I61" s="9">
        <v>0</v>
      </c>
      <c r="J61" s="9">
        <v>0</v>
      </c>
      <c r="K61" s="9">
        <v>0</v>
      </c>
      <c r="L61" s="9">
        <v>1</v>
      </c>
      <c r="M61" s="9">
        <v>1</v>
      </c>
      <c r="N61" s="10">
        <f t="shared" si="1"/>
        <v>2</v>
      </c>
    </row>
    <row r="62" spans="1:14" x14ac:dyDescent="0.25">
      <c r="A62" s="33" t="str">
        <f t="shared" si="7"/>
        <v>Московский</v>
      </c>
      <c r="B62" s="11" t="str">
        <f t="shared" si="7"/>
        <v>ГБОУ СОШ №543</v>
      </c>
      <c r="C62" s="5">
        <f t="shared" si="7"/>
        <v>11543</v>
      </c>
      <c r="D62" s="5" t="str">
        <f t="shared" si="7"/>
        <v>СОШ</v>
      </c>
      <c r="E62" s="35" t="s">
        <v>17</v>
      </c>
      <c r="F62" s="7">
        <f t="shared" si="7"/>
        <v>98</v>
      </c>
      <c r="G62" s="7">
        <f t="shared" si="7"/>
        <v>91</v>
      </c>
      <c r="H62" s="8">
        <f t="shared" si="3"/>
        <v>11543060</v>
      </c>
      <c r="I62" s="9">
        <v>1</v>
      </c>
      <c r="J62" s="9">
        <v>1</v>
      </c>
      <c r="K62" s="9">
        <v>0</v>
      </c>
      <c r="L62" s="9">
        <v>1</v>
      </c>
      <c r="M62" s="9">
        <v>1</v>
      </c>
      <c r="N62" s="10">
        <f t="shared" si="1"/>
        <v>4</v>
      </c>
    </row>
    <row r="63" spans="1:14" x14ac:dyDescent="0.25">
      <c r="A63" s="33" t="str">
        <f t="shared" si="7"/>
        <v>Московский</v>
      </c>
      <c r="B63" s="11" t="str">
        <f t="shared" si="7"/>
        <v>ГБОУ СОШ №543</v>
      </c>
      <c r="C63" s="5">
        <f t="shared" si="7"/>
        <v>11543</v>
      </c>
      <c r="D63" s="5" t="str">
        <f t="shared" si="7"/>
        <v>СОШ</v>
      </c>
      <c r="E63" s="12" t="str">
        <f t="shared" si="7"/>
        <v>1в</v>
      </c>
      <c r="F63" s="7">
        <f t="shared" si="7"/>
        <v>98</v>
      </c>
      <c r="G63" s="7">
        <f t="shared" si="7"/>
        <v>91</v>
      </c>
      <c r="H63" s="8">
        <f t="shared" si="3"/>
        <v>11543061</v>
      </c>
      <c r="I63" s="9">
        <v>1</v>
      </c>
      <c r="J63" s="9">
        <v>1</v>
      </c>
      <c r="K63" s="9">
        <v>1</v>
      </c>
      <c r="L63" s="9">
        <v>1</v>
      </c>
      <c r="M63" s="9">
        <v>1</v>
      </c>
      <c r="N63" s="10">
        <f t="shared" si="1"/>
        <v>5</v>
      </c>
    </row>
    <row r="64" spans="1:14" x14ac:dyDescent="0.25">
      <c r="A64" s="33" t="str">
        <f t="shared" si="7"/>
        <v>Московский</v>
      </c>
      <c r="B64" s="11" t="str">
        <f t="shared" si="7"/>
        <v>ГБОУ СОШ №543</v>
      </c>
      <c r="C64" s="5">
        <f t="shared" si="7"/>
        <v>11543</v>
      </c>
      <c r="D64" s="5" t="str">
        <f t="shared" si="7"/>
        <v>СОШ</v>
      </c>
      <c r="E64" s="12" t="str">
        <f t="shared" si="7"/>
        <v>1в</v>
      </c>
      <c r="F64" s="7">
        <f t="shared" si="7"/>
        <v>98</v>
      </c>
      <c r="G64" s="7">
        <f t="shared" si="7"/>
        <v>91</v>
      </c>
      <c r="H64" s="8">
        <f t="shared" si="3"/>
        <v>11543062</v>
      </c>
      <c r="I64" s="9">
        <v>0</v>
      </c>
      <c r="J64" s="9">
        <v>1</v>
      </c>
      <c r="K64" s="9">
        <v>0</v>
      </c>
      <c r="L64" s="9">
        <v>1</v>
      </c>
      <c r="M64" s="9">
        <v>1</v>
      </c>
      <c r="N64" s="10">
        <f t="shared" si="1"/>
        <v>3</v>
      </c>
    </row>
    <row r="65" spans="1:14" x14ac:dyDescent="0.25">
      <c r="A65" s="33" t="str">
        <f t="shared" si="7"/>
        <v>Московский</v>
      </c>
      <c r="B65" s="11" t="str">
        <f t="shared" si="7"/>
        <v>ГБОУ СОШ №543</v>
      </c>
      <c r="C65" s="5">
        <f t="shared" si="7"/>
        <v>11543</v>
      </c>
      <c r="D65" s="5" t="str">
        <f t="shared" si="7"/>
        <v>СОШ</v>
      </c>
      <c r="E65" s="12" t="str">
        <f t="shared" si="7"/>
        <v>1в</v>
      </c>
      <c r="F65" s="7">
        <f t="shared" si="7"/>
        <v>98</v>
      </c>
      <c r="G65" s="7">
        <f t="shared" si="7"/>
        <v>91</v>
      </c>
      <c r="H65" s="8">
        <f t="shared" si="3"/>
        <v>11543063</v>
      </c>
      <c r="I65" s="9">
        <v>1</v>
      </c>
      <c r="J65" s="9">
        <v>1</v>
      </c>
      <c r="K65" s="9">
        <v>0</v>
      </c>
      <c r="L65" s="9">
        <v>1</v>
      </c>
      <c r="M65" s="9">
        <v>1</v>
      </c>
      <c r="N65" s="10">
        <f t="shared" si="1"/>
        <v>4</v>
      </c>
    </row>
    <row r="66" spans="1:14" x14ac:dyDescent="0.25">
      <c r="A66" s="33" t="str">
        <f t="shared" si="7"/>
        <v>Московский</v>
      </c>
      <c r="B66" s="11" t="str">
        <f t="shared" si="7"/>
        <v>ГБОУ СОШ №543</v>
      </c>
      <c r="C66" s="5">
        <f t="shared" si="7"/>
        <v>11543</v>
      </c>
      <c r="D66" s="5" t="str">
        <f t="shared" si="7"/>
        <v>СОШ</v>
      </c>
      <c r="E66" s="12" t="str">
        <f t="shared" si="7"/>
        <v>1в</v>
      </c>
      <c r="F66" s="7">
        <f t="shared" si="7"/>
        <v>98</v>
      </c>
      <c r="G66" s="7">
        <f t="shared" si="7"/>
        <v>91</v>
      </c>
      <c r="H66" s="8">
        <f t="shared" si="3"/>
        <v>11543064</v>
      </c>
      <c r="I66" s="9">
        <v>1</v>
      </c>
      <c r="J66" s="9">
        <v>1</v>
      </c>
      <c r="K66" s="9">
        <v>1</v>
      </c>
      <c r="L66" s="9">
        <v>1</v>
      </c>
      <c r="M66" s="9">
        <v>1</v>
      </c>
      <c r="N66" s="10">
        <f t="shared" si="1"/>
        <v>5</v>
      </c>
    </row>
    <row r="67" spans="1:14" x14ac:dyDescent="0.25">
      <c r="A67" s="33" t="str">
        <f t="shared" si="7"/>
        <v>Московский</v>
      </c>
      <c r="B67" s="11" t="str">
        <f t="shared" si="7"/>
        <v>ГБОУ СОШ №543</v>
      </c>
      <c r="C67" s="5">
        <f t="shared" si="7"/>
        <v>11543</v>
      </c>
      <c r="D67" s="5" t="str">
        <f t="shared" si="7"/>
        <v>СОШ</v>
      </c>
      <c r="E67" s="12" t="str">
        <f t="shared" si="7"/>
        <v>1в</v>
      </c>
      <c r="F67" s="7">
        <f t="shared" si="7"/>
        <v>98</v>
      </c>
      <c r="G67" s="7">
        <f t="shared" si="7"/>
        <v>91</v>
      </c>
      <c r="H67" s="8">
        <f t="shared" si="3"/>
        <v>11543065</v>
      </c>
      <c r="I67" s="9">
        <v>1</v>
      </c>
      <c r="J67" s="9">
        <v>1</v>
      </c>
      <c r="K67" s="9">
        <v>1</v>
      </c>
      <c r="L67" s="9">
        <v>1</v>
      </c>
      <c r="M67" s="9">
        <v>1</v>
      </c>
      <c r="N67" s="10">
        <f t="shared" si="1"/>
        <v>5</v>
      </c>
    </row>
    <row r="68" spans="1:14" x14ac:dyDescent="0.25">
      <c r="A68" s="33" t="str">
        <f t="shared" si="7"/>
        <v>Московский</v>
      </c>
      <c r="B68" s="11" t="str">
        <f t="shared" si="7"/>
        <v>ГБОУ СОШ №543</v>
      </c>
      <c r="C68" s="5">
        <f t="shared" si="7"/>
        <v>11543</v>
      </c>
      <c r="D68" s="5" t="str">
        <f t="shared" si="7"/>
        <v>СОШ</v>
      </c>
      <c r="E68" s="12" t="str">
        <f t="shared" si="7"/>
        <v>1в</v>
      </c>
      <c r="F68" s="7">
        <f t="shared" si="7"/>
        <v>98</v>
      </c>
      <c r="G68" s="7">
        <f t="shared" si="7"/>
        <v>91</v>
      </c>
      <c r="H68" s="8">
        <f t="shared" si="3"/>
        <v>11543066</v>
      </c>
      <c r="I68" s="9">
        <v>1</v>
      </c>
      <c r="J68" s="9">
        <v>1</v>
      </c>
      <c r="K68" s="9">
        <v>1</v>
      </c>
      <c r="L68" s="9">
        <v>1</v>
      </c>
      <c r="M68" s="9">
        <v>1</v>
      </c>
      <c r="N68" s="10">
        <f t="shared" ref="N68:N93" si="8">IF(COUNTBLANK(I68:M68)&lt;5,SUM(I68:M68),"Не писал")</f>
        <v>5</v>
      </c>
    </row>
    <row r="69" spans="1:14" x14ac:dyDescent="0.25">
      <c r="A69" s="33" t="str">
        <f t="shared" ref="A69:G84" si="9">A68</f>
        <v>Московский</v>
      </c>
      <c r="B69" s="11" t="str">
        <f t="shared" si="9"/>
        <v>ГБОУ СОШ №543</v>
      </c>
      <c r="C69" s="5">
        <f t="shared" si="9"/>
        <v>11543</v>
      </c>
      <c r="D69" s="5" t="str">
        <f t="shared" si="9"/>
        <v>СОШ</v>
      </c>
      <c r="E69" s="12" t="str">
        <f t="shared" si="9"/>
        <v>1в</v>
      </c>
      <c r="F69" s="7">
        <f t="shared" si="9"/>
        <v>98</v>
      </c>
      <c r="G69" s="7">
        <f t="shared" si="9"/>
        <v>91</v>
      </c>
      <c r="H69" s="8">
        <f t="shared" ref="H69:H93" si="10">H68+1</f>
        <v>11543067</v>
      </c>
      <c r="I69" s="9">
        <v>1</v>
      </c>
      <c r="J69" s="9">
        <v>1</v>
      </c>
      <c r="K69" s="9">
        <v>0</v>
      </c>
      <c r="L69" s="9">
        <v>1</v>
      </c>
      <c r="M69" s="9">
        <v>1</v>
      </c>
      <c r="N69" s="10">
        <f t="shared" si="8"/>
        <v>4</v>
      </c>
    </row>
    <row r="70" spans="1:14" x14ac:dyDescent="0.25">
      <c r="A70" s="33" t="str">
        <f t="shared" si="9"/>
        <v>Московский</v>
      </c>
      <c r="B70" s="11" t="str">
        <f t="shared" si="9"/>
        <v>ГБОУ СОШ №543</v>
      </c>
      <c r="C70" s="5">
        <f t="shared" si="9"/>
        <v>11543</v>
      </c>
      <c r="D70" s="5" t="str">
        <f t="shared" si="9"/>
        <v>СОШ</v>
      </c>
      <c r="E70" s="12" t="str">
        <f t="shared" si="9"/>
        <v>1в</v>
      </c>
      <c r="F70" s="7">
        <f t="shared" si="9"/>
        <v>98</v>
      </c>
      <c r="G70" s="7">
        <f t="shared" si="9"/>
        <v>91</v>
      </c>
      <c r="H70" s="8">
        <f t="shared" si="10"/>
        <v>11543068</v>
      </c>
      <c r="I70" s="9">
        <v>1</v>
      </c>
      <c r="J70" s="9">
        <v>1</v>
      </c>
      <c r="K70" s="9">
        <v>0</v>
      </c>
      <c r="L70" s="9">
        <v>1</v>
      </c>
      <c r="M70" s="9">
        <v>1</v>
      </c>
      <c r="N70" s="10">
        <f t="shared" si="8"/>
        <v>4</v>
      </c>
    </row>
    <row r="71" spans="1:14" x14ac:dyDescent="0.25">
      <c r="A71" s="33" t="str">
        <f t="shared" si="9"/>
        <v>Московский</v>
      </c>
      <c r="B71" s="11" t="str">
        <f t="shared" si="9"/>
        <v>ГБОУ СОШ №543</v>
      </c>
      <c r="C71" s="5">
        <f t="shared" si="9"/>
        <v>11543</v>
      </c>
      <c r="D71" s="5" t="str">
        <f t="shared" si="9"/>
        <v>СОШ</v>
      </c>
      <c r="E71" s="12" t="str">
        <f t="shared" si="9"/>
        <v>1в</v>
      </c>
      <c r="F71" s="7">
        <f t="shared" si="9"/>
        <v>98</v>
      </c>
      <c r="G71" s="7">
        <f t="shared" si="9"/>
        <v>91</v>
      </c>
      <c r="H71" s="8">
        <f t="shared" si="10"/>
        <v>11543069</v>
      </c>
      <c r="I71" s="9">
        <v>0</v>
      </c>
      <c r="J71" s="9">
        <v>1</v>
      </c>
      <c r="K71" s="9">
        <v>0</v>
      </c>
      <c r="L71" s="9">
        <v>1</v>
      </c>
      <c r="M71" s="9">
        <v>1</v>
      </c>
      <c r="N71" s="10">
        <f t="shared" si="8"/>
        <v>3</v>
      </c>
    </row>
    <row r="72" spans="1:14" x14ac:dyDescent="0.25">
      <c r="A72" s="33" t="str">
        <f t="shared" si="9"/>
        <v>Московский</v>
      </c>
      <c r="B72" s="11" t="str">
        <f t="shared" si="9"/>
        <v>ГБОУ СОШ №543</v>
      </c>
      <c r="C72" s="5">
        <f t="shared" si="9"/>
        <v>11543</v>
      </c>
      <c r="D72" s="5" t="str">
        <f t="shared" si="9"/>
        <v>СОШ</v>
      </c>
      <c r="E72" s="12" t="str">
        <f t="shared" si="9"/>
        <v>1в</v>
      </c>
      <c r="F72" s="7">
        <f t="shared" si="9"/>
        <v>98</v>
      </c>
      <c r="G72" s="7">
        <f t="shared" si="9"/>
        <v>91</v>
      </c>
      <c r="H72" s="8">
        <f t="shared" si="10"/>
        <v>11543070</v>
      </c>
      <c r="I72" s="9">
        <v>1</v>
      </c>
      <c r="J72" s="9">
        <v>0</v>
      </c>
      <c r="K72" s="9">
        <v>0</v>
      </c>
      <c r="L72" s="9">
        <v>1</v>
      </c>
      <c r="M72" s="9">
        <v>1</v>
      </c>
      <c r="N72" s="10">
        <f t="shared" si="8"/>
        <v>3</v>
      </c>
    </row>
    <row r="73" spans="1:14" x14ac:dyDescent="0.25">
      <c r="A73" s="33" t="str">
        <f t="shared" si="9"/>
        <v>Московский</v>
      </c>
      <c r="B73" s="11" t="str">
        <f t="shared" si="9"/>
        <v>ГБОУ СОШ №543</v>
      </c>
      <c r="C73" s="5">
        <f t="shared" si="9"/>
        <v>11543</v>
      </c>
      <c r="D73" s="5" t="str">
        <f t="shared" si="9"/>
        <v>СОШ</v>
      </c>
      <c r="E73" s="12" t="str">
        <f t="shared" si="9"/>
        <v>1в</v>
      </c>
      <c r="F73" s="7">
        <f t="shared" si="9"/>
        <v>98</v>
      </c>
      <c r="G73" s="7">
        <f t="shared" si="9"/>
        <v>91</v>
      </c>
      <c r="H73" s="8">
        <f t="shared" si="10"/>
        <v>11543071</v>
      </c>
      <c r="I73" s="9">
        <v>1</v>
      </c>
      <c r="J73" s="9">
        <v>1</v>
      </c>
      <c r="K73" s="9">
        <v>1</v>
      </c>
      <c r="L73" s="9">
        <v>1</v>
      </c>
      <c r="M73" s="9">
        <v>1</v>
      </c>
      <c r="N73" s="10">
        <f t="shared" si="8"/>
        <v>5</v>
      </c>
    </row>
    <row r="74" spans="1:14" x14ac:dyDescent="0.25">
      <c r="A74" s="33" t="str">
        <f t="shared" si="9"/>
        <v>Московский</v>
      </c>
      <c r="B74" s="11" t="str">
        <f t="shared" si="9"/>
        <v>ГБОУ СОШ №543</v>
      </c>
      <c r="C74" s="5">
        <f t="shared" si="9"/>
        <v>11543</v>
      </c>
      <c r="D74" s="5" t="str">
        <f t="shared" si="9"/>
        <v>СОШ</v>
      </c>
      <c r="E74" s="12" t="str">
        <f t="shared" si="9"/>
        <v>1в</v>
      </c>
      <c r="F74" s="7">
        <f t="shared" si="9"/>
        <v>98</v>
      </c>
      <c r="G74" s="7">
        <f t="shared" si="9"/>
        <v>91</v>
      </c>
      <c r="H74" s="8">
        <f t="shared" si="10"/>
        <v>11543072</v>
      </c>
      <c r="I74" s="9">
        <v>1</v>
      </c>
      <c r="J74" s="9">
        <v>1</v>
      </c>
      <c r="K74" s="9">
        <v>0</v>
      </c>
      <c r="L74" s="9">
        <v>1</v>
      </c>
      <c r="M74" s="9">
        <v>1</v>
      </c>
      <c r="N74" s="10">
        <f t="shared" si="8"/>
        <v>4</v>
      </c>
    </row>
    <row r="75" spans="1:14" x14ac:dyDescent="0.25">
      <c r="A75" s="33" t="str">
        <f t="shared" si="9"/>
        <v>Московский</v>
      </c>
      <c r="B75" s="11" t="str">
        <f t="shared" si="9"/>
        <v>ГБОУ СОШ №543</v>
      </c>
      <c r="C75" s="5">
        <f t="shared" si="9"/>
        <v>11543</v>
      </c>
      <c r="D75" s="5" t="str">
        <f t="shared" si="9"/>
        <v>СОШ</v>
      </c>
      <c r="E75" s="12" t="str">
        <f t="shared" si="9"/>
        <v>1в</v>
      </c>
      <c r="F75" s="7">
        <f t="shared" si="9"/>
        <v>98</v>
      </c>
      <c r="G75" s="7">
        <f t="shared" si="9"/>
        <v>91</v>
      </c>
      <c r="H75" s="8">
        <f t="shared" si="10"/>
        <v>11543073</v>
      </c>
      <c r="I75" s="9">
        <v>1</v>
      </c>
      <c r="J75" s="9">
        <v>1</v>
      </c>
      <c r="K75" s="9">
        <v>0</v>
      </c>
      <c r="L75" s="9">
        <v>1</v>
      </c>
      <c r="M75" s="9">
        <v>1</v>
      </c>
      <c r="N75" s="10">
        <f t="shared" si="8"/>
        <v>4</v>
      </c>
    </row>
    <row r="76" spans="1:14" x14ac:dyDescent="0.25">
      <c r="A76" s="33" t="str">
        <f t="shared" si="9"/>
        <v>Московский</v>
      </c>
      <c r="B76" s="11" t="str">
        <f t="shared" si="9"/>
        <v>ГБОУ СОШ №543</v>
      </c>
      <c r="C76" s="5">
        <f t="shared" si="9"/>
        <v>11543</v>
      </c>
      <c r="D76" s="5" t="str">
        <f t="shared" si="9"/>
        <v>СОШ</v>
      </c>
      <c r="E76" s="12" t="str">
        <f t="shared" si="9"/>
        <v>1в</v>
      </c>
      <c r="F76" s="7">
        <f t="shared" si="9"/>
        <v>98</v>
      </c>
      <c r="G76" s="7">
        <f t="shared" si="9"/>
        <v>91</v>
      </c>
      <c r="H76" s="8">
        <f t="shared" si="10"/>
        <v>11543074</v>
      </c>
      <c r="I76" s="9">
        <v>1</v>
      </c>
      <c r="J76" s="9">
        <v>1</v>
      </c>
      <c r="K76" s="9">
        <v>1</v>
      </c>
      <c r="L76" s="9">
        <v>1</v>
      </c>
      <c r="M76" s="9">
        <v>1</v>
      </c>
      <c r="N76" s="10">
        <f t="shared" si="8"/>
        <v>5</v>
      </c>
    </row>
    <row r="77" spans="1:14" x14ac:dyDescent="0.25">
      <c r="A77" s="33" t="str">
        <f t="shared" si="9"/>
        <v>Московский</v>
      </c>
      <c r="B77" s="11" t="str">
        <f t="shared" si="9"/>
        <v>ГБОУ СОШ №543</v>
      </c>
      <c r="C77" s="5">
        <f t="shared" si="9"/>
        <v>11543</v>
      </c>
      <c r="D77" s="5" t="str">
        <f t="shared" si="9"/>
        <v>СОШ</v>
      </c>
      <c r="E77" s="12" t="str">
        <f t="shared" si="9"/>
        <v>1в</v>
      </c>
      <c r="F77" s="7">
        <f t="shared" si="9"/>
        <v>98</v>
      </c>
      <c r="G77" s="7">
        <f t="shared" si="9"/>
        <v>91</v>
      </c>
      <c r="H77" s="8">
        <f t="shared" si="10"/>
        <v>11543075</v>
      </c>
      <c r="I77" s="9">
        <v>1</v>
      </c>
      <c r="J77" s="9">
        <v>1</v>
      </c>
      <c r="K77" s="9">
        <v>0</v>
      </c>
      <c r="L77" s="9">
        <v>1</v>
      </c>
      <c r="M77" s="9">
        <v>1</v>
      </c>
      <c r="N77" s="10">
        <f t="shared" si="8"/>
        <v>4</v>
      </c>
    </row>
    <row r="78" spans="1:14" x14ac:dyDescent="0.25">
      <c r="A78" s="33" t="str">
        <f t="shared" si="9"/>
        <v>Московский</v>
      </c>
      <c r="B78" s="11" t="str">
        <f t="shared" si="9"/>
        <v>ГБОУ СОШ №543</v>
      </c>
      <c r="C78" s="5">
        <f t="shared" si="9"/>
        <v>11543</v>
      </c>
      <c r="D78" s="5" t="str">
        <f t="shared" si="9"/>
        <v>СОШ</v>
      </c>
      <c r="E78" s="12" t="str">
        <f t="shared" si="9"/>
        <v>1в</v>
      </c>
      <c r="F78" s="7">
        <f t="shared" si="9"/>
        <v>98</v>
      </c>
      <c r="G78" s="7">
        <f t="shared" si="9"/>
        <v>91</v>
      </c>
      <c r="H78" s="8">
        <f t="shared" si="10"/>
        <v>11543076</v>
      </c>
      <c r="I78" s="9">
        <v>1</v>
      </c>
      <c r="J78" s="9">
        <v>0</v>
      </c>
      <c r="K78" s="9">
        <v>1</v>
      </c>
      <c r="L78" s="9">
        <v>1</v>
      </c>
      <c r="M78" s="9">
        <v>0</v>
      </c>
      <c r="N78" s="10">
        <f t="shared" si="8"/>
        <v>3</v>
      </c>
    </row>
    <row r="79" spans="1:14" x14ac:dyDescent="0.25">
      <c r="A79" s="33" t="str">
        <f t="shared" si="9"/>
        <v>Московский</v>
      </c>
      <c r="B79" s="11" t="str">
        <f t="shared" si="9"/>
        <v>ГБОУ СОШ №543</v>
      </c>
      <c r="C79" s="5">
        <f t="shared" si="9"/>
        <v>11543</v>
      </c>
      <c r="D79" s="5" t="str">
        <f t="shared" si="9"/>
        <v>СОШ</v>
      </c>
      <c r="E79" s="12" t="str">
        <f t="shared" si="9"/>
        <v>1в</v>
      </c>
      <c r="F79" s="7">
        <f t="shared" si="9"/>
        <v>98</v>
      </c>
      <c r="G79" s="7">
        <f t="shared" si="9"/>
        <v>91</v>
      </c>
      <c r="H79" s="8">
        <f t="shared" si="10"/>
        <v>11543077</v>
      </c>
      <c r="I79" s="9">
        <v>1</v>
      </c>
      <c r="J79" s="9">
        <v>1</v>
      </c>
      <c r="K79" s="9">
        <v>1</v>
      </c>
      <c r="L79" s="9">
        <v>1</v>
      </c>
      <c r="M79" s="9">
        <v>1</v>
      </c>
      <c r="N79" s="10">
        <f t="shared" si="8"/>
        <v>5</v>
      </c>
    </row>
    <row r="80" spans="1:14" x14ac:dyDescent="0.25">
      <c r="A80" s="33" t="str">
        <f t="shared" si="9"/>
        <v>Московский</v>
      </c>
      <c r="B80" s="11" t="str">
        <f t="shared" si="9"/>
        <v>ГБОУ СОШ №543</v>
      </c>
      <c r="C80" s="5">
        <f t="shared" si="9"/>
        <v>11543</v>
      </c>
      <c r="D80" s="5" t="str">
        <f t="shared" si="9"/>
        <v>СОШ</v>
      </c>
      <c r="E80" s="12" t="str">
        <f t="shared" si="9"/>
        <v>1в</v>
      </c>
      <c r="F80" s="7">
        <f t="shared" si="9"/>
        <v>98</v>
      </c>
      <c r="G80" s="7">
        <f t="shared" si="9"/>
        <v>91</v>
      </c>
      <c r="H80" s="8">
        <f t="shared" si="10"/>
        <v>11543078</v>
      </c>
      <c r="I80" s="9">
        <v>1</v>
      </c>
      <c r="J80" s="9">
        <v>0</v>
      </c>
      <c r="K80" s="9">
        <v>1</v>
      </c>
      <c r="L80" s="9">
        <v>1</v>
      </c>
      <c r="M80" s="9">
        <v>1</v>
      </c>
      <c r="N80" s="10">
        <f t="shared" si="8"/>
        <v>4</v>
      </c>
    </row>
    <row r="81" spans="1:14" x14ac:dyDescent="0.25">
      <c r="A81" s="33" t="str">
        <f t="shared" si="9"/>
        <v>Московский</v>
      </c>
      <c r="B81" s="11" t="str">
        <f t="shared" si="9"/>
        <v>ГБОУ СОШ №543</v>
      </c>
      <c r="C81" s="5">
        <f t="shared" si="9"/>
        <v>11543</v>
      </c>
      <c r="D81" s="5" t="str">
        <f t="shared" si="9"/>
        <v>СОШ</v>
      </c>
      <c r="E81" s="12" t="str">
        <f t="shared" si="9"/>
        <v>1в</v>
      </c>
      <c r="F81" s="7">
        <f t="shared" si="9"/>
        <v>98</v>
      </c>
      <c r="G81" s="7">
        <f t="shared" si="9"/>
        <v>91</v>
      </c>
      <c r="H81" s="8">
        <f t="shared" si="10"/>
        <v>11543079</v>
      </c>
      <c r="I81" s="9">
        <v>1</v>
      </c>
      <c r="J81" s="9">
        <v>1</v>
      </c>
      <c r="K81" s="9">
        <v>0</v>
      </c>
      <c r="L81" s="9">
        <v>1</v>
      </c>
      <c r="M81" s="9">
        <v>1</v>
      </c>
      <c r="N81" s="10">
        <f t="shared" si="8"/>
        <v>4</v>
      </c>
    </row>
    <row r="82" spans="1:14" x14ac:dyDescent="0.25">
      <c r="A82" s="33" t="str">
        <f t="shared" si="9"/>
        <v>Московский</v>
      </c>
      <c r="B82" s="11" t="str">
        <f t="shared" si="9"/>
        <v>ГБОУ СОШ №543</v>
      </c>
      <c r="C82" s="5">
        <f t="shared" si="9"/>
        <v>11543</v>
      </c>
      <c r="D82" s="5" t="str">
        <f t="shared" si="9"/>
        <v>СОШ</v>
      </c>
      <c r="E82" s="12" t="str">
        <f t="shared" si="9"/>
        <v>1в</v>
      </c>
      <c r="F82" s="7">
        <f t="shared" si="9"/>
        <v>98</v>
      </c>
      <c r="G82" s="7">
        <f t="shared" si="9"/>
        <v>91</v>
      </c>
      <c r="H82" s="8">
        <f t="shared" si="10"/>
        <v>11543080</v>
      </c>
      <c r="I82" s="9">
        <v>1</v>
      </c>
      <c r="J82" s="9">
        <v>1</v>
      </c>
      <c r="K82" s="9">
        <v>1</v>
      </c>
      <c r="L82" s="9">
        <v>1</v>
      </c>
      <c r="M82" s="9">
        <v>1</v>
      </c>
      <c r="N82" s="10">
        <f t="shared" si="8"/>
        <v>5</v>
      </c>
    </row>
    <row r="83" spans="1:14" x14ac:dyDescent="0.25">
      <c r="A83" s="33" t="str">
        <f t="shared" si="9"/>
        <v>Московский</v>
      </c>
      <c r="B83" s="11" t="str">
        <f t="shared" si="9"/>
        <v>ГБОУ СОШ №543</v>
      </c>
      <c r="C83" s="5">
        <f t="shared" si="9"/>
        <v>11543</v>
      </c>
      <c r="D83" s="5" t="str">
        <f t="shared" si="9"/>
        <v>СОШ</v>
      </c>
      <c r="E83" s="12" t="str">
        <f t="shared" si="9"/>
        <v>1в</v>
      </c>
      <c r="F83" s="7">
        <f t="shared" si="9"/>
        <v>98</v>
      </c>
      <c r="G83" s="7">
        <f t="shared" si="9"/>
        <v>91</v>
      </c>
      <c r="H83" s="8">
        <f t="shared" si="10"/>
        <v>11543081</v>
      </c>
      <c r="I83" s="9">
        <v>1</v>
      </c>
      <c r="J83" s="9">
        <v>1</v>
      </c>
      <c r="K83" s="9">
        <v>1</v>
      </c>
      <c r="L83" s="9">
        <v>1</v>
      </c>
      <c r="M83" s="9">
        <v>1</v>
      </c>
      <c r="N83" s="10">
        <f t="shared" si="8"/>
        <v>5</v>
      </c>
    </row>
    <row r="84" spans="1:14" x14ac:dyDescent="0.25">
      <c r="A84" s="33" t="str">
        <f t="shared" si="9"/>
        <v>Московский</v>
      </c>
      <c r="B84" s="11" t="str">
        <f t="shared" si="9"/>
        <v>ГБОУ СОШ №543</v>
      </c>
      <c r="C84" s="5">
        <f t="shared" si="9"/>
        <v>11543</v>
      </c>
      <c r="D84" s="5" t="str">
        <f t="shared" si="9"/>
        <v>СОШ</v>
      </c>
      <c r="E84" s="12" t="str">
        <f t="shared" si="9"/>
        <v>1в</v>
      </c>
      <c r="F84" s="7">
        <f t="shared" si="9"/>
        <v>98</v>
      </c>
      <c r="G84" s="7">
        <f t="shared" si="9"/>
        <v>91</v>
      </c>
      <c r="H84" s="8">
        <f t="shared" si="10"/>
        <v>11543082</v>
      </c>
      <c r="I84" s="9">
        <v>1</v>
      </c>
      <c r="J84" s="9">
        <v>1</v>
      </c>
      <c r="K84" s="9">
        <v>1</v>
      </c>
      <c r="L84" s="9">
        <v>1</v>
      </c>
      <c r="M84" s="9">
        <v>1</v>
      </c>
      <c r="N84" s="10">
        <f t="shared" si="8"/>
        <v>5</v>
      </c>
    </row>
    <row r="85" spans="1:14" x14ac:dyDescent="0.25">
      <c r="A85" s="33" t="str">
        <f t="shared" ref="A85:G94" si="11">A84</f>
        <v>Московский</v>
      </c>
      <c r="B85" s="11" t="str">
        <f t="shared" si="11"/>
        <v>ГБОУ СОШ №543</v>
      </c>
      <c r="C85" s="5">
        <f t="shared" si="11"/>
        <v>11543</v>
      </c>
      <c r="D85" s="5" t="str">
        <f t="shared" si="11"/>
        <v>СОШ</v>
      </c>
      <c r="E85" s="12" t="str">
        <f t="shared" si="11"/>
        <v>1в</v>
      </c>
      <c r="F85" s="7">
        <f t="shared" si="11"/>
        <v>98</v>
      </c>
      <c r="G85" s="7">
        <f t="shared" si="11"/>
        <v>91</v>
      </c>
      <c r="H85" s="8">
        <f t="shared" si="10"/>
        <v>11543083</v>
      </c>
      <c r="I85" s="9">
        <v>1</v>
      </c>
      <c r="J85" s="9">
        <v>1</v>
      </c>
      <c r="K85" s="9">
        <v>0</v>
      </c>
      <c r="L85" s="9">
        <v>1</v>
      </c>
      <c r="M85" s="9">
        <v>1</v>
      </c>
      <c r="N85" s="10">
        <f t="shared" si="8"/>
        <v>4</v>
      </c>
    </row>
    <row r="86" spans="1:14" x14ac:dyDescent="0.25">
      <c r="A86" s="33" t="str">
        <f t="shared" si="11"/>
        <v>Московский</v>
      </c>
      <c r="B86" s="11" t="str">
        <f t="shared" si="11"/>
        <v>ГБОУ СОШ №543</v>
      </c>
      <c r="C86" s="5">
        <f t="shared" si="11"/>
        <v>11543</v>
      </c>
      <c r="D86" s="5" t="str">
        <f t="shared" si="11"/>
        <v>СОШ</v>
      </c>
      <c r="E86" s="12" t="str">
        <f t="shared" si="11"/>
        <v>1в</v>
      </c>
      <c r="F86" s="7">
        <f t="shared" si="11"/>
        <v>98</v>
      </c>
      <c r="G86" s="7">
        <f t="shared" si="11"/>
        <v>91</v>
      </c>
      <c r="H86" s="8">
        <f t="shared" si="10"/>
        <v>11543084</v>
      </c>
      <c r="I86" s="9">
        <v>1</v>
      </c>
      <c r="J86" s="9">
        <v>0</v>
      </c>
      <c r="K86" s="9">
        <v>0</v>
      </c>
      <c r="L86" s="9">
        <v>1</v>
      </c>
      <c r="M86" s="9">
        <v>1</v>
      </c>
      <c r="N86" s="10">
        <f t="shared" si="8"/>
        <v>3</v>
      </c>
    </row>
    <row r="87" spans="1:14" x14ac:dyDescent="0.25">
      <c r="A87" s="33" t="str">
        <f t="shared" si="11"/>
        <v>Московский</v>
      </c>
      <c r="B87" s="11" t="str">
        <f t="shared" si="11"/>
        <v>ГБОУ СОШ №543</v>
      </c>
      <c r="C87" s="5">
        <f t="shared" si="11"/>
        <v>11543</v>
      </c>
      <c r="D87" s="5" t="str">
        <f t="shared" si="11"/>
        <v>СОШ</v>
      </c>
      <c r="E87" s="12" t="str">
        <f t="shared" si="11"/>
        <v>1в</v>
      </c>
      <c r="F87" s="7">
        <f t="shared" si="11"/>
        <v>98</v>
      </c>
      <c r="G87" s="7">
        <f t="shared" si="11"/>
        <v>91</v>
      </c>
      <c r="H87" s="8">
        <f t="shared" si="10"/>
        <v>11543085</v>
      </c>
      <c r="I87" s="9">
        <v>1</v>
      </c>
      <c r="J87" s="9">
        <v>0</v>
      </c>
      <c r="K87" s="9">
        <v>1</v>
      </c>
      <c r="L87" s="9">
        <v>1</v>
      </c>
      <c r="M87" s="9">
        <v>1</v>
      </c>
      <c r="N87" s="10">
        <f t="shared" si="8"/>
        <v>4</v>
      </c>
    </row>
    <row r="88" spans="1:14" x14ac:dyDescent="0.25">
      <c r="A88" s="33" t="str">
        <f t="shared" si="11"/>
        <v>Московский</v>
      </c>
      <c r="B88" s="11" t="str">
        <f t="shared" si="11"/>
        <v>ГБОУ СОШ №543</v>
      </c>
      <c r="C88" s="5">
        <f t="shared" si="11"/>
        <v>11543</v>
      </c>
      <c r="D88" s="5" t="str">
        <f t="shared" si="11"/>
        <v>СОШ</v>
      </c>
      <c r="E88" s="12" t="str">
        <f t="shared" si="11"/>
        <v>1в</v>
      </c>
      <c r="F88" s="7">
        <f t="shared" si="11"/>
        <v>98</v>
      </c>
      <c r="G88" s="7">
        <f t="shared" si="11"/>
        <v>91</v>
      </c>
      <c r="H88" s="8">
        <f t="shared" si="10"/>
        <v>11543086</v>
      </c>
      <c r="I88" s="9">
        <v>0</v>
      </c>
      <c r="J88" s="9">
        <v>0</v>
      </c>
      <c r="K88" s="9">
        <v>1</v>
      </c>
      <c r="L88" s="9">
        <v>1</v>
      </c>
      <c r="M88" s="9">
        <v>1</v>
      </c>
      <c r="N88" s="10">
        <f t="shared" si="8"/>
        <v>3</v>
      </c>
    </row>
    <row r="89" spans="1:14" x14ac:dyDescent="0.25">
      <c r="A89" s="33" t="str">
        <f t="shared" si="11"/>
        <v>Московский</v>
      </c>
      <c r="B89" s="11" t="str">
        <f t="shared" si="11"/>
        <v>ГБОУ СОШ №543</v>
      </c>
      <c r="C89" s="5">
        <f t="shared" si="11"/>
        <v>11543</v>
      </c>
      <c r="D89" s="5" t="str">
        <f t="shared" si="11"/>
        <v>СОШ</v>
      </c>
      <c r="E89" s="12" t="str">
        <f t="shared" si="11"/>
        <v>1в</v>
      </c>
      <c r="F89" s="7">
        <f t="shared" si="11"/>
        <v>98</v>
      </c>
      <c r="G89" s="7">
        <f t="shared" si="11"/>
        <v>91</v>
      </c>
      <c r="H89" s="8">
        <f t="shared" si="10"/>
        <v>11543087</v>
      </c>
      <c r="I89" s="9">
        <v>1</v>
      </c>
      <c r="J89" s="9">
        <v>1</v>
      </c>
      <c r="K89" s="9">
        <v>1</v>
      </c>
      <c r="L89" s="9">
        <v>1</v>
      </c>
      <c r="M89" s="9">
        <v>1</v>
      </c>
      <c r="N89" s="10">
        <f t="shared" si="8"/>
        <v>5</v>
      </c>
    </row>
    <row r="90" spans="1:14" x14ac:dyDescent="0.25">
      <c r="A90" s="33" t="str">
        <f t="shared" si="11"/>
        <v>Московский</v>
      </c>
      <c r="B90" s="11" t="str">
        <f t="shared" si="11"/>
        <v>ГБОУ СОШ №543</v>
      </c>
      <c r="C90" s="5">
        <f t="shared" si="11"/>
        <v>11543</v>
      </c>
      <c r="D90" s="5" t="str">
        <f t="shared" si="11"/>
        <v>СОШ</v>
      </c>
      <c r="E90" s="12" t="str">
        <f t="shared" si="11"/>
        <v>1в</v>
      </c>
      <c r="F90" s="7">
        <f t="shared" si="11"/>
        <v>98</v>
      </c>
      <c r="G90" s="7">
        <f t="shared" si="11"/>
        <v>91</v>
      </c>
      <c r="H90" s="8">
        <f t="shared" si="10"/>
        <v>11543088</v>
      </c>
      <c r="I90" s="9">
        <v>1</v>
      </c>
      <c r="J90" s="9">
        <v>1</v>
      </c>
      <c r="K90" s="9">
        <v>1</v>
      </c>
      <c r="L90" s="9">
        <v>1</v>
      </c>
      <c r="M90" s="9">
        <v>1</v>
      </c>
      <c r="N90" s="10">
        <f t="shared" si="8"/>
        <v>5</v>
      </c>
    </row>
    <row r="91" spans="1:14" x14ac:dyDescent="0.25">
      <c r="A91" s="33" t="str">
        <f t="shared" si="11"/>
        <v>Московский</v>
      </c>
      <c r="B91" s="11" t="str">
        <f t="shared" si="11"/>
        <v>ГБОУ СОШ №543</v>
      </c>
      <c r="C91" s="5">
        <f t="shared" si="11"/>
        <v>11543</v>
      </c>
      <c r="D91" s="5" t="str">
        <f t="shared" si="11"/>
        <v>СОШ</v>
      </c>
      <c r="E91" s="12" t="str">
        <f t="shared" si="11"/>
        <v>1в</v>
      </c>
      <c r="F91" s="7">
        <f t="shared" si="11"/>
        <v>98</v>
      </c>
      <c r="G91" s="7">
        <f t="shared" si="11"/>
        <v>91</v>
      </c>
      <c r="H91" s="8">
        <f t="shared" si="10"/>
        <v>11543089</v>
      </c>
      <c r="I91" s="9">
        <v>1</v>
      </c>
      <c r="J91" s="9">
        <v>1</v>
      </c>
      <c r="K91" s="9">
        <v>1</v>
      </c>
      <c r="L91" s="9">
        <v>1</v>
      </c>
      <c r="M91" s="9">
        <v>1</v>
      </c>
      <c r="N91" s="10">
        <f t="shared" si="8"/>
        <v>5</v>
      </c>
    </row>
    <row r="92" spans="1:14" x14ac:dyDescent="0.25">
      <c r="A92" s="33" t="str">
        <f t="shared" si="11"/>
        <v>Московский</v>
      </c>
      <c r="B92" s="11" t="str">
        <f t="shared" si="11"/>
        <v>ГБОУ СОШ №543</v>
      </c>
      <c r="C92" s="5">
        <f t="shared" si="11"/>
        <v>11543</v>
      </c>
      <c r="D92" s="5" t="str">
        <f t="shared" si="11"/>
        <v>СОШ</v>
      </c>
      <c r="E92" s="12" t="str">
        <f t="shared" si="11"/>
        <v>1в</v>
      </c>
      <c r="F92" s="7">
        <f t="shared" si="11"/>
        <v>98</v>
      </c>
      <c r="G92" s="7">
        <f t="shared" si="11"/>
        <v>91</v>
      </c>
      <c r="H92" s="8">
        <f t="shared" si="10"/>
        <v>11543090</v>
      </c>
      <c r="I92" s="9">
        <v>1</v>
      </c>
      <c r="J92" s="9">
        <v>1</v>
      </c>
      <c r="K92" s="9">
        <v>1</v>
      </c>
      <c r="L92" s="9">
        <v>1</v>
      </c>
      <c r="M92" s="9">
        <v>1</v>
      </c>
      <c r="N92" s="10">
        <f t="shared" si="8"/>
        <v>5</v>
      </c>
    </row>
    <row r="93" spans="1:14" x14ac:dyDescent="0.25">
      <c r="A93" s="33" t="str">
        <f t="shared" si="11"/>
        <v>Московский</v>
      </c>
      <c r="B93" s="11" t="str">
        <f t="shared" si="11"/>
        <v>ГБОУ СОШ №543</v>
      </c>
      <c r="C93" s="5">
        <f t="shared" si="11"/>
        <v>11543</v>
      </c>
      <c r="D93" s="5" t="str">
        <f t="shared" si="11"/>
        <v>СОШ</v>
      </c>
      <c r="E93" s="12" t="str">
        <f t="shared" si="11"/>
        <v>1в</v>
      </c>
      <c r="F93" s="7">
        <f t="shared" si="11"/>
        <v>98</v>
      </c>
      <c r="G93" s="7">
        <f t="shared" si="11"/>
        <v>91</v>
      </c>
      <c r="H93" s="8">
        <f t="shared" si="10"/>
        <v>11543091</v>
      </c>
      <c r="I93" s="9">
        <v>1</v>
      </c>
      <c r="J93" s="9">
        <v>1</v>
      </c>
      <c r="K93" s="9">
        <v>1</v>
      </c>
      <c r="L93" s="9">
        <v>1</v>
      </c>
      <c r="M93" s="9">
        <v>1</v>
      </c>
      <c r="N93" s="10">
        <f t="shared" si="8"/>
        <v>5</v>
      </c>
    </row>
    <row r="94" spans="1:14" x14ac:dyDescent="0.25">
      <c r="A94" s="33" t="str">
        <f t="shared" si="11"/>
        <v>Московский</v>
      </c>
      <c r="B94" s="11" t="str">
        <f t="shared" si="11"/>
        <v>ГБОУ СОШ №543</v>
      </c>
      <c r="C94" s="5">
        <f t="shared" si="11"/>
        <v>11543</v>
      </c>
      <c r="D94" s="5" t="str">
        <f t="shared" si="11"/>
        <v>СОШ</v>
      </c>
      <c r="E94" s="12" t="str">
        <f t="shared" si="11"/>
        <v>1в</v>
      </c>
      <c r="F94" s="7">
        <f t="shared" si="11"/>
        <v>98</v>
      </c>
      <c r="G94" s="7">
        <f t="shared" si="11"/>
        <v>91</v>
      </c>
      <c r="I94" s="48">
        <f>SUM(I3:I93)/(91*1)</f>
        <v>0.5714285714285714</v>
      </c>
      <c r="J94" s="48">
        <f t="shared" ref="J94:M94" si="12">SUM(J3:J93)/(91*1)</f>
        <v>0.67032967032967028</v>
      </c>
      <c r="K94" s="48">
        <f t="shared" si="12"/>
        <v>0.62637362637362637</v>
      </c>
      <c r="L94" s="48">
        <f t="shared" si="12"/>
        <v>0.81318681318681318</v>
      </c>
      <c r="M94" s="48">
        <f t="shared" si="12"/>
        <v>0.92307692307692313</v>
      </c>
      <c r="N94" s="48">
        <f>SUM(N3:N93)/(91*5)</f>
        <v>0.72087912087912087</v>
      </c>
    </row>
    <row r="96" spans="1:14" x14ac:dyDescent="0.25">
      <c r="A96" s="54" t="s">
        <v>74</v>
      </c>
      <c r="B96" s="54" t="s">
        <v>75</v>
      </c>
      <c r="C96" s="54" t="s">
        <v>76</v>
      </c>
    </row>
    <row r="97" spans="1:3" x14ac:dyDescent="0.25">
      <c r="A97" s="54" t="s">
        <v>82</v>
      </c>
      <c r="B97" s="54">
        <v>0</v>
      </c>
      <c r="C97" s="55">
        <f>B97/$B$103</f>
        <v>0</v>
      </c>
    </row>
    <row r="98" spans="1:3" x14ac:dyDescent="0.25">
      <c r="A98" s="54" t="s">
        <v>77</v>
      </c>
      <c r="B98" s="54">
        <v>4</v>
      </c>
      <c r="C98" s="55">
        <f t="shared" ref="C98:C102" si="13">B98/$B$103</f>
        <v>4.3956043956043959E-2</v>
      </c>
    </row>
    <row r="99" spans="1:3" x14ac:dyDescent="0.25">
      <c r="A99" s="54" t="s">
        <v>78</v>
      </c>
      <c r="B99" s="54">
        <v>13</v>
      </c>
      <c r="C99" s="55">
        <f t="shared" si="13"/>
        <v>0.14285714285714285</v>
      </c>
    </row>
    <row r="100" spans="1:3" x14ac:dyDescent="0.25">
      <c r="A100" s="54" t="s">
        <v>79</v>
      </c>
      <c r="B100" s="54">
        <v>24</v>
      </c>
      <c r="C100" s="55">
        <f t="shared" si="13"/>
        <v>0.26373626373626374</v>
      </c>
    </row>
    <row r="101" spans="1:3" x14ac:dyDescent="0.25">
      <c r="A101" s="54" t="s">
        <v>80</v>
      </c>
      <c r="B101" s="54">
        <v>24</v>
      </c>
      <c r="C101" s="55">
        <f t="shared" si="13"/>
        <v>0.26373626373626374</v>
      </c>
    </row>
    <row r="102" spans="1:3" x14ac:dyDescent="0.25">
      <c r="A102" s="54" t="s">
        <v>81</v>
      </c>
      <c r="B102" s="54">
        <v>26</v>
      </c>
      <c r="C102" s="55">
        <f t="shared" si="13"/>
        <v>0.2857142857142857</v>
      </c>
    </row>
    <row r="103" spans="1:3" x14ac:dyDescent="0.25">
      <c r="B103">
        <f>SUM(B97:B102)</f>
        <v>91</v>
      </c>
    </row>
  </sheetData>
  <autoFilter ref="A1:N94"/>
  <mergeCells count="9">
    <mergeCell ref="G1:G2"/>
    <mergeCell ref="H1:H2"/>
    <mergeCell ref="N1:N2"/>
    <mergeCell ref="A1:A2"/>
    <mergeCell ref="B1:B2"/>
    <mergeCell ref="C1:C2"/>
    <mergeCell ref="D1:D2"/>
    <mergeCell ref="E1:E2"/>
    <mergeCell ref="F1:F2"/>
  </mergeCells>
  <dataValidations count="3">
    <dataValidation allowBlank="1" showErrorMessage="1" sqref="E3:G94 JA3:JC93 SW3:SY93 ACS3:ACU93 AMO3:AMQ93 AWK3:AWM93 BGG3:BGI93 BQC3:BQE93 BZY3:CAA93 CJU3:CJW93 CTQ3:CTS93 DDM3:DDO93 DNI3:DNK93 DXE3:DXG93 EHA3:EHC93 EQW3:EQY93 FAS3:FAU93 FKO3:FKQ93 FUK3:FUM93 GEG3:GEI93 GOC3:GOE93 GXY3:GYA93 HHU3:HHW93 HRQ3:HRS93 IBM3:IBO93 ILI3:ILK93 IVE3:IVG93 JFA3:JFC93 JOW3:JOY93 JYS3:JYU93 KIO3:KIQ93 KSK3:KSM93 LCG3:LCI93 LMC3:LME93 LVY3:LWA93 MFU3:MFW93 MPQ3:MPS93 MZM3:MZO93 NJI3:NJK93 NTE3:NTG93 ODA3:ODC93 OMW3:OMY93 OWS3:OWU93 PGO3:PGQ93 PQK3:PQM93 QAG3:QAI93 QKC3:QKE93 QTY3:QUA93 RDU3:RDW93 RNQ3:RNS93 RXM3:RXO93 SHI3:SHK93 SRE3:SRG93 TBA3:TBC93 TKW3:TKY93 TUS3:TUU93 UEO3:UEQ93 UOK3:UOM93 UYG3:UYI93 VIC3:VIE93 VRY3:VSA93 WBU3:WBW93 WLQ3:WLS93 WVM3:WVO93 E65276:G65622 JA65276:JC65622 SW65276:SY65622 ACS65276:ACU65622 AMO65276:AMQ65622 AWK65276:AWM65622 BGG65276:BGI65622 BQC65276:BQE65622 BZY65276:CAA65622 CJU65276:CJW65622 CTQ65276:CTS65622 DDM65276:DDO65622 DNI65276:DNK65622 DXE65276:DXG65622 EHA65276:EHC65622 EQW65276:EQY65622 FAS65276:FAU65622 FKO65276:FKQ65622 FUK65276:FUM65622 GEG65276:GEI65622 GOC65276:GOE65622 GXY65276:GYA65622 HHU65276:HHW65622 HRQ65276:HRS65622 IBM65276:IBO65622 ILI65276:ILK65622 IVE65276:IVG65622 JFA65276:JFC65622 JOW65276:JOY65622 JYS65276:JYU65622 KIO65276:KIQ65622 KSK65276:KSM65622 LCG65276:LCI65622 LMC65276:LME65622 LVY65276:LWA65622 MFU65276:MFW65622 MPQ65276:MPS65622 MZM65276:MZO65622 NJI65276:NJK65622 NTE65276:NTG65622 ODA65276:ODC65622 OMW65276:OMY65622 OWS65276:OWU65622 PGO65276:PGQ65622 PQK65276:PQM65622 QAG65276:QAI65622 QKC65276:QKE65622 QTY65276:QUA65622 RDU65276:RDW65622 RNQ65276:RNS65622 RXM65276:RXO65622 SHI65276:SHK65622 SRE65276:SRG65622 TBA65276:TBC65622 TKW65276:TKY65622 TUS65276:TUU65622 UEO65276:UEQ65622 UOK65276:UOM65622 UYG65276:UYI65622 VIC65276:VIE65622 VRY65276:VSA65622 WBU65276:WBW65622 WLQ65276:WLS65622 WVM65276:WVO65622 E130812:G131158 JA130812:JC131158 SW130812:SY131158 ACS130812:ACU131158 AMO130812:AMQ131158 AWK130812:AWM131158 BGG130812:BGI131158 BQC130812:BQE131158 BZY130812:CAA131158 CJU130812:CJW131158 CTQ130812:CTS131158 DDM130812:DDO131158 DNI130812:DNK131158 DXE130812:DXG131158 EHA130812:EHC131158 EQW130812:EQY131158 FAS130812:FAU131158 FKO130812:FKQ131158 FUK130812:FUM131158 GEG130812:GEI131158 GOC130812:GOE131158 GXY130812:GYA131158 HHU130812:HHW131158 HRQ130812:HRS131158 IBM130812:IBO131158 ILI130812:ILK131158 IVE130812:IVG131158 JFA130812:JFC131158 JOW130812:JOY131158 JYS130812:JYU131158 KIO130812:KIQ131158 KSK130812:KSM131158 LCG130812:LCI131158 LMC130812:LME131158 LVY130812:LWA131158 MFU130812:MFW131158 MPQ130812:MPS131158 MZM130812:MZO131158 NJI130812:NJK131158 NTE130812:NTG131158 ODA130812:ODC131158 OMW130812:OMY131158 OWS130812:OWU131158 PGO130812:PGQ131158 PQK130812:PQM131158 QAG130812:QAI131158 QKC130812:QKE131158 QTY130812:QUA131158 RDU130812:RDW131158 RNQ130812:RNS131158 RXM130812:RXO131158 SHI130812:SHK131158 SRE130812:SRG131158 TBA130812:TBC131158 TKW130812:TKY131158 TUS130812:TUU131158 UEO130812:UEQ131158 UOK130812:UOM131158 UYG130812:UYI131158 VIC130812:VIE131158 VRY130812:VSA131158 WBU130812:WBW131158 WLQ130812:WLS131158 WVM130812:WVO131158 E196348:G196694 JA196348:JC196694 SW196348:SY196694 ACS196348:ACU196694 AMO196348:AMQ196694 AWK196348:AWM196694 BGG196348:BGI196694 BQC196348:BQE196694 BZY196348:CAA196694 CJU196348:CJW196694 CTQ196348:CTS196694 DDM196348:DDO196694 DNI196348:DNK196694 DXE196348:DXG196694 EHA196348:EHC196694 EQW196348:EQY196694 FAS196348:FAU196694 FKO196348:FKQ196694 FUK196348:FUM196694 GEG196348:GEI196694 GOC196348:GOE196694 GXY196348:GYA196694 HHU196348:HHW196694 HRQ196348:HRS196694 IBM196348:IBO196694 ILI196348:ILK196694 IVE196348:IVG196694 JFA196348:JFC196694 JOW196348:JOY196694 JYS196348:JYU196694 KIO196348:KIQ196694 KSK196348:KSM196694 LCG196348:LCI196694 LMC196348:LME196694 LVY196348:LWA196694 MFU196348:MFW196694 MPQ196348:MPS196694 MZM196348:MZO196694 NJI196348:NJK196694 NTE196348:NTG196694 ODA196348:ODC196694 OMW196348:OMY196694 OWS196348:OWU196694 PGO196348:PGQ196694 PQK196348:PQM196694 QAG196348:QAI196694 QKC196348:QKE196694 QTY196348:QUA196694 RDU196348:RDW196694 RNQ196348:RNS196694 RXM196348:RXO196694 SHI196348:SHK196694 SRE196348:SRG196694 TBA196348:TBC196694 TKW196348:TKY196694 TUS196348:TUU196694 UEO196348:UEQ196694 UOK196348:UOM196694 UYG196348:UYI196694 VIC196348:VIE196694 VRY196348:VSA196694 WBU196348:WBW196694 WLQ196348:WLS196694 WVM196348:WVO196694 E261884:G262230 JA261884:JC262230 SW261884:SY262230 ACS261884:ACU262230 AMO261884:AMQ262230 AWK261884:AWM262230 BGG261884:BGI262230 BQC261884:BQE262230 BZY261884:CAA262230 CJU261884:CJW262230 CTQ261884:CTS262230 DDM261884:DDO262230 DNI261884:DNK262230 DXE261884:DXG262230 EHA261884:EHC262230 EQW261884:EQY262230 FAS261884:FAU262230 FKO261884:FKQ262230 FUK261884:FUM262230 GEG261884:GEI262230 GOC261884:GOE262230 GXY261884:GYA262230 HHU261884:HHW262230 HRQ261884:HRS262230 IBM261884:IBO262230 ILI261884:ILK262230 IVE261884:IVG262230 JFA261884:JFC262230 JOW261884:JOY262230 JYS261884:JYU262230 KIO261884:KIQ262230 KSK261884:KSM262230 LCG261884:LCI262230 LMC261884:LME262230 LVY261884:LWA262230 MFU261884:MFW262230 MPQ261884:MPS262230 MZM261884:MZO262230 NJI261884:NJK262230 NTE261884:NTG262230 ODA261884:ODC262230 OMW261884:OMY262230 OWS261884:OWU262230 PGO261884:PGQ262230 PQK261884:PQM262230 QAG261884:QAI262230 QKC261884:QKE262230 QTY261884:QUA262230 RDU261884:RDW262230 RNQ261884:RNS262230 RXM261884:RXO262230 SHI261884:SHK262230 SRE261884:SRG262230 TBA261884:TBC262230 TKW261884:TKY262230 TUS261884:TUU262230 UEO261884:UEQ262230 UOK261884:UOM262230 UYG261884:UYI262230 VIC261884:VIE262230 VRY261884:VSA262230 WBU261884:WBW262230 WLQ261884:WLS262230 WVM261884:WVO262230 E327420:G327766 JA327420:JC327766 SW327420:SY327766 ACS327420:ACU327766 AMO327420:AMQ327766 AWK327420:AWM327766 BGG327420:BGI327766 BQC327420:BQE327766 BZY327420:CAA327766 CJU327420:CJW327766 CTQ327420:CTS327766 DDM327420:DDO327766 DNI327420:DNK327766 DXE327420:DXG327766 EHA327420:EHC327766 EQW327420:EQY327766 FAS327420:FAU327766 FKO327420:FKQ327766 FUK327420:FUM327766 GEG327420:GEI327766 GOC327420:GOE327766 GXY327420:GYA327766 HHU327420:HHW327766 HRQ327420:HRS327766 IBM327420:IBO327766 ILI327420:ILK327766 IVE327420:IVG327766 JFA327420:JFC327766 JOW327420:JOY327766 JYS327420:JYU327766 KIO327420:KIQ327766 KSK327420:KSM327766 LCG327420:LCI327766 LMC327420:LME327766 LVY327420:LWA327766 MFU327420:MFW327766 MPQ327420:MPS327766 MZM327420:MZO327766 NJI327420:NJK327766 NTE327420:NTG327766 ODA327420:ODC327766 OMW327420:OMY327766 OWS327420:OWU327766 PGO327420:PGQ327766 PQK327420:PQM327766 QAG327420:QAI327766 QKC327420:QKE327766 QTY327420:QUA327766 RDU327420:RDW327766 RNQ327420:RNS327766 RXM327420:RXO327766 SHI327420:SHK327766 SRE327420:SRG327766 TBA327420:TBC327766 TKW327420:TKY327766 TUS327420:TUU327766 UEO327420:UEQ327766 UOK327420:UOM327766 UYG327420:UYI327766 VIC327420:VIE327766 VRY327420:VSA327766 WBU327420:WBW327766 WLQ327420:WLS327766 WVM327420:WVO327766 E392956:G393302 JA392956:JC393302 SW392956:SY393302 ACS392956:ACU393302 AMO392956:AMQ393302 AWK392956:AWM393302 BGG392956:BGI393302 BQC392956:BQE393302 BZY392956:CAA393302 CJU392956:CJW393302 CTQ392956:CTS393302 DDM392956:DDO393302 DNI392956:DNK393302 DXE392956:DXG393302 EHA392956:EHC393302 EQW392956:EQY393302 FAS392956:FAU393302 FKO392956:FKQ393302 FUK392956:FUM393302 GEG392956:GEI393302 GOC392956:GOE393302 GXY392956:GYA393302 HHU392956:HHW393302 HRQ392956:HRS393302 IBM392956:IBO393302 ILI392956:ILK393302 IVE392956:IVG393302 JFA392956:JFC393302 JOW392956:JOY393302 JYS392956:JYU393302 KIO392956:KIQ393302 KSK392956:KSM393302 LCG392956:LCI393302 LMC392956:LME393302 LVY392956:LWA393302 MFU392956:MFW393302 MPQ392956:MPS393302 MZM392956:MZO393302 NJI392956:NJK393302 NTE392956:NTG393302 ODA392956:ODC393302 OMW392956:OMY393302 OWS392956:OWU393302 PGO392956:PGQ393302 PQK392956:PQM393302 QAG392956:QAI393302 QKC392956:QKE393302 QTY392956:QUA393302 RDU392956:RDW393302 RNQ392956:RNS393302 RXM392956:RXO393302 SHI392956:SHK393302 SRE392956:SRG393302 TBA392956:TBC393302 TKW392956:TKY393302 TUS392956:TUU393302 UEO392956:UEQ393302 UOK392956:UOM393302 UYG392956:UYI393302 VIC392956:VIE393302 VRY392956:VSA393302 WBU392956:WBW393302 WLQ392956:WLS393302 WVM392956:WVO393302 E458492:G458838 JA458492:JC458838 SW458492:SY458838 ACS458492:ACU458838 AMO458492:AMQ458838 AWK458492:AWM458838 BGG458492:BGI458838 BQC458492:BQE458838 BZY458492:CAA458838 CJU458492:CJW458838 CTQ458492:CTS458838 DDM458492:DDO458838 DNI458492:DNK458838 DXE458492:DXG458838 EHA458492:EHC458838 EQW458492:EQY458838 FAS458492:FAU458838 FKO458492:FKQ458838 FUK458492:FUM458838 GEG458492:GEI458838 GOC458492:GOE458838 GXY458492:GYA458838 HHU458492:HHW458838 HRQ458492:HRS458838 IBM458492:IBO458838 ILI458492:ILK458838 IVE458492:IVG458838 JFA458492:JFC458838 JOW458492:JOY458838 JYS458492:JYU458838 KIO458492:KIQ458838 KSK458492:KSM458838 LCG458492:LCI458838 LMC458492:LME458838 LVY458492:LWA458838 MFU458492:MFW458838 MPQ458492:MPS458838 MZM458492:MZO458838 NJI458492:NJK458838 NTE458492:NTG458838 ODA458492:ODC458838 OMW458492:OMY458838 OWS458492:OWU458838 PGO458492:PGQ458838 PQK458492:PQM458838 QAG458492:QAI458838 QKC458492:QKE458838 QTY458492:QUA458838 RDU458492:RDW458838 RNQ458492:RNS458838 RXM458492:RXO458838 SHI458492:SHK458838 SRE458492:SRG458838 TBA458492:TBC458838 TKW458492:TKY458838 TUS458492:TUU458838 UEO458492:UEQ458838 UOK458492:UOM458838 UYG458492:UYI458838 VIC458492:VIE458838 VRY458492:VSA458838 WBU458492:WBW458838 WLQ458492:WLS458838 WVM458492:WVO458838 E524028:G524374 JA524028:JC524374 SW524028:SY524374 ACS524028:ACU524374 AMO524028:AMQ524374 AWK524028:AWM524374 BGG524028:BGI524374 BQC524028:BQE524374 BZY524028:CAA524374 CJU524028:CJW524374 CTQ524028:CTS524374 DDM524028:DDO524374 DNI524028:DNK524374 DXE524028:DXG524374 EHA524028:EHC524374 EQW524028:EQY524374 FAS524028:FAU524374 FKO524028:FKQ524374 FUK524028:FUM524374 GEG524028:GEI524374 GOC524028:GOE524374 GXY524028:GYA524374 HHU524028:HHW524374 HRQ524028:HRS524374 IBM524028:IBO524374 ILI524028:ILK524374 IVE524028:IVG524374 JFA524028:JFC524374 JOW524028:JOY524374 JYS524028:JYU524374 KIO524028:KIQ524374 KSK524028:KSM524374 LCG524028:LCI524374 LMC524028:LME524374 LVY524028:LWA524374 MFU524028:MFW524374 MPQ524028:MPS524374 MZM524028:MZO524374 NJI524028:NJK524374 NTE524028:NTG524374 ODA524028:ODC524374 OMW524028:OMY524374 OWS524028:OWU524374 PGO524028:PGQ524374 PQK524028:PQM524374 QAG524028:QAI524374 QKC524028:QKE524374 QTY524028:QUA524374 RDU524028:RDW524374 RNQ524028:RNS524374 RXM524028:RXO524374 SHI524028:SHK524374 SRE524028:SRG524374 TBA524028:TBC524374 TKW524028:TKY524374 TUS524028:TUU524374 UEO524028:UEQ524374 UOK524028:UOM524374 UYG524028:UYI524374 VIC524028:VIE524374 VRY524028:VSA524374 WBU524028:WBW524374 WLQ524028:WLS524374 WVM524028:WVO524374 E589564:G589910 JA589564:JC589910 SW589564:SY589910 ACS589564:ACU589910 AMO589564:AMQ589910 AWK589564:AWM589910 BGG589564:BGI589910 BQC589564:BQE589910 BZY589564:CAA589910 CJU589564:CJW589910 CTQ589564:CTS589910 DDM589564:DDO589910 DNI589564:DNK589910 DXE589564:DXG589910 EHA589564:EHC589910 EQW589564:EQY589910 FAS589564:FAU589910 FKO589564:FKQ589910 FUK589564:FUM589910 GEG589564:GEI589910 GOC589564:GOE589910 GXY589564:GYA589910 HHU589564:HHW589910 HRQ589564:HRS589910 IBM589564:IBO589910 ILI589564:ILK589910 IVE589564:IVG589910 JFA589564:JFC589910 JOW589564:JOY589910 JYS589564:JYU589910 KIO589564:KIQ589910 KSK589564:KSM589910 LCG589564:LCI589910 LMC589564:LME589910 LVY589564:LWA589910 MFU589564:MFW589910 MPQ589564:MPS589910 MZM589564:MZO589910 NJI589564:NJK589910 NTE589564:NTG589910 ODA589564:ODC589910 OMW589564:OMY589910 OWS589564:OWU589910 PGO589564:PGQ589910 PQK589564:PQM589910 QAG589564:QAI589910 QKC589564:QKE589910 QTY589564:QUA589910 RDU589564:RDW589910 RNQ589564:RNS589910 RXM589564:RXO589910 SHI589564:SHK589910 SRE589564:SRG589910 TBA589564:TBC589910 TKW589564:TKY589910 TUS589564:TUU589910 UEO589564:UEQ589910 UOK589564:UOM589910 UYG589564:UYI589910 VIC589564:VIE589910 VRY589564:VSA589910 WBU589564:WBW589910 WLQ589564:WLS589910 WVM589564:WVO589910 E655100:G655446 JA655100:JC655446 SW655100:SY655446 ACS655100:ACU655446 AMO655100:AMQ655446 AWK655100:AWM655446 BGG655100:BGI655446 BQC655100:BQE655446 BZY655100:CAA655446 CJU655100:CJW655446 CTQ655100:CTS655446 DDM655100:DDO655446 DNI655100:DNK655446 DXE655100:DXG655446 EHA655100:EHC655446 EQW655100:EQY655446 FAS655100:FAU655446 FKO655100:FKQ655446 FUK655100:FUM655446 GEG655100:GEI655446 GOC655100:GOE655446 GXY655100:GYA655446 HHU655100:HHW655446 HRQ655100:HRS655446 IBM655100:IBO655446 ILI655100:ILK655446 IVE655100:IVG655446 JFA655100:JFC655446 JOW655100:JOY655446 JYS655100:JYU655446 KIO655100:KIQ655446 KSK655100:KSM655446 LCG655100:LCI655446 LMC655100:LME655446 LVY655100:LWA655446 MFU655100:MFW655446 MPQ655100:MPS655446 MZM655100:MZO655446 NJI655100:NJK655446 NTE655100:NTG655446 ODA655100:ODC655446 OMW655100:OMY655446 OWS655100:OWU655446 PGO655100:PGQ655446 PQK655100:PQM655446 QAG655100:QAI655446 QKC655100:QKE655446 QTY655100:QUA655446 RDU655100:RDW655446 RNQ655100:RNS655446 RXM655100:RXO655446 SHI655100:SHK655446 SRE655100:SRG655446 TBA655100:TBC655446 TKW655100:TKY655446 TUS655100:TUU655446 UEO655100:UEQ655446 UOK655100:UOM655446 UYG655100:UYI655446 VIC655100:VIE655446 VRY655100:VSA655446 WBU655100:WBW655446 WLQ655100:WLS655446 WVM655100:WVO655446 E720636:G720982 JA720636:JC720982 SW720636:SY720982 ACS720636:ACU720982 AMO720636:AMQ720982 AWK720636:AWM720982 BGG720636:BGI720982 BQC720636:BQE720982 BZY720636:CAA720982 CJU720636:CJW720982 CTQ720636:CTS720982 DDM720636:DDO720982 DNI720636:DNK720982 DXE720636:DXG720982 EHA720636:EHC720982 EQW720636:EQY720982 FAS720636:FAU720982 FKO720636:FKQ720982 FUK720636:FUM720982 GEG720636:GEI720982 GOC720636:GOE720982 GXY720636:GYA720982 HHU720636:HHW720982 HRQ720636:HRS720982 IBM720636:IBO720982 ILI720636:ILK720982 IVE720636:IVG720982 JFA720636:JFC720982 JOW720636:JOY720982 JYS720636:JYU720982 KIO720636:KIQ720982 KSK720636:KSM720982 LCG720636:LCI720982 LMC720636:LME720982 LVY720636:LWA720982 MFU720636:MFW720982 MPQ720636:MPS720982 MZM720636:MZO720982 NJI720636:NJK720982 NTE720636:NTG720982 ODA720636:ODC720982 OMW720636:OMY720982 OWS720636:OWU720982 PGO720636:PGQ720982 PQK720636:PQM720982 QAG720636:QAI720982 QKC720636:QKE720982 QTY720636:QUA720982 RDU720636:RDW720982 RNQ720636:RNS720982 RXM720636:RXO720982 SHI720636:SHK720982 SRE720636:SRG720982 TBA720636:TBC720982 TKW720636:TKY720982 TUS720636:TUU720982 UEO720636:UEQ720982 UOK720636:UOM720982 UYG720636:UYI720982 VIC720636:VIE720982 VRY720636:VSA720982 WBU720636:WBW720982 WLQ720636:WLS720982 WVM720636:WVO720982 E786172:G786518 JA786172:JC786518 SW786172:SY786518 ACS786172:ACU786518 AMO786172:AMQ786518 AWK786172:AWM786518 BGG786172:BGI786518 BQC786172:BQE786518 BZY786172:CAA786518 CJU786172:CJW786518 CTQ786172:CTS786518 DDM786172:DDO786518 DNI786172:DNK786518 DXE786172:DXG786518 EHA786172:EHC786518 EQW786172:EQY786518 FAS786172:FAU786518 FKO786172:FKQ786518 FUK786172:FUM786518 GEG786172:GEI786518 GOC786172:GOE786518 GXY786172:GYA786518 HHU786172:HHW786518 HRQ786172:HRS786518 IBM786172:IBO786518 ILI786172:ILK786518 IVE786172:IVG786518 JFA786172:JFC786518 JOW786172:JOY786518 JYS786172:JYU786518 KIO786172:KIQ786518 KSK786172:KSM786518 LCG786172:LCI786518 LMC786172:LME786518 LVY786172:LWA786518 MFU786172:MFW786518 MPQ786172:MPS786518 MZM786172:MZO786518 NJI786172:NJK786518 NTE786172:NTG786518 ODA786172:ODC786518 OMW786172:OMY786518 OWS786172:OWU786518 PGO786172:PGQ786518 PQK786172:PQM786518 QAG786172:QAI786518 QKC786172:QKE786518 QTY786172:QUA786518 RDU786172:RDW786518 RNQ786172:RNS786518 RXM786172:RXO786518 SHI786172:SHK786518 SRE786172:SRG786518 TBA786172:TBC786518 TKW786172:TKY786518 TUS786172:TUU786518 UEO786172:UEQ786518 UOK786172:UOM786518 UYG786172:UYI786518 VIC786172:VIE786518 VRY786172:VSA786518 WBU786172:WBW786518 WLQ786172:WLS786518 WVM786172:WVO786518 E851708:G852054 JA851708:JC852054 SW851708:SY852054 ACS851708:ACU852054 AMO851708:AMQ852054 AWK851708:AWM852054 BGG851708:BGI852054 BQC851708:BQE852054 BZY851708:CAA852054 CJU851708:CJW852054 CTQ851708:CTS852054 DDM851708:DDO852054 DNI851708:DNK852054 DXE851708:DXG852054 EHA851708:EHC852054 EQW851708:EQY852054 FAS851708:FAU852054 FKO851708:FKQ852054 FUK851708:FUM852054 GEG851708:GEI852054 GOC851708:GOE852054 GXY851708:GYA852054 HHU851708:HHW852054 HRQ851708:HRS852054 IBM851708:IBO852054 ILI851708:ILK852054 IVE851708:IVG852054 JFA851708:JFC852054 JOW851708:JOY852054 JYS851708:JYU852054 KIO851708:KIQ852054 KSK851708:KSM852054 LCG851708:LCI852054 LMC851708:LME852054 LVY851708:LWA852054 MFU851708:MFW852054 MPQ851708:MPS852054 MZM851708:MZO852054 NJI851708:NJK852054 NTE851708:NTG852054 ODA851708:ODC852054 OMW851708:OMY852054 OWS851708:OWU852054 PGO851708:PGQ852054 PQK851708:PQM852054 QAG851708:QAI852054 QKC851708:QKE852054 QTY851708:QUA852054 RDU851708:RDW852054 RNQ851708:RNS852054 RXM851708:RXO852054 SHI851708:SHK852054 SRE851708:SRG852054 TBA851708:TBC852054 TKW851708:TKY852054 TUS851708:TUU852054 UEO851708:UEQ852054 UOK851708:UOM852054 UYG851708:UYI852054 VIC851708:VIE852054 VRY851708:VSA852054 WBU851708:WBW852054 WLQ851708:WLS852054 WVM851708:WVO852054 E917244:G917590 JA917244:JC917590 SW917244:SY917590 ACS917244:ACU917590 AMO917244:AMQ917590 AWK917244:AWM917590 BGG917244:BGI917590 BQC917244:BQE917590 BZY917244:CAA917590 CJU917244:CJW917590 CTQ917244:CTS917590 DDM917244:DDO917590 DNI917244:DNK917590 DXE917244:DXG917590 EHA917244:EHC917590 EQW917244:EQY917590 FAS917244:FAU917590 FKO917244:FKQ917590 FUK917244:FUM917590 GEG917244:GEI917590 GOC917244:GOE917590 GXY917244:GYA917590 HHU917244:HHW917590 HRQ917244:HRS917590 IBM917244:IBO917590 ILI917244:ILK917590 IVE917244:IVG917590 JFA917244:JFC917590 JOW917244:JOY917590 JYS917244:JYU917590 KIO917244:KIQ917590 KSK917244:KSM917590 LCG917244:LCI917590 LMC917244:LME917590 LVY917244:LWA917590 MFU917244:MFW917590 MPQ917244:MPS917590 MZM917244:MZO917590 NJI917244:NJK917590 NTE917244:NTG917590 ODA917244:ODC917590 OMW917244:OMY917590 OWS917244:OWU917590 PGO917244:PGQ917590 PQK917244:PQM917590 QAG917244:QAI917590 QKC917244:QKE917590 QTY917244:QUA917590 RDU917244:RDW917590 RNQ917244:RNS917590 RXM917244:RXO917590 SHI917244:SHK917590 SRE917244:SRG917590 TBA917244:TBC917590 TKW917244:TKY917590 TUS917244:TUU917590 UEO917244:UEQ917590 UOK917244:UOM917590 UYG917244:UYI917590 VIC917244:VIE917590 VRY917244:VSA917590 WBU917244:WBW917590 WLQ917244:WLS917590 WVM917244:WVO917590 E982780:G983126 JA982780:JC983126 SW982780:SY983126 ACS982780:ACU983126 AMO982780:AMQ983126 AWK982780:AWM983126 BGG982780:BGI983126 BQC982780:BQE983126 BZY982780:CAA983126 CJU982780:CJW983126 CTQ982780:CTS983126 DDM982780:DDO983126 DNI982780:DNK983126 DXE982780:DXG983126 EHA982780:EHC983126 EQW982780:EQY983126 FAS982780:FAU983126 FKO982780:FKQ983126 FUK982780:FUM983126 GEG982780:GEI983126 GOC982780:GOE983126 GXY982780:GYA983126 HHU982780:HHW983126 HRQ982780:HRS983126 IBM982780:IBO983126 ILI982780:ILK983126 IVE982780:IVG983126 JFA982780:JFC983126 JOW982780:JOY983126 JYS982780:JYU983126 KIO982780:KIQ983126 KSK982780:KSM983126 LCG982780:LCI983126 LMC982780:LME983126 LVY982780:LWA983126 MFU982780:MFW983126 MPQ982780:MPS983126 MZM982780:MZO983126 NJI982780:NJK983126 NTE982780:NTG983126 ODA982780:ODC983126 OMW982780:OMY983126 OWS982780:OWU983126 PGO982780:PGQ983126 PQK982780:PQM983126 QAG982780:QAI983126 QKC982780:QKE983126 QTY982780:QUA983126 RDU982780:RDW983126 RNQ982780:RNS983126 RXM982780:RXO983126 SHI982780:SHK983126 SRE982780:SRG983126 TBA982780:TBC983126 TKW982780:TKY983126 TUS982780:TUU983126 UEO982780:UEQ983126 UOK982780:UOM983126 UYG982780:UYI983126 VIC982780:VIE983126 VRY982780:VSA983126 WBU982780:WBW983126 WLQ982780:WLS983126 WVM982780:WVO983126"/>
    <dataValidation type="list" allowBlank="1" showInputMessage="1" showErrorMessage="1" sqref="I3:M93 JE3:JI93 TA3:TE93 ACW3:ADA93 AMS3:AMW93 AWO3:AWS93 BGK3:BGO93 BQG3:BQK93 CAC3:CAG93 CJY3:CKC93 CTU3:CTY93 DDQ3:DDU93 DNM3:DNQ93 DXI3:DXM93 EHE3:EHI93 ERA3:ERE93 FAW3:FBA93 FKS3:FKW93 FUO3:FUS93 GEK3:GEO93 GOG3:GOK93 GYC3:GYG93 HHY3:HIC93 HRU3:HRY93 IBQ3:IBU93 ILM3:ILQ93 IVI3:IVM93 JFE3:JFI93 JPA3:JPE93 JYW3:JZA93 KIS3:KIW93 KSO3:KSS93 LCK3:LCO93 LMG3:LMK93 LWC3:LWG93 MFY3:MGC93 MPU3:MPY93 MZQ3:MZU93 NJM3:NJQ93 NTI3:NTM93 ODE3:ODI93 ONA3:ONE93 OWW3:OXA93 PGS3:PGW93 PQO3:PQS93 QAK3:QAO93 QKG3:QKK93 QUC3:QUG93 RDY3:REC93 RNU3:RNY93 RXQ3:RXU93 SHM3:SHQ93 SRI3:SRM93 TBE3:TBI93 TLA3:TLE93 TUW3:TVA93 UES3:UEW93 UOO3:UOS93 UYK3:UYO93 VIG3:VIK93 VSC3:VSG93 WBY3:WCC93 WLU3:WLY93 WVQ3:WVU93 I65276:M65622 JE65276:JI65622 TA65276:TE65622 ACW65276:ADA65622 AMS65276:AMW65622 AWO65276:AWS65622 BGK65276:BGO65622 BQG65276:BQK65622 CAC65276:CAG65622 CJY65276:CKC65622 CTU65276:CTY65622 DDQ65276:DDU65622 DNM65276:DNQ65622 DXI65276:DXM65622 EHE65276:EHI65622 ERA65276:ERE65622 FAW65276:FBA65622 FKS65276:FKW65622 FUO65276:FUS65622 GEK65276:GEO65622 GOG65276:GOK65622 GYC65276:GYG65622 HHY65276:HIC65622 HRU65276:HRY65622 IBQ65276:IBU65622 ILM65276:ILQ65622 IVI65276:IVM65622 JFE65276:JFI65622 JPA65276:JPE65622 JYW65276:JZA65622 KIS65276:KIW65622 KSO65276:KSS65622 LCK65276:LCO65622 LMG65276:LMK65622 LWC65276:LWG65622 MFY65276:MGC65622 MPU65276:MPY65622 MZQ65276:MZU65622 NJM65276:NJQ65622 NTI65276:NTM65622 ODE65276:ODI65622 ONA65276:ONE65622 OWW65276:OXA65622 PGS65276:PGW65622 PQO65276:PQS65622 QAK65276:QAO65622 QKG65276:QKK65622 QUC65276:QUG65622 RDY65276:REC65622 RNU65276:RNY65622 RXQ65276:RXU65622 SHM65276:SHQ65622 SRI65276:SRM65622 TBE65276:TBI65622 TLA65276:TLE65622 TUW65276:TVA65622 UES65276:UEW65622 UOO65276:UOS65622 UYK65276:UYO65622 VIG65276:VIK65622 VSC65276:VSG65622 WBY65276:WCC65622 WLU65276:WLY65622 WVQ65276:WVU65622 I130812:M131158 JE130812:JI131158 TA130812:TE131158 ACW130812:ADA131158 AMS130812:AMW131158 AWO130812:AWS131158 BGK130812:BGO131158 BQG130812:BQK131158 CAC130812:CAG131158 CJY130812:CKC131158 CTU130812:CTY131158 DDQ130812:DDU131158 DNM130812:DNQ131158 DXI130812:DXM131158 EHE130812:EHI131158 ERA130812:ERE131158 FAW130812:FBA131158 FKS130812:FKW131158 FUO130812:FUS131158 GEK130812:GEO131158 GOG130812:GOK131158 GYC130812:GYG131158 HHY130812:HIC131158 HRU130812:HRY131158 IBQ130812:IBU131158 ILM130812:ILQ131158 IVI130812:IVM131158 JFE130812:JFI131158 JPA130812:JPE131158 JYW130812:JZA131158 KIS130812:KIW131158 KSO130812:KSS131158 LCK130812:LCO131158 LMG130812:LMK131158 LWC130812:LWG131158 MFY130812:MGC131158 MPU130812:MPY131158 MZQ130812:MZU131158 NJM130812:NJQ131158 NTI130812:NTM131158 ODE130812:ODI131158 ONA130812:ONE131158 OWW130812:OXA131158 PGS130812:PGW131158 PQO130812:PQS131158 QAK130812:QAO131158 QKG130812:QKK131158 QUC130812:QUG131158 RDY130812:REC131158 RNU130812:RNY131158 RXQ130812:RXU131158 SHM130812:SHQ131158 SRI130812:SRM131158 TBE130812:TBI131158 TLA130812:TLE131158 TUW130812:TVA131158 UES130812:UEW131158 UOO130812:UOS131158 UYK130812:UYO131158 VIG130812:VIK131158 VSC130812:VSG131158 WBY130812:WCC131158 WLU130812:WLY131158 WVQ130812:WVU131158 I196348:M196694 JE196348:JI196694 TA196348:TE196694 ACW196348:ADA196694 AMS196348:AMW196694 AWO196348:AWS196694 BGK196348:BGO196694 BQG196348:BQK196694 CAC196348:CAG196694 CJY196348:CKC196694 CTU196348:CTY196694 DDQ196348:DDU196694 DNM196348:DNQ196694 DXI196348:DXM196694 EHE196348:EHI196694 ERA196348:ERE196694 FAW196348:FBA196694 FKS196348:FKW196694 FUO196348:FUS196694 GEK196348:GEO196694 GOG196348:GOK196694 GYC196348:GYG196694 HHY196348:HIC196694 HRU196348:HRY196694 IBQ196348:IBU196694 ILM196348:ILQ196694 IVI196348:IVM196694 JFE196348:JFI196694 JPA196348:JPE196694 JYW196348:JZA196694 KIS196348:KIW196694 KSO196348:KSS196694 LCK196348:LCO196694 LMG196348:LMK196694 LWC196348:LWG196694 MFY196348:MGC196694 MPU196348:MPY196694 MZQ196348:MZU196694 NJM196348:NJQ196694 NTI196348:NTM196694 ODE196348:ODI196694 ONA196348:ONE196694 OWW196348:OXA196694 PGS196348:PGW196694 PQO196348:PQS196694 QAK196348:QAO196694 QKG196348:QKK196694 QUC196348:QUG196694 RDY196348:REC196694 RNU196348:RNY196694 RXQ196348:RXU196694 SHM196348:SHQ196694 SRI196348:SRM196694 TBE196348:TBI196694 TLA196348:TLE196694 TUW196348:TVA196694 UES196348:UEW196694 UOO196348:UOS196694 UYK196348:UYO196694 VIG196348:VIK196694 VSC196348:VSG196694 WBY196348:WCC196694 WLU196348:WLY196694 WVQ196348:WVU196694 I261884:M262230 JE261884:JI262230 TA261884:TE262230 ACW261884:ADA262230 AMS261884:AMW262230 AWO261884:AWS262230 BGK261884:BGO262230 BQG261884:BQK262230 CAC261884:CAG262230 CJY261884:CKC262230 CTU261884:CTY262230 DDQ261884:DDU262230 DNM261884:DNQ262230 DXI261884:DXM262230 EHE261884:EHI262230 ERA261884:ERE262230 FAW261884:FBA262230 FKS261884:FKW262230 FUO261884:FUS262230 GEK261884:GEO262230 GOG261884:GOK262230 GYC261884:GYG262230 HHY261884:HIC262230 HRU261884:HRY262230 IBQ261884:IBU262230 ILM261884:ILQ262230 IVI261884:IVM262230 JFE261884:JFI262230 JPA261884:JPE262230 JYW261884:JZA262230 KIS261884:KIW262230 KSO261884:KSS262230 LCK261884:LCO262230 LMG261884:LMK262230 LWC261884:LWG262230 MFY261884:MGC262230 MPU261884:MPY262230 MZQ261884:MZU262230 NJM261884:NJQ262230 NTI261884:NTM262230 ODE261884:ODI262230 ONA261884:ONE262230 OWW261884:OXA262230 PGS261884:PGW262230 PQO261884:PQS262230 QAK261884:QAO262230 QKG261884:QKK262230 QUC261884:QUG262230 RDY261884:REC262230 RNU261884:RNY262230 RXQ261884:RXU262230 SHM261884:SHQ262230 SRI261884:SRM262230 TBE261884:TBI262230 TLA261884:TLE262230 TUW261884:TVA262230 UES261884:UEW262230 UOO261884:UOS262230 UYK261884:UYO262230 VIG261884:VIK262230 VSC261884:VSG262230 WBY261884:WCC262230 WLU261884:WLY262230 WVQ261884:WVU262230 I327420:M327766 JE327420:JI327766 TA327420:TE327766 ACW327420:ADA327766 AMS327420:AMW327766 AWO327420:AWS327766 BGK327420:BGO327766 BQG327420:BQK327766 CAC327420:CAG327766 CJY327420:CKC327766 CTU327420:CTY327766 DDQ327420:DDU327766 DNM327420:DNQ327766 DXI327420:DXM327766 EHE327420:EHI327766 ERA327420:ERE327766 FAW327420:FBA327766 FKS327420:FKW327766 FUO327420:FUS327766 GEK327420:GEO327766 GOG327420:GOK327766 GYC327420:GYG327766 HHY327420:HIC327766 HRU327420:HRY327766 IBQ327420:IBU327766 ILM327420:ILQ327766 IVI327420:IVM327766 JFE327420:JFI327766 JPA327420:JPE327766 JYW327420:JZA327766 KIS327420:KIW327766 KSO327420:KSS327766 LCK327420:LCO327766 LMG327420:LMK327766 LWC327420:LWG327766 MFY327420:MGC327766 MPU327420:MPY327766 MZQ327420:MZU327766 NJM327420:NJQ327766 NTI327420:NTM327766 ODE327420:ODI327766 ONA327420:ONE327766 OWW327420:OXA327766 PGS327420:PGW327766 PQO327420:PQS327766 QAK327420:QAO327766 QKG327420:QKK327766 QUC327420:QUG327766 RDY327420:REC327766 RNU327420:RNY327766 RXQ327420:RXU327766 SHM327420:SHQ327766 SRI327420:SRM327766 TBE327420:TBI327766 TLA327420:TLE327766 TUW327420:TVA327766 UES327420:UEW327766 UOO327420:UOS327766 UYK327420:UYO327766 VIG327420:VIK327766 VSC327420:VSG327766 WBY327420:WCC327766 WLU327420:WLY327766 WVQ327420:WVU327766 I392956:M393302 JE392956:JI393302 TA392956:TE393302 ACW392956:ADA393302 AMS392956:AMW393302 AWO392956:AWS393302 BGK392956:BGO393302 BQG392956:BQK393302 CAC392956:CAG393302 CJY392956:CKC393302 CTU392956:CTY393302 DDQ392956:DDU393302 DNM392956:DNQ393302 DXI392956:DXM393302 EHE392956:EHI393302 ERA392956:ERE393302 FAW392956:FBA393302 FKS392956:FKW393302 FUO392956:FUS393302 GEK392956:GEO393302 GOG392956:GOK393302 GYC392956:GYG393302 HHY392956:HIC393302 HRU392956:HRY393302 IBQ392956:IBU393302 ILM392956:ILQ393302 IVI392956:IVM393302 JFE392956:JFI393302 JPA392956:JPE393302 JYW392956:JZA393302 KIS392956:KIW393302 KSO392956:KSS393302 LCK392956:LCO393302 LMG392956:LMK393302 LWC392956:LWG393302 MFY392956:MGC393302 MPU392956:MPY393302 MZQ392956:MZU393302 NJM392956:NJQ393302 NTI392956:NTM393302 ODE392956:ODI393302 ONA392956:ONE393302 OWW392956:OXA393302 PGS392956:PGW393302 PQO392956:PQS393302 QAK392956:QAO393302 QKG392956:QKK393302 QUC392956:QUG393302 RDY392956:REC393302 RNU392956:RNY393302 RXQ392956:RXU393302 SHM392956:SHQ393302 SRI392956:SRM393302 TBE392956:TBI393302 TLA392956:TLE393302 TUW392956:TVA393302 UES392956:UEW393302 UOO392956:UOS393302 UYK392956:UYO393302 VIG392956:VIK393302 VSC392956:VSG393302 WBY392956:WCC393302 WLU392956:WLY393302 WVQ392956:WVU393302 I458492:M458838 JE458492:JI458838 TA458492:TE458838 ACW458492:ADA458838 AMS458492:AMW458838 AWO458492:AWS458838 BGK458492:BGO458838 BQG458492:BQK458838 CAC458492:CAG458838 CJY458492:CKC458838 CTU458492:CTY458838 DDQ458492:DDU458838 DNM458492:DNQ458838 DXI458492:DXM458838 EHE458492:EHI458838 ERA458492:ERE458838 FAW458492:FBA458838 FKS458492:FKW458838 FUO458492:FUS458838 GEK458492:GEO458838 GOG458492:GOK458838 GYC458492:GYG458838 HHY458492:HIC458838 HRU458492:HRY458838 IBQ458492:IBU458838 ILM458492:ILQ458838 IVI458492:IVM458838 JFE458492:JFI458838 JPA458492:JPE458838 JYW458492:JZA458838 KIS458492:KIW458838 KSO458492:KSS458838 LCK458492:LCO458838 LMG458492:LMK458838 LWC458492:LWG458838 MFY458492:MGC458838 MPU458492:MPY458838 MZQ458492:MZU458838 NJM458492:NJQ458838 NTI458492:NTM458838 ODE458492:ODI458838 ONA458492:ONE458838 OWW458492:OXA458838 PGS458492:PGW458838 PQO458492:PQS458838 QAK458492:QAO458838 QKG458492:QKK458838 QUC458492:QUG458838 RDY458492:REC458838 RNU458492:RNY458838 RXQ458492:RXU458838 SHM458492:SHQ458838 SRI458492:SRM458838 TBE458492:TBI458838 TLA458492:TLE458838 TUW458492:TVA458838 UES458492:UEW458838 UOO458492:UOS458838 UYK458492:UYO458838 VIG458492:VIK458838 VSC458492:VSG458838 WBY458492:WCC458838 WLU458492:WLY458838 WVQ458492:WVU458838 I524028:M524374 JE524028:JI524374 TA524028:TE524374 ACW524028:ADA524374 AMS524028:AMW524374 AWO524028:AWS524374 BGK524028:BGO524374 BQG524028:BQK524374 CAC524028:CAG524374 CJY524028:CKC524374 CTU524028:CTY524374 DDQ524028:DDU524374 DNM524028:DNQ524374 DXI524028:DXM524374 EHE524028:EHI524374 ERA524028:ERE524374 FAW524028:FBA524374 FKS524028:FKW524374 FUO524028:FUS524374 GEK524028:GEO524374 GOG524028:GOK524374 GYC524028:GYG524374 HHY524028:HIC524374 HRU524028:HRY524374 IBQ524028:IBU524374 ILM524028:ILQ524374 IVI524028:IVM524374 JFE524028:JFI524374 JPA524028:JPE524374 JYW524028:JZA524374 KIS524028:KIW524374 KSO524028:KSS524374 LCK524028:LCO524374 LMG524028:LMK524374 LWC524028:LWG524374 MFY524028:MGC524374 MPU524028:MPY524374 MZQ524028:MZU524374 NJM524028:NJQ524374 NTI524028:NTM524374 ODE524028:ODI524374 ONA524028:ONE524374 OWW524028:OXA524374 PGS524028:PGW524374 PQO524028:PQS524374 QAK524028:QAO524374 QKG524028:QKK524374 QUC524028:QUG524374 RDY524028:REC524374 RNU524028:RNY524374 RXQ524028:RXU524374 SHM524028:SHQ524374 SRI524028:SRM524374 TBE524028:TBI524374 TLA524028:TLE524374 TUW524028:TVA524374 UES524028:UEW524374 UOO524028:UOS524374 UYK524028:UYO524374 VIG524028:VIK524374 VSC524028:VSG524374 WBY524028:WCC524374 WLU524028:WLY524374 WVQ524028:WVU524374 I589564:M589910 JE589564:JI589910 TA589564:TE589910 ACW589564:ADA589910 AMS589564:AMW589910 AWO589564:AWS589910 BGK589564:BGO589910 BQG589564:BQK589910 CAC589564:CAG589910 CJY589564:CKC589910 CTU589564:CTY589910 DDQ589564:DDU589910 DNM589564:DNQ589910 DXI589564:DXM589910 EHE589564:EHI589910 ERA589564:ERE589910 FAW589564:FBA589910 FKS589564:FKW589910 FUO589564:FUS589910 GEK589564:GEO589910 GOG589564:GOK589910 GYC589564:GYG589910 HHY589564:HIC589910 HRU589564:HRY589910 IBQ589564:IBU589910 ILM589564:ILQ589910 IVI589564:IVM589910 JFE589564:JFI589910 JPA589564:JPE589910 JYW589564:JZA589910 KIS589564:KIW589910 KSO589564:KSS589910 LCK589564:LCO589910 LMG589564:LMK589910 LWC589564:LWG589910 MFY589564:MGC589910 MPU589564:MPY589910 MZQ589564:MZU589910 NJM589564:NJQ589910 NTI589564:NTM589910 ODE589564:ODI589910 ONA589564:ONE589910 OWW589564:OXA589910 PGS589564:PGW589910 PQO589564:PQS589910 QAK589564:QAO589910 QKG589564:QKK589910 QUC589564:QUG589910 RDY589564:REC589910 RNU589564:RNY589910 RXQ589564:RXU589910 SHM589564:SHQ589910 SRI589564:SRM589910 TBE589564:TBI589910 TLA589564:TLE589910 TUW589564:TVA589910 UES589564:UEW589910 UOO589564:UOS589910 UYK589564:UYO589910 VIG589564:VIK589910 VSC589564:VSG589910 WBY589564:WCC589910 WLU589564:WLY589910 WVQ589564:WVU589910 I655100:M655446 JE655100:JI655446 TA655100:TE655446 ACW655100:ADA655446 AMS655100:AMW655446 AWO655100:AWS655446 BGK655100:BGO655446 BQG655100:BQK655446 CAC655100:CAG655446 CJY655100:CKC655446 CTU655100:CTY655446 DDQ655100:DDU655446 DNM655100:DNQ655446 DXI655100:DXM655446 EHE655100:EHI655446 ERA655100:ERE655446 FAW655100:FBA655446 FKS655100:FKW655446 FUO655100:FUS655446 GEK655100:GEO655446 GOG655100:GOK655446 GYC655100:GYG655446 HHY655100:HIC655446 HRU655100:HRY655446 IBQ655100:IBU655446 ILM655100:ILQ655446 IVI655100:IVM655446 JFE655100:JFI655446 JPA655100:JPE655446 JYW655100:JZA655446 KIS655100:KIW655446 KSO655100:KSS655446 LCK655100:LCO655446 LMG655100:LMK655446 LWC655100:LWG655446 MFY655100:MGC655446 MPU655100:MPY655446 MZQ655100:MZU655446 NJM655100:NJQ655446 NTI655100:NTM655446 ODE655100:ODI655446 ONA655100:ONE655446 OWW655100:OXA655446 PGS655100:PGW655446 PQO655100:PQS655446 QAK655100:QAO655446 QKG655100:QKK655446 QUC655100:QUG655446 RDY655100:REC655446 RNU655100:RNY655446 RXQ655100:RXU655446 SHM655100:SHQ655446 SRI655100:SRM655446 TBE655100:TBI655446 TLA655100:TLE655446 TUW655100:TVA655446 UES655100:UEW655446 UOO655100:UOS655446 UYK655100:UYO655446 VIG655100:VIK655446 VSC655100:VSG655446 WBY655100:WCC655446 WLU655100:WLY655446 WVQ655100:WVU655446 I720636:M720982 JE720636:JI720982 TA720636:TE720982 ACW720636:ADA720982 AMS720636:AMW720982 AWO720636:AWS720982 BGK720636:BGO720982 BQG720636:BQK720982 CAC720636:CAG720982 CJY720636:CKC720982 CTU720636:CTY720982 DDQ720636:DDU720982 DNM720636:DNQ720982 DXI720636:DXM720982 EHE720636:EHI720982 ERA720636:ERE720982 FAW720636:FBA720982 FKS720636:FKW720982 FUO720636:FUS720982 GEK720636:GEO720982 GOG720636:GOK720982 GYC720636:GYG720982 HHY720636:HIC720982 HRU720636:HRY720982 IBQ720636:IBU720982 ILM720636:ILQ720982 IVI720636:IVM720982 JFE720636:JFI720982 JPA720636:JPE720982 JYW720636:JZA720982 KIS720636:KIW720982 KSO720636:KSS720982 LCK720636:LCO720982 LMG720636:LMK720982 LWC720636:LWG720982 MFY720636:MGC720982 MPU720636:MPY720982 MZQ720636:MZU720982 NJM720636:NJQ720982 NTI720636:NTM720982 ODE720636:ODI720982 ONA720636:ONE720982 OWW720636:OXA720982 PGS720636:PGW720982 PQO720636:PQS720982 QAK720636:QAO720982 QKG720636:QKK720982 QUC720636:QUG720982 RDY720636:REC720982 RNU720636:RNY720982 RXQ720636:RXU720982 SHM720636:SHQ720982 SRI720636:SRM720982 TBE720636:TBI720982 TLA720636:TLE720982 TUW720636:TVA720982 UES720636:UEW720982 UOO720636:UOS720982 UYK720636:UYO720982 VIG720636:VIK720982 VSC720636:VSG720982 WBY720636:WCC720982 WLU720636:WLY720982 WVQ720636:WVU720982 I786172:M786518 JE786172:JI786518 TA786172:TE786518 ACW786172:ADA786518 AMS786172:AMW786518 AWO786172:AWS786518 BGK786172:BGO786518 BQG786172:BQK786518 CAC786172:CAG786518 CJY786172:CKC786518 CTU786172:CTY786518 DDQ786172:DDU786518 DNM786172:DNQ786518 DXI786172:DXM786518 EHE786172:EHI786518 ERA786172:ERE786518 FAW786172:FBA786518 FKS786172:FKW786518 FUO786172:FUS786518 GEK786172:GEO786518 GOG786172:GOK786518 GYC786172:GYG786518 HHY786172:HIC786518 HRU786172:HRY786518 IBQ786172:IBU786518 ILM786172:ILQ786518 IVI786172:IVM786518 JFE786172:JFI786518 JPA786172:JPE786518 JYW786172:JZA786518 KIS786172:KIW786518 KSO786172:KSS786518 LCK786172:LCO786518 LMG786172:LMK786518 LWC786172:LWG786518 MFY786172:MGC786518 MPU786172:MPY786518 MZQ786172:MZU786518 NJM786172:NJQ786518 NTI786172:NTM786518 ODE786172:ODI786518 ONA786172:ONE786518 OWW786172:OXA786518 PGS786172:PGW786518 PQO786172:PQS786518 QAK786172:QAO786518 QKG786172:QKK786518 QUC786172:QUG786518 RDY786172:REC786518 RNU786172:RNY786518 RXQ786172:RXU786518 SHM786172:SHQ786518 SRI786172:SRM786518 TBE786172:TBI786518 TLA786172:TLE786518 TUW786172:TVA786518 UES786172:UEW786518 UOO786172:UOS786518 UYK786172:UYO786518 VIG786172:VIK786518 VSC786172:VSG786518 WBY786172:WCC786518 WLU786172:WLY786518 WVQ786172:WVU786518 I851708:M852054 JE851708:JI852054 TA851708:TE852054 ACW851708:ADA852054 AMS851708:AMW852054 AWO851708:AWS852054 BGK851708:BGO852054 BQG851708:BQK852054 CAC851708:CAG852054 CJY851708:CKC852054 CTU851708:CTY852054 DDQ851708:DDU852054 DNM851708:DNQ852054 DXI851708:DXM852054 EHE851708:EHI852054 ERA851708:ERE852054 FAW851708:FBA852054 FKS851708:FKW852054 FUO851708:FUS852054 GEK851708:GEO852054 GOG851708:GOK852054 GYC851708:GYG852054 HHY851708:HIC852054 HRU851708:HRY852054 IBQ851708:IBU852054 ILM851708:ILQ852054 IVI851708:IVM852054 JFE851708:JFI852054 JPA851708:JPE852054 JYW851708:JZA852054 KIS851708:KIW852054 KSO851708:KSS852054 LCK851708:LCO852054 LMG851708:LMK852054 LWC851708:LWG852054 MFY851708:MGC852054 MPU851708:MPY852054 MZQ851708:MZU852054 NJM851708:NJQ852054 NTI851708:NTM852054 ODE851708:ODI852054 ONA851708:ONE852054 OWW851708:OXA852054 PGS851708:PGW852054 PQO851708:PQS852054 QAK851708:QAO852054 QKG851708:QKK852054 QUC851708:QUG852054 RDY851708:REC852054 RNU851708:RNY852054 RXQ851708:RXU852054 SHM851708:SHQ852054 SRI851708:SRM852054 TBE851708:TBI852054 TLA851708:TLE852054 TUW851708:TVA852054 UES851708:UEW852054 UOO851708:UOS852054 UYK851708:UYO852054 VIG851708:VIK852054 VSC851708:VSG852054 WBY851708:WCC852054 WLU851708:WLY852054 WVQ851708:WVU852054 I917244:M917590 JE917244:JI917590 TA917244:TE917590 ACW917244:ADA917590 AMS917244:AMW917590 AWO917244:AWS917590 BGK917244:BGO917590 BQG917244:BQK917590 CAC917244:CAG917590 CJY917244:CKC917590 CTU917244:CTY917590 DDQ917244:DDU917590 DNM917244:DNQ917590 DXI917244:DXM917590 EHE917244:EHI917590 ERA917244:ERE917590 FAW917244:FBA917590 FKS917244:FKW917590 FUO917244:FUS917590 GEK917244:GEO917590 GOG917244:GOK917590 GYC917244:GYG917590 HHY917244:HIC917590 HRU917244:HRY917590 IBQ917244:IBU917590 ILM917244:ILQ917590 IVI917244:IVM917590 JFE917244:JFI917590 JPA917244:JPE917590 JYW917244:JZA917590 KIS917244:KIW917590 KSO917244:KSS917590 LCK917244:LCO917590 LMG917244:LMK917590 LWC917244:LWG917590 MFY917244:MGC917590 MPU917244:MPY917590 MZQ917244:MZU917590 NJM917244:NJQ917590 NTI917244:NTM917590 ODE917244:ODI917590 ONA917244:ONE917590 OWW917244:OXA917590 PGS917244:PGW917590 PQO917244:PQS917590 QAK917244:QAO917590 QKG917244:QKK917590 QUC917244:QUG917590 RDY917244:REC917590 RNU917244:RNY917590 RXQ917244:RXU917590 SHM917244:SHQ917590 SRI917244:SRM917590 TBE917244:TBI917590 TLA917244:TLE917590 TUW917244:TVA917590 UES917244:UEW917590 UOO917244:UOS917590 UYK917244:UYO917590 VIG917244:VIK917590 VSC917244:VSG917590 WBY917244:WCC917590 WLU917244:WLY917590 WVQ917244:WVU917590 I982780:M983126 JE982780:JI983126 TA982780:TE983126 ACW982780:ADA983126 AMS982780:AMW983126 AWO982780:AWS983126 BGK982780:BGO983126 BQG982780:BQK983126 CAC982780:CAG983126 CJY982780:CKC983126 CTU982780:CTY983126 DDQ982780:DDU983126 DNM982780:DNQ983126 DXI982780:DXM983126 EHE982780:EHI983126 ERA982780:ERE983126 FAW982780:FBA983126 FKS982780:FKW983126 FUO982780:FUS983126 GEK982780:GEO983126 GOG982780:GOK983126 GYC982780:GYG983126 HHY982780:HIC983126 HRU982780:HRY983126 IBQ982780:IBU983126 ILM982780:ILQ983126 IVI982780:IVM983126 JFE982780:JFI983126 JPA982780:JPE983126 JYW982780:JZA983126 KIS982780:KIW983126 KSO982780:KSS983126 LCK982780:LCO983126 LMG982780:LMK983126 LWC982780:LWG983126 MFY982780:MGC983126 MPU982780:MPY983126 MZQ982780:MZU983126 NJM982780:NJQ983126 NTI982780:NTM983126 ODE982780:ODI983126 ONA982780:ONE983126 OWW982780:OXA983126 PGS982780:PGW983126 PQO982780:PQS983126 QAK982780:QAO983126 QKG982780:QKK983126 QUC982780:QUG983126 RDY982780:REC983126 RNU982780:RNY983126 RXQ982780:RXU983126 SHM982780:SHQ983126 SRI982780:SRM983126 TBE982780:TBI983126 TLA982780:TLE983126 TUW982780:TVA983126 UES982780:UEW983126 UOO982780:UOS983126 UYK982780:UYO983126 VIG982780:VIK983126 VSC982780:VSG983126 WBY982780:WCC983126 WLU982780:WLY983126 WVQ982780:WVU983126">
      <formula1>балл1</formula1>
    </dataValidation>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276 IX65276 ST65276 ACP65276 AML65276 AWH65276 BGD65276 BPZ65276 BZV65276 CJR65276 CTN65276 DDJ65276 DNF65276 DXB65276 EGX65276 EQT65276 FAP65276 FKL65276 FUH65276 GED65276 GNZ65276 GXV65276 HHR65276 HRN65276 IBJ65276 ILF65276 IVB65276 JEX65276 JOT65276 JYP65276 KIL65276 KSH65276 LCD65276 LLZ65276 LVV65276 MFR65276 MPN65276 MZJ65276 NJF65276 NTB65276 OCX65276 OMT65276 OWP65276 PGL65276 PQH65276 QAD65276 QJZ65276 QTV65276 RDR65276 RNN65276 RXJ65276 SHF65276 SRB65276 TAX65276 TKT65276 TUP65276 UEL65276 UOH65276 UYD65276 VHZ65276 VRV65276 WBR65276 WLN65276 WVJ65276 B130812 IX130812 ST130812 ACP130812 AML130812 AWH130812 BGD130812 BPZ130812 BZV130812 CJR130812 CTN130812 DDJ130812 DNF130812 DXB130812 EGX130812 EQT130812 FAP130812 FKL130812 FUH130812 GED130812 GNZ130812 GXV130812 HHR130812 HRN130812 IBJ130812 ILF130812 IVB130812 JEX130812 JOT130812 JYP130812 KIL130812 KSH130812 LCD130812 LLZ130812 LVV130812 MFR130812 MPN130812 MZJ130812 NJF130812 NTB130812 OCX130812 OMT130812 OWP130812 PGL130812 PQH130812 QAD130812 QJZ130812 QTV130812 RDR130812 RNN130812 RXJ130812 SHF130812 SRB130812 TAX130812 TKT130812 TUP130812 UEL130812 UOH130812 UYD130812 VHZ130812 VRV130812 WBR130812 WLN130812 WVJ130812 B196348 IX196348 ST196348 ACP196348 AML196348 AWH196348 BGD196348 BPZ196348 BZV196348 CJR196348 CTN196348 DDJ196348 DNF196348 DXB196348 EGX196348 EQT196348 FAP196348 FKL196348 FUH196348 GED196348 GNZ196348 GXV196348 HHR196348 HRN196348 IBJ196348 ILF196348 IVB196348 JEX196348 JOT196348 JYP196348 KIL196348 KSH196348 LCD196348 LLZ196348 LVV196348 MFR196348 MPN196348 MZJ196348 NJF196348 NTB196348 OCX196348 OMT196348 OWP196348 PGL196348 PQH196348 QAD196348 QJZ196348 QTV196348 RDR196348 RNN196348 RXJ196348 SHF196348 SRB196348 TAX196348 TKT196348 TUP196348 UEL196348 UOH196348 UYD196348 VHZ196348 VRV196348 WBR196348 WLN196348 WVJ196348 B261884 IX261884 ST261884 ACP261884 AML261884 AWH261884 BGD261884 BPZ261884 BZV261884 CJR261884 CTN261884 DDJ261884 DNF261884 DXB261884 EGX261884 EQT261884 FAP261884 FKL261884 FUH261884 GED261884 GNZ261884 GXV261884 HHR261884 HRN261884 IBJ261884 ILF261884 IVB261884 JEX261884 JOT261884 JYP261884 KIL261884 KSH261884 LCD261884 LLZ261884 LVV261884 MFR261884 MPN261884 MZJ261884 NJF261884 NTB261884 OCX261884 OMT261884 OWP261884 PGL261884 PQH261884 QAD261884 QJZ261884 QTV261884 RDR261884 RNN261884 RXJ261884 SHF261884 SRB261884 TAX261884 TKT261884 TUP261884 UEL261884 UOH261884 UYD261884 VHZ261884 VRV261884 WBR261884 WLN261884 WVJ261884 B327420 IX327420 ST327420 ACP327420 AML327420 AWH327420 BGD327420 BPZ327420 BZV327420 CJR327420 CTN327420 DDJ327420 DNF327420 DXB327420 EGX327420 EQT327420 FAP327420 FKL327420 FUH327420 GED327420 GNZ327420 GXV327420 HHR327420 HRN327420 IBJ327420 ILF327420 IVB327420 JEX327420 JOT327420 JYP327420 KIL327420 KSH327420 LCD327420 LLZ327420 LVV327420 MFR327420 MPN327420 MZJ327420 NJF327420 NTB327420 OCX327420 OMT327420 OWP327420 PGL327420 PQH327420 QAD327420 QJZ327420 QTV327420 RDR327420 RNN327420 RXJ327420 SHF327420 SRB327420 TAX327420 TKT327420 TUP327420 UEL327420 UOH327420 UYD327420 VHZ327420 VRV327420 WBR327420 WLN327420 WVJ327420 B392956 IX392956 ST392956 ACP392956 AML392956 AWH392956 BGD392956 BPZ392956 BZV392956 CJR392956 CTN392956 DDJ392956 DNF392956 DXB392956 EGX392956 EQT392956 FAP392956 FKL392956 FUH392956 GED392956 GNZ392956 GXV392956 HHR392956 HRN392956 IBJ392956 ILF392956 IVB392956 JEX392956 JOT392956 JYP392956 KIL392956 KSH392956 LCD392956 LLZ392956 LVV392956 MFR392956 MPN392956 MZJ392956 NJF392956 NTB392956 OCX392956 OMT392956 OWP392956 PGL392956 PQH392956 QAD392956 QJZ392956 QTV392956 RDR392956 RNN392956 RXJ392956 SHF392956 SRB392956 TAX392956 TKT392956 TUP392956 UEL392956 UOH392956 UYD392956 VHZ392956 VRV392956 WBR392956 WLN392956 WVJ392956 B458492 IX458492 ST458492 ACP458492 AML458492 AWH458492 BGD458492 BPZ458492 BZV458492 CJR458492 CTN458492 DDJ458492 DNF458492 DXB458492 EGX458492 EQT458492 FAP458492 FKL458492 FUH458492 GED458492 GNZ458492 GXV458492 HHR458492 HRN458492 IBJ458492 ILF458492 IVB458492 JEX458492 JOT458492 JYP458492 KIL458492 KSH458492 LCD458492 LLZ458492 LVV458492 MFR458492 MPN458492 MZJ458492 NJF458492 NTB458492 OCX458492 OMT458492 OWP458492 PGL458492 PQH458492 QAD458492 QJZ458492 QTV458492 RDR458492 RNN458492 RXJ458492 SHF458492 SRB458492 TAX458492 TKT458492 TUP458492 UEL458492 UOH458492 UYD458492 VHZ458492 VRV458492 WBR458492 WLN458492 WVJ458492 B524028 IX524028 ST524028 ACP524028 AML524028 AWH524028 BGD524028 BPZ524028 BZV524028 CJR524028 CTN524028 DDJ524028 DNF524028 DXB524028 EGX524028 EQT524028 FAP524028 FKL524028 FUH524028 GED524028 GNZ524028 GXV524028 HHR524028 HRN524028 IBJ524028 ILF524028 IVB524028 JEX524028 JOT524028 JYP524028 KIL524028 KSH524028 LCD524028 LLZ524028 LVV524028 MFR524028 MPN524028 MZJ524028 NJF524028 NTB524028 OCX524028 OMT524028 OWP524028 PGL524028 PQH524028 QAD524028 QJZ524028 QTV524028 RDR524028 RNN524028 RXJ524028 SHF524028 SRB524028 TAX524028 TKT524028 TUP524028 UEL524028 UOH524028 UYD524028 VHZ524028 VRV524028 WBR524028 WLN524028 WVJ524028 B589564 IX589564 ST589564 ACP589564 AML589564 AWH589564 BGD589564 BPZ589564 BZV589564 CJR589564 CTN589564 DDJ589564 DNF589564 DXB589564 EGX589564 EQT589564 FAP589564 FKL589564 FUH589564 GED589564 GNZ589564 GXV589564 HHR589564 HRN589564 IBJ589564 ILF589564 IVB589564 JEX589564 JOT589564 JYP589564 KIL589564 KSH589564 LCD589564 LLZ589564 LVV589564 MFR589564 MPN589564 MZJ589564 NJF589564 NTB589564 OCX589564 OMT589564 OWP589564 PGL589564 PQH589564 QAD589564 QJZ589564 QTV589564 RDR589564 RNN589564 RXJ589564 SHF589564 SRB589564 TAX589564 TKT589564 TUP589564 UEL589564 UOH589564 UYD589564 VHZ589564 VRV589564 WBR589564 WLN589564 WVJ589564 B655100 IX655100 ST655100 ACP655100 AML655100 AWH655100 BGD655100 BPZ655100 BZV655100 CJR655100 CTN655100 DDJ655100 DNF655100 DXB655100 EGX655100 EQT655100 FAP655100 FKL655100 FUH655100 GED655100 GNZ655100 GXV655100 HHR655100 HRN655100 IBJ655100 ILF655100 IVB655100 JEX655100 JOT655100 JYP655100 KIL655100 KSH655100 LCD655100 LLZ655100 LVV655100 MFR655100 MPN655100 MZJ655100 NJF655100 NTB655100 OCX655100 OMT655100 OWP655100 PGL655100 PQH655100 QAD655100 QJZ655100 QTV655100 RDR655100 RNN655100 RXJ655100 SHF655100 SRB655100 TAX655100 TKT655100 TUP655100 UEL655100 UOH655100 UYD655100 VHZ655100 VRV655100 WBR655100 WLN655100 WVJ655100 B720636 IX720636 ST720636 ACP720636 AML720636 AWH720636 BGD720636 BPZ720636 BZV720636 CJR720636 CTN720636 DDJ720636 DNF720636 DXB720636 EGX720636 EQT720636 FAP720636 FKL720636 FUH720636 GED720636 GNZ720636 GXV720636 HHR720636 HRN720636 IBJ720636 ILF720636 IVB720636 JEX720636 JOT720636 JYP720636 KIL720636 KSH720636 LCD720636 LLZ720636 LVV720636 MFR720636 MPN720636 MZJ720636 NJF720636 NTB720636 OCX720636 OMT720636 OWP720636 PGL720636 PQH720636 QAD720636 QJZ720636 QTV720636 RDR720636 RNN720636 RXJ720636 SHF720636 SRB720636 TAX720636 TKT720636 TUP720636 UEL720636 UOH720636 UYD720636 VHZ720636 VRV720636 WBR720636 WLN720636 WVJ720636 B786172 IX786172 ST786172 ACP786172 AML786172 AWH786172 BGD786172 BPZ786172 BZV786172 CJR786172 CTN786172 DDJ786172 DNF786172 DXB786172 EGX786172 EQT786172 FAP786172 FKL786172 FUH786172 GED786172 GNZ786172 GXV786172 HHR786172 HRN786172 IBJ786172 ILF786172 IVB786172 JEX786172 JOT786172 JYP786172 KIL786172 KSH786172 LCD786172 LLZ786172 LVV786172 MFR786172 MPN786172 MZJ786172 NJF786172 NTB786172 OCX786172 OMT786172 OWP786172 PGL786172 PQH786172 QAD786172 QJZ786172 QTV786172 RDR786172 RNN786172 RXJ786172 SHF786172 SRB786172 TAX786172 TKT786172 TUP786172 UEL786172 UOH786172 UYD786172 VHZ786172 VRV786172 WBR786172 WLN786172 WVJ786172 B851708 IX851708 ST851708 ACP851708 AML851708 AWH851708 BGD851708 BPZ851708 BZV851708 CJR851708 CTN851708 DDJ851708 DNF851708 DXB851708 EGX851708 EQT851708 FAP851708 FKL851708 FUH851708 GED851708 GNZ851708 GXV851708 HHR851708 HRN851708 IBJ851708 ILF851708 IVB851708 JEX851708 JOT851708 JYP851708 KIL851708 KSH851708 LCD851708 LLZ851708 LVV851708 MFR851708 MPN851708 MZJ851708 NJF851708 NTB851708 OCX851708 OMT851708 OWP851708 PGL851708 PQH851708 QAD851708 QJZ851708 QTV851708 RDR851708 RNN851708 RXJ851708 SHF851708 SRB851708 TAX851708 TKT851708 TUP851708 UEL851708 UOH851708 UYD851708 VHZ851708 VRV851708 WBR851708 WLN851708 WVJ851708 B917244 IX917244 ST917244 ACP917244 AML917244 AWH917244 BGD917244 BPZ917244 BZV917244 CJR917244 CTN917244 DDJ917244 DNF917244 DXB917244 EGX917244 EQT917244 FAP917244 FKL917244 FUH917244 GED917244 GNZ917244 GXV917244 HHR917244 HRN917244 IBJ917244 ILF917244 IVB917244 JEX917244 JOT917244 JYP917244 KIL917244 KSH917244 LCD917244 LLZ917244 LVV917244 MFR917244 MPN917244 MZJ917244 NJF917244 NTB917244 OCX917244 OMT917244 OWP917244 PGL917244 PQH917244 QAD917244 QJZ917244 QTV917244 RDR917244 RNN917244 RXJ917244 SHF917244 SRB917244 TAX917244 TKT917244 TUP917244 UEL917244 UOH917244 UYD917244 VHZ917244 VRV917244 WBR917244 WLN917244 WVJ917244 B982780 IX982780 ST982780 ACP982780 AML982780 AWH982780 BGD982780 BPZ982780 BZV982780 CJR982780 CTN982780 DDJ982780 DNF982780 DXB982780 EGX982780 EQT982780 FAP982780 FKL982780 FUH982780 GED982780 GNZ982780 GXV982780 HHR982780 HRN982780 IBJ982780 ILF982780 IVB982780 JEX982780 JOT982780 JYP982780 KIL982780 KSH982780 LCD982780 LLZ982780 LVV982780 MFR982780 MPN982780 MZJ982780 NJF982780 NTB982780 OCX982780 OMT982780 OWP982780 PGL982780 PQH982780 QAD982780 QJZ982780 QTV982780 RDR982780 RNN982780 RXJ982780 SHF982780 SRB982780 TAX982780 TKT982780 TUP982780 UEL982780 UOH982780 UYD982780 VHZ982780 VRV982780 WBR982780 WLN982780 WVJ982780">
      <formula1>Название</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1"/>
  <dimension ref="A1:N190"/>
  <sheetViews>
    <sheetView topLeftCell="A172" workbookViewId="0">
      <selection activeCell="B184" sqref="B184:B189"/>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8.140625"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59</v>
      </c>
      <c r="C3" s="5">
        <f>VLOOKUP(B3,[29]Списки!$C$1:$E$40,2,FALSE)</f>
        <v>11544</v>
      </c>
      <c r="D3" s="5" t="str">
        <f>VLOOKUP(B3,[29]Списки!$C$1:$E$40,3,FALSE)</f>
        <v>СОШ с углуб.</v>
      </c>
      <c r="E3" s="6" t="s">
        <v>60</v>
      </c>
      <c r="F3" s="7">
        <v>189</v>
      </c>
      <c r="G3" s="7">
        <v>177</v>
      </c>
      <c r="H3" s="8">
        <f>C3*1000+1</f>
        <v>11544001</v>
      </c>
      <c r="I3" s="9">
        <v>1</v>
      </c>
      <c r="J3" s="9">
        <v>0</v>
      </c>
      <c r="K3" s="9">
        <v>1</v>
      </c>
      <c r="L3" s="9">
        <v>1</v>
      </c>
      <c r="M3" s="9">
        <v>0</v>
      </c>
      <c r="N3" s="10">
        <f>IF(COUNTBLANK(I3:M3)&lt;5,SUM(I3:M3),"Не писал")</f>
        <v>3</v>
      </c>
    </row>
    <row r="4" spans="1:14" x14ac:dyDescent="0.25">
      <c r="A4" s="3" t="s">
        <v>10</v>
      </c>
      <c r="B4" s="11" t="s">
        <v>59</v>
      </c>
      <c r="C4" s="5">
        <f>VLOOKUP(B4,[29]Списки!$C$1:$E$40,2,FALSE)</f>
        <v>11544</v>
      </c>
      <c r="D4" s="5" t="str">
        <f>VLOOKUP(B4,[29]Списки!$C$1:$E$40,3,FALSE)</f>
        <v>СОШ с углуб.</v>
      </c>
      <c r="E4" s="6" t="s">
        <v>60</v>
      </c>
      <c r="F4" s="7">
        <v>189</v>
      </c>
      <c r="G4" s="7">
        <v>177</v>
      </c>
      <c r="H4" s="8">
        <f>H3+1</f>
        <v>11544002</v>
      </c>
      <c r="I4" s="9">
        <v>1</v>
      </c>
      <c r="J4" s="9">
        <v>0</v>
      </c>
      <c r="K4" s="9">
        <v>0</v>
      </c>
      <c r="L4" s="9">
        <v>1</v>
      </c>
      <c r="M4" s="9">
        <v>0</v>
      </c>
      <c r="N4" s="10">
        <f t="shared" ref="N4:N67" si="0">IF(COUNTBLANK(I4:M4)&lt;5,SUM(I4:M4),"Не писал")</f>
        <v>2</v>
      </c>
    </row>
    <row r="5" spans="1:14" x14ac:dyDescent="0.25">
      <c r="A5" s="3" t="str">
        <f t="shared" ref="A5:G20" si="1">A4</f>
        <v>Московский</v>
      </c>
      <c r="B5" s="11" t="str">
        <f t="shared" si="1"/>
        <v>ГБОУ СОШ №544</v>
      </c>
      <c r="C5" s="5">
        <f t="shared" si="1"/>
        <v>11544</v>
      </c>
      <c r="D5" s="5" t="str">
        <f t="shared" si="1"/>
        <v>СОШ с углуб.</v>
      </c>
      <c r="E5" s="12" t="str">
        <f t="shared" si="1"/>
        <v>1ак</v>
      </c>
      <c r="F5" s="7">
        <f t="shared" si="1"/>
        <v>189</v>
      </c>
      <c r="G5" s="7">
        <f t="shared" si="1"/>
        <v>177</v>
      </c>
      <c r="H5" s="8">
        <f t="shared" ref="H5:H68" si="2">H4+1</f>
        <v>11544003</v>
      </c>
      <c r="I5" s="9">
        <v>1</v>
      </c>
      <c r="J5" s="9">
        <v>1</v>
      </c>
      <c r="K5" s="9">
        <v>1</v>
      </c>
      <c r="L5" s="9">
        <v>1</v>
      </c>
      <c r="M5" s="9">
        <v>1</v>
      </c>
      <c r="N5" s="10">
        <f t="shared" si="0"/>
        <v>5</v>
      </c>
    </row>
    <row r="6" spans="1:14" x14ac:dyDescent="0.25">
      <c r="A6" s="3" t="str">
        <f t="shared" si="1"/>
        <v>Московский</v>
      </c>
      <c r="B6" s="11" t="str">
        <f t="shared" si="1"/>
        <v>ГБОУ СОШ №544</v>
      </c>
      <c r="C6" s="5">
        <f t="shared" si="1"/>
        <v>11544</v>
      </c>
      <c r="D6" s="5" t="str">
        <f t="shared" si="1"/>
        <v>СОШ с углуб.</v>
      </c>
      <c r="E6" s="12" t="str">
        <f t="shared" si="1"/>
        <v>1ак</v>
      </c>
      <c r="F6" s="7">
        <f t="shared" si="1"/>
        <v>189</v>
      </c>
      <c r="G6" s="7">
        <f t="shared" si="1"/>
        <v>177</v>
      </c>
      <c r="H6" s="8">
        <f t="shared" si="2"/>
        <v>11544004</v>
      </c>
      <c r="I6" s="9">
        <v>1</v>
      </c>
      <c r="J6" s="9">
        <v>1</v>
      </c>
      <c r="K6" s="9">
        <v>1</v>
      </c>
      <c r="L6" s="9">
        <v>1</v>
      </c>
      <c r="M6" s="9">
        <v>1</v>
      </c>
      <c r="N6" s="10">
        <f t="shared" si="0"/>
        <v>5</v>
      </c>
    </row>
    <row r="7" spans="1:14" x14ac:dyDescent="0.25">
      <c r="A7" s="3" t="str">
        <f t="shared" si="1"/>
        <v>Московский</v>
      </c>
      <c r="B7" s="11" t="str">
        <f t="shared" si="1"/>
        <v>ГБОУ СОШ №544</v>
      </c>
      <c r="C7" s="5">
        <f t="shared" si="1"/>
        <v>11544</v>
      </c>
      <c r="D7" s="5" t="str">
        <f t="shared" si="1"/>
        <v>СОШ с углуб.</v>
      </c>
      <c r="E7" s="12" t="str">
        <f t="shared" si="1"/>
        <v>1ак</v>
      </c>
      <c r="F7" s="7">
        <f t="shared" si="1"/>
        <v>189</v>
      </c>
      <c r="G7" s="7">
        <f t="shared" si="1"/>
        <v>177</v>
      </c>
      <c r="H7" s="8">
        <f t="shared" si="2"/>
        <v>11544005</v>
      </c>
      <c r="I7" s="9">
        <v>1</v>
      </c>
      <c r="J7" s="9">
        <v>1</v>
      </c>
      <c r="K7" s="9">
        <v>1</v>
      </c>
      <c r="L7" s="9">
        <v>0</v>
      </c>
      <c r="M7" s="9">
        <v>1</v>
      </c>
      <c r="N7" s="10">
        <f t="shared" si="0"/>
        <v>4</v>
      </c>
    </row>
    <row r="8" spans="1:14" x14ac:dyDescent="0.25">
      <c r="A8" s="3" t="str">
        <f t="shared" si="1"/>
        <v>Московский</v>
      </c>
      <c r="B8" s="11" t="str">
        <f t="shared" si="1"/>
        <v>ГБОУ СОШ №544</v>
      </c>
      <c r="C8" s="5">
        <f t="shared" si="1"/>
        <v>11544</v>
      </c>
      <c r="D8" s="5" t="str">
        <f t="shared" si="1"/>
        <v>СОШ с углуб.</v>
      </c>
      <c r="E8" s="12" t="str">
        <f t="shared" si="1"/>
        <v>1ак</v>
      </c>
      <c r="F8" s="7">
        <f t="shared" si="1"/>
        <v>189</v>
      </c>
      <c r="G8" s="7">
        <f t="shared" si="1"/>
        <v>177</v>
      </c>
      <c r="H8" s="8">
        <f t="shared" si="2"/>
        <v>11544006</v>
      </c>
      <c r="I8" s="9">
        <v>1</v>
      </c>
      <c r="J8" s="9">
        <v>1</v>
      </c>
      <c r="K8" s="9">
        <v>1</v>
      </c>
      <c r="L8" s="9">
        <v>1</v>
      </c>
      <c r="M8" s="9">
        <v>1</v>
      </c>
      <c r="N8" s="10">
        <f t="shared" si="0"/>
        <v>5</v>
      </c>
    </row>
    <row r="9" spans="1:14" x14ac:dyDescent="0.25">
      <c r="A9" s="3" t="str">
        <f t="shared" si="1"/>
        <v>Московский</v>
      </c>
      <c r="B9" s="11" t="str">
        <f t="shared" si="1"/>
        <v>ГБОУ СОШ №544</v>
      </c>
      <c r="C9" s="5">
        <f t="shared" si="1"/>
        <v>11544</v>
      </c>
      <c r="D9" s="5" t="str">
        <f t="shared" si="1"/>
        <v>СОШ с углуб.</v>
      </c>
      <c r="E9" s="12" t="str">
        <f t="shared" si="1"/>
        <v>1ак</v>
      </c>
      <c r="F9" s="7">
        <f t="shared" si="1"/>
        <v>189</v>
      </c>
      <c r="G9" s="7">
        <f t="shared" si="1"/>
        <v>177</v>
      </c>
      <c r="H9" s="8">
        <f t="shared" si="2"/>
        <v>11544007</v>
      </c>
      <c r="I9" s="9">
        <v>1</v>
      </c>
      <c r="J9" s="9">
        <v>1</v>
      </c>
      <c r="K9" s="9">
        <v>1</v>
      </c>
      <c r="L9" s="9">
        <v>1</v>
      </c>
      <c r="M9" s="9">
        <v>1</v>
      </c>
      <c r="N9" s="10">
        <f t="shared" si="0"/>
        <v>5</v>
      </c>
    </row>
    <row r="10" spans="1:14" x14ac:dyDescent="0.25">
      <c r="A10" s="3" t="str">
        <f t="shared" si="1"/>
        <v>Московский</v>
      </c>
      <c r="B10" s="11" t="str">
        <f t="shared" si="1"/>
        <v>ГБОУ СОШ №544</v>
      </c>
      <c r="C10" s="5">
        <f t="shared" si="1"/>
        <v>11544</v>
      </c>
      <c r="D10" s="5" t="str">
        <f t="shared" si="1"/>
        <v>СОШ с углуб.</v>
      </c>
      <c r="E10" s="12" t="str">
        <f t="shared" si="1"/>
        <v>1ак</v>
      </c>
      <c r="F10" s="7">
        <f t="shared" si="1"/>
        <v>189</v>
      </c>
      <c r="G10" s="7">
        <f t="shared" si="1"/>
        <v>177</v>
      </c>
      <c r="H10" s="8">
        <f t="shared" si="2"/>
        <v>11544008</v>
      </c>
      <c r="I10" s="9">
        <v>1</v>
      </c>
      <c r="J10" s="9">
        <v>1</v>
      </c>
      <c r="K10" s="9">
        <v>0</v>
      </c>
      <c r="L10" s="9">
        <v>1</v>
      </c>
      <c r="M10" s="9">
        <v>1</v>
      </c>
      <c r="N10" s="10">
        <f t="shared" si="0"/>
        <v>4</v>
      </c>
    </row>
    <row r="11" spans="1:14" x14ac:dyDescent="0.25">
      <c r="A11" s="3" t="str">
        <f t="shared" si="1"/>
        <v>Московский</v>
      </c>
      <c r="B11" s="11" t="str">
        <f t="shared" si="1"/>
        <v>ГБОУ СОШ №544</v>
      </c>
      <c r="C11" s="5">
        <f t="shared" si="1"/>
        <v>11544</v>
      </c>
      <c r="D11" s="5" t="str">
        <f t="shared" si="1"/>
        <v>СОШ с углуб.</v>
      </c>
      <c r="E11" s="12" t="str">
        <f t="shared" si="1"/>
        <v>1ак</v>
      </c>
      <c r="F11" s="7">
        <f t="shared" si="1"/>
        <v>189</v>
      </c>
      <c r="G11" s="7">
        <f t="shared" si="1"/>
        <v>177</v>
      </c>
      <c r="H11" s="8">
        <f t="shared" si="2"/>
        <v>11544009</v>
      </c>
      <c r="I11" s="9">
        <v>1</v>
      </c>
      <c r="J11" s="9">
        <v>1</v>
      </c>
      <c r="K11" s="9">
        <v>1</v>
      </c>
      <c r="L11" s="9">
        <v>1</v>
      </c>
      <c r="M11" s="9">
        <v>1</v>
      </c>
      <c r="N11" s="10">
        <f t="shared" si="0"/>
        <v>5</v>
      </c>
    </row>
    <row r="12" spans="1:14" x14ac:dyDescent="0.25">
      <c r="A12" s="3" t="str">
        <f t="shared" si="1"/>
        <v>Московский</v>
      </c>
      <c r="B12" s="11" t="str">
        <f t="shared" si="1"/>
        <v>ГБОУ СОШ №544</v>
      </c>
      <c r="C12" s="5">
        <f t="shared" si="1"/>
        <v>11544</v>
      </c>
      <c r="D12" s="5" t="str">
        <f t="shared" si="1"/>
        <v>СОШ с углуб.</v>
      </c>
      <c r="E12" s="12" t="str">
        <f t="shared" si="1"/>
        <v>1ак</v>
      </c>
      <c r="F12" s="7">
        <f t="shared" si="1"/>
        <v>189</v>
      </c>
      <c r="G12" s="7">
        <f t="shared" si="1"/>
        <v>177</v>
      </c>
      <c r="H12" s="8">
        <f t="shared" si="2"/>
        <v>11544010</v>
      </c>
      <c r="I12" s="9">
        <v>1</v>
      </c>
      <c r="J12" s="9">
        <v>0</v>
      </c>
      <c r="K12" s="9">
        <v>0</v>
      </c>
      <c r="L12" s="9">
        <v>1</v>
      </c>
      <c r="M12" s="9">
        <v>0</v>
      </c>
      <c r="N12" s="10">
        <f t="shared" si="0"/>
        <v>2</v>
      </c>
    </row>
    <row r="13" spans="1:14" x14ac:dyDescent="0.25">
      <c r="A13" s="3" t="str">
        <f t="shared" si="1"/>
        <v>Московский</v>
      </c>
      <c r="B13" s="11" t="str">
        <f t="shared" si="1"/>
        <v>ГБОУ СОШ №544</v>
      </c>
      <c r="C13" s="5">
        <f t="shared" si="1"/>
        <v>11544</v>
      </c>
      <c r="D13" s="5" t="str">
        <f t="shared" si="1"/>
        <v>СОШ с углуб.</v>
      </c>
      <c r="E13" s="12" t="str">
        <f t="shared" si="1"/>
        <v>1ак</v>
      </c>
      <c r="F13" s="7">
        <f t="shared" si="1"/>
        <v>189</v>
      </c>
      <c r="G13" s="7">
        <f t="shared" si="1"/>
        <v>177</v>
      </c>
      <c r="H13" s="8">
        <f t="shared" si="2"/>
        <v>11544011</v>
      </c>
      <c r="I13" s="9">
        <v>1</v>
      </c>
      <c r="J13" s="9">
        <v>1</v>
      </c>
      <c r="K13" s="9">
        <v>1</v>
      </c>
      <c r="L13" s="9">
        <v>1</v>
      </c>
      <c r="M13" s="9">
        <v>1</v>
      </c>
      <c r="N13" s="10">
        <f t="shared" si="0"/>
        <v>5</v>
      </c>
    </row>
    <row r="14" spans="1:14" x14ac:dyDescent="0.25">
      <c r="A14" s="3" t="str">
        <f t="shared" si="1"/>
        <v>Московский</v>
      </c>
      <c r="B14" s="11" t="str">
        <f t="shared" si="1"/>
        <v>ГБОУ СОШ №544</v>
      </c>
      <c r="C14" s="5">
        <f t="shared" si="1"/>
        <v>11544</v>
      </c>
      <c r="D14" s="5" t="str">
        <f t="shared" si="1"/>
        <v>СОШ с углуб.</v>
      </c>
      <c r="E14" s="12" t="str">
        <f t="shared" si="1"/>
        <v>1ак</v>
      </c>
      <c r="F14" s="7">
        <f t="shared" si="1"/>
        <v>189</v>
      </c>
      <c r="G14" s="7">
        <f t="shared" si="1"/>
        <v>177</v>
      </c>
      <c r="H14" s="8">
        <f t="shared" si="2"/>
        <v>11544012</v>
      </c>
      <c r="I14" s="9">
        <v>1</v>
      </c>
      <c r="J14" s="9">
        <v>1</v>
      </c>
      <c r="K14" s="9">
        <v>1</v>
      </c>
      <c r="L14" s="9">
        <v>1</v>
      </c>
      <c r="M14" s="9">
        <v>1</v>
      </c>
      <c r="N14" s="10">
        <f t="shared" si="0"/>
        <v>5</v>
      </c>
    </row>
    <row r="15" spans="1:14" x14ac:dyDescent="0.25">
      <c r="A15" s="3" t="str">
        <f t="shared" si="1"/>
        <v>Московский</v>
      </c>
      <c r="B15" s="11" t="str">
        <f t="shared" si="1"/>
        <v>ГБОУ СОШ №544</v>
      </c>
      <c r="C15" s="5">
        <f t="shared" si="1"/>
        <v>11544</v>
      </c>
      <c r="D15" s="5" t="str">
        <f t="shared" si="1"/>
        <v>СОШ с углуб.</v>
      </c>
      <c r="E15" s="12" t="str">
        <f t="shared" si="1"/>
        <v>1ак</v>
      </c>
      <c r="F15" s="7">
        <f t="shared" si="1"/>
        <v>189</v>
      </c>
      <c r="G15" s="7">
        <f t="shared" si="1"/>
        <v>177</v>
      </c>
      <c r="H15" s="8">
        <f t="shared" si="2"/>
        <v>11544013</v>
      </c>
      <c r="I15" s="9">
        <v>1</v>
      </c>
      <c r="J15" s="9">
        <v>1</v>
      </c>
      <c r="K15" s="9">
        <v>1</v>
      </c>
      <c r="L15" s="9">
        <v>1</v>
      </c>
      <c r="M15" s="9">
        <v>1</v>
      </c>
      <c r="N15" s="10">
        <f t="shared" si="0"/>
        <v>5</v>
      </c>
    </row>
    <row r="16" spans="1:14" x14ac:dyDescent="0.25">
      <c r="A16" s="3" t="str">
        <f t="shared" si="1"/>
        <v>Московский</v>
      </c>
      <c r="B16" s="11" t="str">
        <f t="shared" si="1"/>
        <v>ГБОУ СОШ №544</v>
      </c>
      <c r="C16" s="5">
        <f t="shared" si="1"/>
        <v>11544</v>
      </c>
      <c r="D16" s="5" t="str">
        <f t="shared" si="1"/>
        <v>СОШ с углуб.</v>
      </c>
      <c r="E16" s="12" t="str">
        <f t="shared" si="1"/>
        <v>1ак</v>
      </c>
      <c r="F16" s="7">
        <f t="shared" si="1"/>
        <v>189</v>
      </c>
      <c r="G16" s="7">
        <f t="shared" si="1"/>
        <v>177</v>
      </c>
      <c r="H16" s="8">
        <f t="shared" si="2"/>
        <v>11544014</v>
      </c>
      <c r="I16" s="9">
        <v>1</v>
      </c>
      <c r="J16" s="9">
        <v>1</v>
      </c>
      <c r="K16" s="9">
        <v>1</v>
      </c>
      <c r="L16" s="9">
        <v>1</v>
      </c>
      <c r="M16" s="9">
        <v>1</v>
      </c>
      <c r="N16" s="10">
        <f t="shared" si="0"/>
        <v>5</v>
      </c>
    </row>
    <row r="17" spans="1:14" x14ac:dyDescent="0.25">
      <c r="A17" s="3" t="str">
        <f t="shared" si="1"/>
        <v>Московский</v>
      </c>
      <c r="B17" s="11" t="str">
        <f t="shared" si="1"/>
        <v>ГБОУ СОШ №544</v>
      </c>
      <c r="C17" s="5">
        <f t="shared" si="1"/>
        <v>11544</v>
      </c>
      <c r="D17" s="5" t="str">
        <f t="shared" si="1"/>
        <v>СОШ с углуб.</v>
      </c>
      <c r="E17" s="12" t="str">
        <f t="shared" si="1"/>
        <v>1ак</v>
      </c>
      <c r="F17" s="7">
        <f t="shared" si="1"/>
        <v>189</v>
      </c>
      <c r="G17" s="7">
        <f t="shared" si="1"/>
        <v>177</v>
      </c>
      <c r="H17" s="8">
        <f t="shared" si="2"/>
        <v>11544015</v>
      </c>
      <c r="I17" s="9">
        <v>1</v>
      </c>
      <c r="J17" s="9">
        <v>1</v>
      </c>
      <c r="K17" s="9">
        <v>1</v>
      </c>
      <c r="L17" s="9">
        <v>1</v>
      </c>
      <c r="M17" s="9">
        <v>0</v>
      </c>
      <c r="N17" s="10">
        <f t="shared" si="0"/>
        <v>4</v>
      </c>
    </row>
    <row r="18" spans="1:14" x14ac:dyDescent="0.25">
      <c r="A18" s="3" t="str">
        <f t="shared" si="1"/>
        <v>Московский</v>
      </c>
      <c r="B18" s="11" t="str">
        <f t="shared" si="1"/>
        <v>ГБОУ СОШ №544</v>
      </c>
      <c r="C18" s="5">
        <f t="shared" si="1"/>
        <v>11544</v>
      </c>
      <c r="D18" s="5" t="str">
        <f t="shared" si="1"/>
        <v>СОШ с углуб.</v>
      </c>
      <c r="E18" s="12" t="str">
        <f t="shared" si="1"/>
        <v>1ак</v>
      </c>
      <c r="F18" s="7">
        <f t="shared" si="1"/>
        <v>189</v>
      </c>
      <c r="G18" s="7">
        <f t="shared" si="1"/>
        <v>177</v>
      </c>
      <c r="H18" s="8">
        <f t="shared" si="2"/>
        <v>11544016</v>
      </c>
      <c r="I18" s="9">
        <v>1</v>
      </c>
      <c r="J18" s="9">
        <v>1</v>
      </c>
      <c r="K18" s="9">
        <v>1</v>
      </c>
      <c r="L18" s="9">
        <v>1</v>
      </c>
      <c r="M18" s="9">
        <v>1</v>
      </c>
      <c r="N18" s="10">
        <f t="shared" si="0"/>
        <v>5</v>
      </c>
    </row>
    <row r="19" spans="1:14" x14ac:dyDescent="0.25">
      <c r="A19" s="3" t="str">
        <f t="shared" si="1"/>
        <v>Московский</v>
      </c>
      <c r="B19" s="11" t="str">
        <f t="shared" si="1"/>
        <v>ГБОУ СОШ №544</v>
      </c>
      <c r="C19" s="5">
        <f t="shared" si="1"/>
        <v>11544</v>
      </c>
      <c r="D19" s="5" t="str">
        <f t="shared" si="1"/>
        <v>СОШ с углуб.</v>
      </c>
      <c r="E19" s="12" t="str">
        <f t="shared" si="1"/>
        <v>1ак</v>
      </c>
      <c r="F19" s="7">
        <f t="shared" si="1"/>
        <v>189</v>
      </c>
      <c r="G19" s="7">
        <f t="shared" si="1"/>
        <v>177</v>
      </c>
      <c r="H19" s="8">
        <f t="shared" si="2"/>
        <v>11544017</v>
      </c>
      <c r="I19" s="9">
        <v>0</v>
      </c>
      <c r="J19" s="9">
        <v>0</v>
      </c>
      <c r="K19" s="9">
        <v>1</v>
      </c>
      <c r="L19" s="9">
        <v>0</v>
      </c>
      <c r="M19" s="9">
        <v>0</v>
      </c>
      <c r="N19" s="10">
        <f t="shared" si="0"/>
        <v>1</v>
      </c>
    </row>
    <row r="20" spans="1:14" x14ac:dyDescent="0.25">
      <c r="A20" s="3" t="str">
        <f t="shared" si="1"/>
        <v>Московский</v>
      </c>
      <c r="B20" s="11" t="str">
        <f t="shared" si="1"/>
        <v>ГБОУ СОШ №544</v>
      </c>
      <c r="C20" s="5">
        <f t="shared" si="1"/>
        <v>11544</v>
      </c>
      <c r="D20" s="5" t="str">
        <f t="shared" si="1"/>
        <v>СОШ с углуб.</v>
      </c>
      <c r="E20" s="12" t="str">
        <f t="shared" si="1"/>
        <v>1ак</v>
      </c>
      <c r="F20" s="7">
        <f t="shared" si="1"/>
        <v>189</v>
      </c>
      <c r="G20" s="7">
        <f t="shared" si="1"/>
        <v>177</v>
      </c>
      <c r="H20" s="8">
        <f t="shared" si="2"/>
        <v>11544018</v>
      </c>
      <c r="I20" s="9">
        <v>1</v>
      </c>
      <c r="J20" s="9">
        <v>1</v>
      </c>
      <c r="K20" s="9">
        <v>1</v>
      </c>
      <c r="L20" s="9">
        <v>1</v>
      </c>
      <c r="M20" s="9">
        <v>1</v>
      </c>
      <c r="N20" s="10">
        <f t="shared" si="0"/>
        <v>5</v>
      </c>
    </row>
    <row r="21" spans="1:14" x14ac:dyDescent="0.25">
      <c r="A21" s="3" t="str">
        <f t="shared" ref="A21:G36" si="3">A20</f>
        <v>Московский</v>
      </c>
      <c r="B21" s="11" t="str">
        <f t="shared" si="3"/>
        <v>ГБОУ СОШ №544</v>
      </c>
      <c r="C21" s="5">
        <f t="shared" si="3"/>
        <v>11544</v>
      </c>
      <c r="D21" s="5" t="str">
        <f t="shared" si="3"/>
        <v>СОШ с углуб.</v>
      </c>
      <c r="E21" s="12" t="str">
        <f t="shared" si="3"/>
        <v>1ак</v>
      </c>
      <c r="F21" s="7">
        <f t="shared" si="3"/>
        <v>189</v>
      </c>
      <c r="G21" s="7">
        <f t="shared" si="3"/>
        <v>177</v>
      </c>
      <c r="H21" s="8">
        <f t="shared" si="2"/>
        <v>11544019</v>
      </c>
      <c r="I21" s="9">
        <v>1</v>
      </c>
      <c r="J21" s="9">
        <v>1</v>
      </c>
      <c r="K21" s="9">
        <v>1</v>
      </c>
      <c r="L21" s="9">
        <v>1</v>
      </c>
      <c r="M21" s="9">
        <v>1</v>
      </c>
      <c r="N21" s="10">
        <f t="shared" si="0"/>
        <v>5</v>
      </c>
    </row>
    <row r="22" spans="1:14" x14ac:dyDescent="0.25">
      <c r="A22" s="3" t="str">
        <f t="shared" si="3"/>
        <v>Московский</v>
      </c>
      <c r="B22" s="11" t="str">
        <f t="shared" si="3"/>
        <v>ГБОУ СОШ №544</v>
      </c>
      <c r="C22" s="5">
        <f t="shared" si="3"/>
        <v>11544</v>
      </c>
      <c r="D22" s="5" t="str">
        <f t="shared" si="3"/>
        <v>СОШ с углуб.</v>
      </c>
      <c r="E22" s="12" t="str">
        <f t="shared" si="3"/>
        <v>1ак</v>
      </c>
      <c r="F22" s="7">
        <f t="shared" si="3"/>
        <v>189</v>
      </c>
      <c r="G22" s="7">
        <f t="shared" si="3"/>
        <v>177</v>
      </c>
      <c r="H22" s="8">
        <f>H21+1</f>
        <v>11544020</v>
      </c>
      <c r="I22" s="9">
        <v>1</v>
      </c>
      <c r="J22" s="9">
        <v>1</v>
      </c>
      <c r="K22" s="9">
        <v>1</v>
      </c>
      <c r="L22" s="9">
        <v>1</v>
      </c>
      <c r="M22" s="9">
        <v>1</v>
      </c>
      <c r="N22" s="10">
        <f t="shared" si="0"/>
        <v>5</v>
      </c>
    </row>
    <row r="23" spans="1:14" x14ac:dyDescent="0.25">
      <c r="A23" s="3" t="str">
        <f t="shared" si="3"/>
        <v>Московский</v>
      </c>
      <c r="B23" s="11" t="str">
        <f t="shared" si="3"/>
        <v>ГБОУ СОШ №544</v>
      </c>
      <c r="C23" s="5">
        <f t="shared" si="3"/>
        <v>11544</v>
      </c>
      <c r="D23" s="5" t="str">
        <f t="shared" si="3"/>
        <v>СОШ с углуб.</v>
      </c>
      <c r="E23" s="12" t="str">
        <f t="shared" si="3"/>
        <v>1ак</v>
      </c>
      <c r="F23" s="7">
        <f t="shared" si="3"/>
        <v>189</v>
      </c>
      <c r="G23" s="7">
        <f t="shared" si="3"/>
        <v>177</v>
      </c>
      <c r="H23" s="8">
        <f t="shared" ref="H23:H41" si="4">H22+1</f>
        <v>11544021</v>
      </c>
      <c r="I23" s="9">
        <v>1</v>
      </c>
      <c r="J23" s="9">
        <v>1</v>
      </c>
      <c r="K23" s="9">
        <v>1</v>
      </c>
      <c r="L23" s="9">
        <v>1</v>
      </c>
      <c r="M23" s="9">
        <v>1</v>
      </c>
      <c r="N23" s="10">
        <f t="shared" si="0"/>
        <v>5</v>
      </c>
    </row>
    <row r="24" spans="1:14" x14ac:dyDescent="0.25">
      <c r="A24" s="3" t="str">
        <f t="shared" si="3"/>
        <v>Московский</v>
      </c>
      <c r="B24" s="11" t="str">
        <f t="shared" si="3"/>
        <v>ГБОУ СОШ №544</v>
      </c>
      <c r="C24" s="5">
        <f t="shared" si="3"/>
        <v>11544</v>
      </c>
      <c r="D24" s="5" t="str">
        <f t="shared" si="3"/>
        <v>СОШ с углуб.</v>
      </c>
      <c r="E24" s="12" t="str">
        <f t="shared" si="3"/>
        <v>1ак</v>
      </c>
      <c r="F24" s="7">
        <f t="shared" si="3"/>
        <v>189</v>
      </c>
      <c r="G24" s="7">
        <f t="shared" si="3"/>
        <v>177</v>
      </c>
      <c r="H24" s="8">
        <f t="shared" si="4"/>
        <v>11544022</v>
      </c>
      <c r="I24" s="9">
        <v>1</v>
      </c>
      <c r="J24" s="9">
        <v>1</v>
      </c>
      <c r="K24" s="9">
        <v>1</v>
      </c>
      <c r="L24" s="9">
        <v>1</v>
      </c>
      <c r="M24" s="9">
        <v>1</v>
      </c>
      <c r="N24" s="10">
        <f t="shared" si="0"/>
        <v>5</v>
      </c>
    </row>
    <row r="25" spans="1:14" x14ac:dyDescent="0.25">
      <c r="A25" s="3" t="str">
        <f t="shared" si="3"/>
        <v>Московский</v>
      </c>
      <c r="B25" s="11" t="str">
        <f t="shared" si="3"/>
        <v>ГБОУ СОШ №544</v>
      </c>
      <c r="C25" s="5">
        <f t="shared" si="3"/>
        <v>11544</v>
      </c>
      <c r="D25" s="5" t="str">
        <f t="shared" si="3"/>
        <v>СОШ с углуб.</v>
      </c>
      <c r="E25" s="12" t="str">
        <f t="shared" si="3"/>
        <v>1ак</v>
      </c>
      <c r="F25" s="7">
        <f t="shared" si="3"/>
        <v>189</v>
      </c>
      <c r="G25" s="7">
        <f t="shared" si="3"/>
        <v>177</v>
      </c>
      <c r="H25" s="8">
        <f t="shared" si="4"/>
        <v>11544023</v>
      </c>
      <c r="I25" s="9">
        <v>1</v>
      </c>
      <c r="J25" s="9">
        <v>1</v>
      </c>
      <c r="K25" s="9">
        <v>1</v>
      </c>
      <c r="L25" s="9">
        <v>1</v>
      </c>
      <c r="M25" s="9">
        <v>1</v>
      </c>
      <c r="N25" s="10">
        <f t="shared" si="0"/>
        <v>5</v>
      </c>
    </row>
    <row r="26" spans="1:14" x14ac:dyDescent="0.25">
      <c r="A26" s="3" t="str">
        <f t="shared" si="3"/>
        <v>Московский</v>
      </c>
      <c r="B26" s="11" t="str">
        <f t="shared" si="3"/>
        <v>ГБОУ СОШ №544</v>
      </c>
      <c r="C26" s="5">
        <f t="shared" si="3"/>
        <v>11544</v>
      </c>
      <c r="D26" s="5" t="str">
        <f t="shared" si="3"/>
        <v>СОШ с углуб.</v>
      </c>
      <c r="E26" s="12" t="str">
        <f t="shared" si="3"/>
        <v>1ак</v>
      </c>
      <c r="F26" s="7">
        <f t="shared" si="3"/>
        <v>189</v>
      </c>
      <c r="G26" s="7">
        <f t="shared" si="3"/>
        <v>177</v>
      </c>
      <c r="H26" s="8">
        <f t="shared" si="4"/>
        <v>11544024</v>
      </c>
      <c r="I26" s="9">
        <v>1</v>
      </c>
      <c r="J26" s="9">
        <v>1</v>
      </c>
      <c r="K26" s="9">
        <v>1</v>
      </c>
      <c r="L26" s="9">
        <v>1</v>
      </c>
      <c r="M26" s="9">
        <v>1</v>
      </c>
      <c r="N26" s="10">
        <f t="shared" si="0"/>
        <v>5</v>
      </c>
    </row>
    <row r="27" spans="1:14" x14ac:dyDescent="0.25">
      <c r="A27" s="3" t="str">
        <f t="shared" si="3"/>
        <v>Московский</v>
      </c>
      <c r="B27" s="11" t="str">
        <f t="shared" si="3"/>
        <v>ГБОУ СОШ №544</v>
      </c>
      <c r="C27" s="5">
        <f t="shared" si="3"/>
        <v>11544</v>
      </c>
      <c r="D27" s="5" t="str">
        <f t="shared" si="3"/>
        <v>СОШ с углуб.</v>
      </c>
      <c r="E27" s="12" t="str">
        <f t="shared" si="3"/>
        <v>1ак</v>
      </c>
      <c r="F27" s="7">
        <f t="shared" si="3"/>
        <v>189</v>
      </c>
      <c r="G27" s="7">
        <f t="shared" si="3"/>
        <v>177</v>
      </c>
      <c r="H27" s="8">
        <f t="shared" si="4"/>
        <v>11544025</v>
      </c>
      <c r="I27" s="9">
        <v>1</v>
      </c>
      <c r="J27" s="9">
        <v>1</v>
      </c>
      <c r="K27" s="9">
        <v>0</v>
      </c>
      <c r="L27" s="9">
        <v>1</v>
      </c>
      <c r="M27" s="9">
        <v>1</v>
      </c>
      <c r="N27" s="10">
        <f t="shared" si="0"/>
        <v>4</v>
      </c>
    </row>
    <row r="28" spans="1:14" x14ac:dyDescent="0.25">
      <c r="A28" s="3" t="str">
        <f t="shared" si="3"/>
        <v>Московский</v>
      </c>
      <c r="B28" s="11" t="str">
        <f t="shared" si="3"/>
        <v>ГБОУ СОШ №544</v>
      </c>
      <c r="C28" s="5">
        <f t="shared" si="3"/>
        <v>11544</v>
      </c>
      <c r="D28" s="5" t="str">
        <f t="shared" si="3"/>
        <v>СОШ с углуб.</v>
      </c>
      <c r="E28" s="12" t="str">
        <f t="shared" si="3"/>
        <v>1ак</v>
      </c>
      <c r="F28" s="7">
        <f t="shared" si="3"/>
        <v>189</v>
      </c>
      <c r="G28" s="7">
        <f t="shared" si="3"/>
        <v>177</v>
      </c>
      <c r="H28" s="8">
        <f t="shared" si="4"/>
        <v>11544026</v>
      </c>
      <c r="I28" s="9">
        <v>1</v>
      </c>
      <c r="J28" s="9">
        <v>1</v>
      </c>
      <c r="K28" s="9">
        <v>1</v>
      </c>
      <c r="L28" s="9">
        <v>1</v>
      </c>
      <c r="M28" s="9">
        <v>1</v>
      </c>
      <c r="N28" s="10">
        <f t="shared" si="0"/>
        <v>5</v>
      </c>
    </row>
    <row r="29" spans="1:14" x14ac:dyDescent="0.25">
      <c r="A29" s="3" t="str">
        <f t="shared" si="3"/>
        <v>Московский</v>
      </c>
      <c r="B29" s="11" t="str">
        <f t="shared" si="3"/>
        <v>ГБОУ СОШ №544</v>
      </c>
      <c r="C29" s="5">
        <f t="shared" si="3"/>
        <v>11544</v>
      </c>
      <c r="D29" s="5" t="str">
        <f t="shared" si="3"/>
        <v>СОШ с углуб.</v>
      </c>
      <c r="E29" s="12" t="str">
        <f t="shared" si="3"/>
        <v>1ак</v>
      </c>
      <c r="F29" s="7">
        <f t="shared" si="3"/>
        <v>189</v>
      </c>
      <c r="G29" s="7">
        <f t="shared" si="3"/>
        <v>177</v>
      </c>
      <c r="H29" s="8">
        <f t="shared" si="4"/>
        <v>11544027</v>
      </c>
      <c r="I29" s="9">
        <v>1</v>
      </c>
      <c r="J29" s="9">
        <v>1</v>
      </c>
      <c r="K29" s="9">
        <v>1</v>
      </c>
      <c r="L29" s="9">
        <v>1</v>
      </c>
      <c r="M29" s="9">
        <v>1</v>
      </c>
      <c r="N29" s="10">
        <f t="shared" si="0"/>
        <v>5</v>
      </c>
    </row>
    <row r="30" spans="1:14" x14ac:dyDescent="0.25">
      <c r="A30" s="3" t="str">
        <f t="shared" si="3"/>
        <v>Московский</v>
      </c>
      <c r="B30" s="11" t="str">
        <f t="shared" si="3"/>
        <v>ГБОУ СОШ №544</v>
      </c>
      <c r="C30" s="5">
        <f t="shared" si="3"/>
        <v>11544</v>
      </c>
      <c r="D30" s="5" t="str">
        <f t="shared" si="3"/>
        <v>СОШ с углуб.</v>
      </c>
      <c r="E30" s="12" t="str">
        <f t="shared" si="3"/>
        <v>1ак</v>
      </c>
      <c r="F30" s="7">
        <f t="shared" si="3"/>
        <v>189</v>
      </c>
      <c r="G30" s="7">
        <f t="shared" si="3"/>
        <v>177</v>
      </c>
      <c r="H30" s="8">
        <f t="shared" si="4"/>
        <v>11544028</v>
      </c>
      <c r="I30" s="9">
        <v>1</v>
      </c>
      <c r="J30" s="9">
        <v>1</v>
      </c>
      <c r="K30" s="9">
        <v>1</v>
      </c>
      <c r="L30" s="9">
        <v>1</v>
      </c>
      <c r="M30" s="9">
        <v>1</v>
      </c>
      <c r="N30" s="10">
        <f t="shared" si="0"/>
        <v>5</v>
      </c>
    </row>
    <row r="31" spans="1:14" x14ac:dyDescent="0.25">
      <c r="A31" s="3" t="str">
        <f t="shared" si="3"/>
        <v>Московский</v>
      </c>
      <c r="B31" s="11" t="str">
        <f t="shared" si="3"/>
        <v>ГБОУ СОШ №544</v>
      </c>
      <c r="C31" s="5">
        <f t="shared" si="3"/>
        <v>11544</v>
      </c>
      <c r="D31" s="5" t="str">
        <f t="shared" si="3"/>
        <v>СОШ с углуб.</v>
      </c>
      <c r="E31" s="12" t="str">
        <f t="shared" si="3"/>
        <v>1ак</v>
      </c>
      <c r="F31" s="7">
        <f t="shared" si="3"/>
        <v>189</v>
      </c>
      <c r="G31" s="7">
        <f t="shared" si="3"/>
        <v>177</v>
      </c>
      <c r="H31" s="8">
        <f t="shared" si="4"/>
        <v>11544029</v>
      </c>
      <c r="I31" s="9">
        <v>1</v>
      </c>
      <c r="J31" s="9">
        <v>1</v>
      </c>
      <c r="K31" s="9">
        <v>1</v>
      </c>
      <c r="L31" s="9">
        <v>1</v>
      </c>
      <c r="M31" s="9">
        <v>1</v>
      </c>
      <c r="N31" s="10">
        <f t="shared" si="0"/>
        <v>5</v>
      </c>
    </row>
    <row r="32" spans="1:14" x14ac:dyDescent="0.25">
      <c r="A32" s="3" t="str">
        <f t="shared" si="3"/>
        <v>Московский</v>
      </c>
      <c r="B32" s="11" t="str">
        <f t="shared" si="3"/>
        <v>ГБОУ СОШ №544</v>
      </c>
      <c r="C32" s="5">
        <f t="shared" si="3"/>
        <v>11544</v>
      </c>
      <c r="D32" s="5" t="str">
        <f t="shared" si="3"/>
        <v>СОШ с углуб.</v>
      </c>
      <c r="E32" s="13" t="s">
        <v>61</v>
      </c>
      <c r="F32" s="7">
        <f t="shared" si="3"/>
        <v>189</v>
      </c>
      <c r="G32" s="7">
        <f t="shared" si="3"/>
        <v>177</v>
      </c>
      <c r="H32" s="8">
        <f t="shared" si="4"/>
        <v>11544030</v>
      </c>
      <c r="I32" s="9">
        <v>1</v>
      </c>
      <c r="J32" s="9">
        <v>1</v>
      </c>
      <c r="K32" s="9">
        <v>1</v>
      </c>
      <c r="L32" s="9">
        <v>1</v>
      </c>
      <c r="M32" s="9">
        <v>1</v>
      </c>
      <c r="N32" s="10">
        <f t="shared" si="0"/>
        <v>5</v>
      </c>
    </row>
    <row r="33" spans="1:14" x14ac:dyDescent="0.25">
      <c r="A33" s="3" t="str">
        <f t="shared" si="3"/>
        <v>Московский</v>
      </c>
      <c r="B33" s="11" t="str">
        <f t="shared" si="3"/>
        <v>ГБОУ СОШ №544</v>
      </c>
      <c r="C33" s="5">
        <f t="shared" si="3"/>
        <v>11544</v>
      </c>
      <c r="D33" s="5" t="str">
        <f t="shared" si="3"/>
        <v>СОШ с углуб.</v>
      </c>
      <c r="E33" s="12" t="str">
        <f t="shared" si="3"/>
        <v>1вк</v>
      </c>
      <c r="F33" s="7">
        <f t="shared" si="3"/>
        <v>189</v>
      </c>
      <c r="G33" s="7">
        <f t="shared" si="3"/>
        <v>177</v>
      </c>
      <c r="H33" s="8">
        <f t="shared" si="4"/>
        <v>11544031</v>
      </c>
      <c r="I33" s="9">
        <v>1</v>
      </c>
      <c r="J33" s="9">
        <v>0</v>
      </c>
      <c r="K33" s="9">
        <v>1</v>
      </c>
      <c r="L33" s="9">
        <v>0</v>
      </c>
      <c r="M33" s="9">
        <v>1</v>
      </c>
      <c r="N33" s="10">
        <f t="shared" si="0"/>
        <v>3</v>
      </c>
    </row>
    <row r="34" spans="1:14" x14ac:dyDescent="0.25">
      <c r="A34" s="3" t="str">
        <f t="shared" si="3"/>
        <v>Московский</v>
      </c>
      <c r="B34" s="11" t="str">
        <f t="shared" si="3"/>
        <v>ГБОУ СОШ №544</v>
      </c>
      <c r="C34" s="5">
        <f t="shared" si="3"/>
        <v>11544</v>
      </c>
      <c r="D34" s="5" t="str">
        <f t="shared" si="3"/>
        <v>СОШ с углуб.</v>
      </c>
      <c r="E34" s="12" t="str">
        <f t="shared" si="3"/>
        <v>1вк</v>
      </c>
      <c r="F34" s="7">
        <f t="shared" si="3"/>
        <v>189</v>
      </c>
      <c r="G34" s="7">
        <f t="shared" si="3"/>
        <v>177</v>
      </c>
      <c r="H34" s="8">
        <f t="shared" si="4"/>
        <v>11544032</v>
      </c>
      <c r="I34" s="9">
        <v>0</v>
      </c>
      <c r="J34" s="9">
        <v>0</v>
      </c>
      <c r="K34" s="9">
        <v>1</v>
      </c>
      <c r="L34" s="9">
        <v>1</v>
      </c>
      <c r="M34" s="9">
        <v>1</v>
      </c>
      <c r="N34" s="10">
        <f t="shared" si="0"/>
        <v>3</v>
      </c>
    </row>
    <row r="35" spans="1:14" x14ac:dyDescent="0.25">
      <c r="A35" s="3" t="str">
        <f t="shared" si="3"/>
        <v>Московский</v>
      </c>
      <c r="B35" s="11" t="str">
        <f t="shared" si="3"/>
        <v>ГБОУ СОШ №544</v>
      </c>
      <c r="C35" s="5">
        <f t="shared" si="3"/>
        <v>11544</v>
      </c>
      <c r="D35" s="5" t="str">
        <f t="shared" si="3"/>
        <v>СОШ с углуб.</v>
      </c>
      <c r="E35" s="12" t="str">
        <f t="shared" si="3"/>
        <v>1вк</v>
      </c>
      <c r="F35" s="7">
        <f t="shared" si="3"/>
        <v>189</v>
      </c>
      <c r="G35" s="7">
        <f t="shared" si="3"/>
        <v>177</v>
      </c>
      <c r="H35" s="8">
        <f t="shared" si="4"/>
        <v>11544033</v>
      </c>
      <c r="I35" s="9">
        <v>0</v>
      </c>
      <c r="J35" s="9">
        <v>1</v>
      </c>
      <c r="K35" s="9">
        <v>1</v>
      </c>
      <c r="L35" s="9">
        <v>1</v>
      </c>
      <c r="M35" s="9">
        <v>1</v>
      </c>
      <c r="N35" s="10">
        <f t="shared" si="0"/>
        <v>4</v>
      </c>
    </row>
    <row r="36" spans="1:14" x14ac:dyDescent="0.25">
      <c r="A36" s="3" t="str">
        <f t="shared" si="3"/>
        <v>Московский</v>
      </c>
      <c r="B36" s="11" t="str">
        <f t="shared" si="3"/>
        <v>ГБОУ СОШ №544</v>
      </c>
      <c r="C36" s="5">
        <f t="shared" si="3"/>
        <v>11544</v>
      </c>
      <c r="D36" s="5" t="str">
        <f t="shared" si="3"/>
        <v>СОШ с углуб.</v>
      </c>
      <c r="E36" s="12" t="str">
        <f t="shared" si="3"/>
        <v>1вк</v>
      </c>
      <c r="F36" s="7">
        <f t="shared" si="3"/>
        <v>189</v>
      </c>
      <c r="G36" s="7">
        <f t="shared" si="3"/>
        <v>177</v>
      </c>
      <c r="H36" s="8">
        <f t="shared" si="4"/>
        <v>11544034</v>
      </c>
      <c r="I36" s="9">
        <v>1</v>
      </c>
      <c r="J36" s="9">
        <v>1</v>
      </c>
      <c r="K36" s="9">
        <v>1</v>
      </c>
      <c r="L36" s="9">
        <v>1</v>
      </c>
      <c r="M36" s="9">
        <v>1</v>
      </c>
      <c r="N36" s="10">
        <f t="shared" si="0"/>
        <v>5</v>
      </c>
    </row>
    <row r="37" spans="1:14" x14ac:dyDescent="0.25">
      <c r="A37" s="3" t="str">
        <f t="shared" ref="A37:G52" si="5">A36</f>
        <v>Московский</v>
      </c>
      <c r="B37" s="11" t="str">
        <f t="shared" si="5"/>
        <v>ГБОУ СОШ №544</v>
      </c>
      <c r="C37" s="5">
        <f t="shared" si="5"/>
        <v>11544</v>
      </c>
      <c r="D37" s="5" t="str">
        <f t="shared" si="5"/>
        <v>СОШ с углуб.</v>
      </c>
      <c r="E37" s="12" t="str">
        <f t="shared" si="5"/>
        <v>1вк</v>
      </c>
      <c r="F37" s="7">
        <f t="shared" si="5"/>
        <v>189</v>
      </c>
      <c r="G37" s="7">
        <f t="shared" si="5"/>
        <v>177</v>
      </c>
      <c r="H37" s="8">
        <f t="shared" si="4"/>
        <v>11544035</v>
      </c>
      <c r="I37" s="9">
        <v>1</v>
      </c>
      <c r="J37" s="9">
        <v>1</v>
      </c>
      <c r="K37" s="9">
        <v>0</v>
      </c>
      <c r="L37" s="9">
        <v>1</v>
      </c>
      <c r="M37" s="9">
        <v>1</v>
      </c>
      <c r="N37" s="10">
        <f t="shared" si="0"/>
        <v>4</v>
      </c>
    </row>
    <row r="38" spans="1:14" x14ac:dyDescent="0.25">
      <c r="A38" s="3" t="str">
        <f t="shared" si="5"/>
        <v>Московский</v>
      </c>
      <c r="B38" s="11" t="str">
        <f t="shared" si="5"/>
        <v>ГБОУ СОШ №544</v>
      </c>
      <c r="C38" s="5">
        <f t="shared" si="5"/>
        <v>11544</v>
      </c>
      <c r="D38" s="5" t="str">
        <f t="shared" si="5"/>
        <v>СОШ с углуб.</v>
      </c>
      <c r="E38" s="12" t="str">
        <f t="shared" si="5"/>
        <v>1вк</v>
      </c>
      <c r="F38" s="7">
        <f t="shared" si="5"/>
        <v>189</v>
      </c>
      <c r="G38" s="7">
        <f t="shared" si="5"/>
        <v>177</v>
      </c>
      <c r="H38" s="8">
        <f t="shared" si="4"/>
        <v>11544036</v>
      </c>
      <c r="I38" s="9">
        <v>1</v>
      </c>
      <c r="J38" s="9">
        <v>1</v>
      </c>
      <c r="K38" s="9">
        <v>0</v>
      </c>
      <c r="L38" s="9">
        <v>1</v>
      </c>
      <c r="M38" s="9">
        <v>1</v>
      </c>
      <c r="N38" s="10">
        <f t="shared" si="0"/>
        <v>4</v>
      </c>
    </row>
    <row r="39" spans="1:14" x14ac:dyDescent="0.25">
      <c r="A39" s="3" t="str">
        <f t="shared" si="5"/>
        <v>Московский</v>
      </c>
      <c r="B39" s="11" t="str">
        <f t="shared" si="5"/>
        <v>ГБОУ СОШ №544</v>
      </c>
      <c r="C39" s="5">
        <f t="shared" si="5"/>
        <v>11544</v>
      </c>
      <c r="D39" s="5" t="str">
        <f t="shared" si="5"/>
        <v>СОШ с углуб.</v>
      </c>
      <c r="E39" s="12" t="str">
        <f t="shared" si="5"/>
        <v>1вк</v>
      </c>
      <c r="F39" s="7">
        <f t="shared" si="5"/>
        <v>189</v>
      </c>
      <c r="G39" s="7">
        <f t="shared" si="5"/>
        <v>177</v>
      </c>
      <c r="H39" s="8">
        <f t="shared" si="4"/>
        <v>11544037</v>
      </c>
      <c r="I39" s="9">
        <v>1</v>
      </c>
      <c r="J39" s="9">
        <v>0</v>
      </c>
      <c r="K39" s="9">
        <v>1</v>
      </c>
      <c r="L39" s="9">
        <v>0</v>
      </c>
      <c r="M39" s="9">
        <v>1</v>
      </c>
      <c r="N39" s="10">
        <f t="shared" si="0"/>
        <v>3</v>
      </c>
    </row>
    <row r="40" spans="1:14" x14ac:dyDescent="0.25">
      <c r="A40" s="3" t="str">
        <f t="shared" si="5"/>
        <v>Московский</v>
      </c>
      <c r="B40" s="11" t="str">
        <f t="shared" si="5"/>
        <v>ГБОУ СОШ №544</v>
      </c>
      <c r="C40" s="5">
        <f t="shared" si="5"/>
        <v>11544</v>
      </c>
      <c r="D40" s="5" t="str">
        <f t="shared" si="5"/>
        <v>СОШ с углуб.</v>
      </c>
      <c r="E40" s="12" t="str">
        <f t="shared" si="5"/>
        <v>1вк</v>
      </c>
      <c r="F40" s="7">
        <f t="shared" si="5"/>
        <v>189</v>
      </c>
      <c r="G40" s="7">
        <f t="shared" si="5"/>
        <v>177</v>
      </c>
      <c r="H40" s="8">
        <f t="shared" si="4"/>
        <v>11544038</v>
      </c>
      <c r="I40" s="9">
        <v>1</v>
      </c>
      <c r="J40" s="9">
        <v>1</v>
      </c>
      <c r="K40" s="9">
        <v>1</v>
      </c>
      <c r="L40" s="9">
        <v>0</v>
      </c>
      <c r="M40" s="9">
        <v>1</v>
      </c>
      <c r="N40" s="10">
        <f t="shared" si="0"/>
        <v>4</v>
      </c>
    </row>
    <row r="41" spans="1:14" x14ac:dyDescent="0.25">
      <c r="A41" s="3" t="str">
        <f t="shared" si="5"/>
        <v>Московский</v>
      </c>
      <c r="B41" s="11" t="str">
        <f t="shared" si="5"/>
        <v>ГБОУ СОШ №544</v>
      </c>
      <c r="C41" s="5">
        <f t="shared" si="5"/>
        <v>11544</v>
      </c>
      <c r="D41" s="5" t="str">
        <f t="shared" si="5"/>
        <v>СОШ с углуб.</v>
      </c>
      <c r="E41" s="12" t="str">
        <f t="shared" si="5"/>
        <v>1вк</v>
      </c>
      <c r="F41" s="7">
        <f t="shared" si="5"/>
        <v>189</v>
      </c>
      <c r="G41" s="7">
        <f t="shared" si="5"/>
        <v>177</v>
      </c>
      <c r="H41" s="8">
        <f t="shared" si="4"/>
        <v>11544039</v>
      </c>
      <c r="I41" s="9">
        <v>1</v>
      </c>
      <c r="J41" s="9">
        <v>1</v>
      </c>
      <c r="K41" s="9">
        <v>0</v>
      </c>
      <c r="L41" s="9">
        <v>0</v>
      </c>
      <c r="M41" s="9">
        <v>1</v>
      </c>
      <c r="N41" s="10">
        <f t="shared" si="0"/>
        <v>3</v>
      </c>
    </row>
    <row r="42" spans="1:14" x14ac:dyDescent="0.25">
      <c r="A42" s="3" t="str">
        <f t="shared" si="5"/>
        <v>Московский</v>
      </c>
      <c r="B42" s="11" t="str">
        <f t="shared" si="5"/>
        <v>ГБОУ СОШ №544</v>
      </c>
      <c r="C42" s="5">
        <f t="shared" si="5"/>
        <v>11544</v>
      </c>
      <c r="D42" s="5" t="str">
        <f t="shared" si="5"/>
        <v>СОШ с углуб.</v>
      </c>
      <c r="E42" s="12" t="str">
        <f t="shared" si="5"/>
        <v>1вк</v>
      </c>
      <c r="F42" s="7">
        <f t="shared" si="5"/>
        <v>189</v>
      </c>
      <c r="G42" s="7">
        <f t="shared" si="5"/>
        <v>177</v>
      </c>
      <c r="H42" s="8">
        <f t="shared" si="2"/>
        <v>11544040</v>
      </c>
      <c r="I42" s="9">
        <v>1</v>
      </c>
      <c r="J42" s="9">
        <v>1</v>
      </c>
      <c r="K42" s="9">
        <v>0</v>
      </c>
      <c r="L42" s="9">
        <v>0</v>
      </c>
      <c r="M42" s="9">
        <v>1</v>
      </c>
      <c r="N42" s="10">
        <f t="shared" si="0"/>
        <v>3</v>
      </c>
    </row>
    <row r="43" spans="1:14" x14ac:dyDescent="0.25">
      <c r="A43" s="3" t="str">
        <f t="shared" si="5"/>
        <v>Московский</v>
      </c>
      <c r="B43" s="11" t="str">
        <f t="shared" si="5"/>
        <v>ГБОУ СОШ №544</v>
      </c>
      <c r="C43" s="5">
        <f t="shared" si="5"/>
        <v>11544</v>
      </c>
      <c r="D43" s="5" t="str">
        <f t="shared" si="5"/>
        <v>СОШ с углуб.</v>
      </c>
      <c r="E43" s="12" t="str">
        <f t="shared" si="5"/>
        <v>1вк</v>
      </c>
      <c r="F43" s="7">
        <f t="shared" si="5"/>
        <v>189</v>
      </c>
      <c r="G43" s="7">
        <f t="shared" si="5"/>
        <v>177</v>
      </c>
      <c r="H43" s="8">
        <f t="shared" si="2"/>
        <v>11544041</v>
      </c>
      <c r="I43" s="9">
        <v>0</v>
      </c>
      <c r="J43" s="9">
        <v>1</v>
      </c>
      <c r="K43" s="9">
        <v>0</v>
      </c>
      <c r="L43" s="9">
        <v>0</v>
      </c>
      <c r="M43" s="9">
        <v>1</v>
      </c>
      <c r="N43" s="10">
        <f t="shared" si="0"/>
        <v>2</v>
      </c>
    </row>
    <row r="44" spans="1:14" x14ac:dyDescent="0.25">
      <c r="A44" s="3" t="str">
        <f t="shared" si="5"/>
        <v>Московский</v>
      </c>
      <c r="B44" s="11" t="str">
        <f t="shared" si="5"/>
        <v>ГБОУ СОШ №544</v>
      </c>
      <c r="C44" s="5">
        <f t="shared" si="5"/>
        <v>11544</v>
      </c>
      <c r="D44" s="5" t="str">
        <f t="shared" si="5"/>
        <v>СОШ с углуб.</v>
      </c>
      <c r="E44" s="12" t="str">
        <f t="shared" si="5"/>
        <v>1вк</v>
      </c>
      <c r="F44" s="7">
        <f t="shared" si="5"/>
        <v>189</v>
      </c>
      <c r="G44" s="7">
        <f t="shared" si="5"/>
        <v>177</v>
      </c>
      <c r="H44" s="8">
        <f t="shared" si="2"/>
        <v>11544042</v>
      </c>
      <c r="I44" s="9">
        <v>1</v>
      </c>
      <c r="J44" s="9">
        <v>1</v>
      </c>
      <c r="K44" s="9">
        <v>1</v>
      </c>
      <c r="L44" s="9">
        <v>1</v>
      </c>
      <c r="M44" s="9">
        <v>1</v>
      </c>
      <c r="N44" s="10">
        <f t="shared" si="0"/>
        <v>5</v>
      </c>
    </row>
    <row r="45" spans="1:14" x14ac:dyDescent="0.25">
      <c r="A45" s="3" t="str">
        <f t="shared" si="5"/>
        <v>Московский</v>
      </c>
      <c r="B45" s="11" t="str">
        <f t="shared" si="5"/>
        <v>ГБОУ СОШ №544</v>
      </c>
      <c r="C45" s="5">
        <f t="shared" si="5"/>
        <v>11544</v>
      </c>
      <c r="D45" s="5" t="str">
        <f t="shared" si="5"/>
        <v>СОШ с углуб.</v>
      </c>
      <c r="E45" s="12" t="str">
        <f t="shared" si="5"/>
        <v>1вк</v>
      </c>
      <c r="F45" s="7">
        <f t="shared" si="5"/>
        <v>189</v>
      </c>
      <c r="G45" s="7">
        <f t="shared" si="5"/>
        <v>177</v>
      </c>
      <c r="H45" s="8">
        <f t="shared" si="2"/>
        <v>11544043</v>
      </c>
      <c r="I45" s="9">
        <v>1</v>
      </c>
      <c r="J45" s="9">
        <v>1</v>
      </c>
      <c r="K45" s="9">
        <v>1</v>
      </c>
      <c r="L45" s="9">
        <v>1</v>
      </c>
      <c r="M45" s="9">
        <v>1</v>
      </c>
      <c r="N45" s="10">
        <f t="shared" si="0"/>
        <v>5</v>
      </c>
    </row>
    <row r="46" spans="1:14" x14ac:dyDescent="0.25">
      <c r="A46" s="3" t="str">
        <f t="shared" si="5"/>
        <v>Московский</v>
      </c>
      <c r="B46" s="11" t="str">
        <f t="shared" si="5"/>
        <v>ГБОУ СОШ №544</v>
      </c>
      <c r="C46" s="5">
        <f t="shared" si="5"/>
        <v>11544</v>
      </c>
      <c r="D46" s="5" t="str">
        <f t="shared" si="5"/>
        <v>СОШ с углуб.</v>
      </c>
      <c r="E46" s="12" t="str">
        <f t="shared" si="5"/>
        <v>1вк</v>
      </c>
      <c r="F46" s="7">
        <f t="shared" si="5"/>
        <v>189</v>
      </c>
      <c r="G46" s="7">
        <f t="shared" si="5"/>
        <v>177</v>
      </c>
      <c r="H46" s="8">
        <f t="shared" si="2"/>
        <v>11544044</v>
      </c>
      <c r="I46" s="9">
        <v>1</v>
      </c>
      <c r="J46" s="9">
        <v>1</v>
      </c>
      <c r="K46" s="9">
        <v>1</v>
      </c>
      <c r="L46" s="9">
        <v>1</v>
      </c>
      <c r="M46" s="9">
        <v>1</v>
      </c>
      <c r="N46" s="10">
        <f t="shared" si="0"/>
        <v>5</v>
      </c>
    </row>
    <row r="47" spans="1:14" x14ac:dyDescent="0.25">
      <c r="A47" s="3" t="str">
        <f t="shared" si="5"/>
        <v>Московский</v>
      </c>
      <c r="B47" s="11" t="str">
        <f t="shared" si="5"/>
        <v>ГБОУ СОШ №544</v>
      </c>
      <c r="C47" s="5">
        <f t="shared" si="5"/>
        <v>11544</v>
      </c>
      <c r="D47" s="5" t="str">
        <f t="shared" si="5"/>
        <v>СОШ с углуб.</v>
      </c>
      <c r="E47" s="12" t="str">
        <f t="shared" si="5"/>
        <v>1вк</v>
      </c>
      <c r="F47" s="7">
        <f t="shared" si="5"/>
        <v>189</v>
      </c>
      <c r="G47" s="7">
        <f t="shared" si="5"/>
        <v>177</v>
      </c>
      <c r="H47" s="8">
        <f t="shared" si="2"/>
        <v>11544045</v>
      </c>
      <c r="I47" s="9">
        <v>1</v>
      </c>
      <c r="J47" s="9">
        <v>1</v>
      </c>
      <c r="K47" s="9">
        <v>1</v>
      </c>
      <c r="L47" s="9">
        <v>1</v>
      </c>
      <c r="M47" s="9">
        <v>1</v>
      </c>
      <c r="N47" s="10">
        <f t="shared" si="0"/>
        <v>5</v>
      </c>
    </row>
    <row r="48" spans="1:14" x14ac:dyDescent="0.25">
      <c r="A48" s="3" t="str">
        <f t="shared" si="5"/>
        <v>Московский</v>
      </c>
      <c r="B48" s="11" t="str">
        <f t="shared" si="5"/>
        <v>ГБОУ СОШ №544</v>
      </c>
      <c r="C48" s="5">
        <f t="shared" si="5"/>
        <v>11544</v>
      </c>
      <c r="D48" s="5" t="str">
        <f t="shared" si="5"/>
        <v>СОШ с углуб.</v>
      </c>
      <c r="E48" s="12" t="str">
        <f t="shared" si="5"/>
        <v>1вк</v>
      </c>
      <c r="F48" s="7">
        <f t="shared" si="5"/>
        <v>189</v>
      </c>
      <c r="G48" s="7">
        <f t="shared" si="5"/>
        <v>177</v>
      </c>
      <c r="H48" s="8">
        <f t="shared" si="2"/>
        <v>11544046</v>
      </c>
      <c r="I48" s="9">
        <v>1</v>
      </c>
      <c r="J48" s="9">
        <v>1</v>
      </c>
      <c r="K48" s="9">
        <v>1</v>
      </c>
      <c r="L48" s="9">
        <v>1</v>
      </c>
      <c r="M48" s="9">
        <v>1</v>
      </c>
      <c r="N48" s="10">
        <f t="shared" si="0"/>
        <v>5</v>
      </c>
    </row>
    <row r="49" spans="1:14" x14ac:dyDescent="0.25">
      <c r="A49" s="3" t="str">
        <f t="shared" si="5"/>
        <v>Московский</v>
      </c>
      <c r="B49" s="11" t="str">
        <f t="shared" si="5"/>
        <v>ГБОУ СОШ №544</v>
      </c>
      <c r="C49" s="5">
        <f t="shared" si="5"/>
        <v>11544</v>
      </c>
      <c r="D49" s="5" t="str">
        <f t="shared" si="5"/>
        <v>СОШ с углуб.</v>
      </c>
      <c r="E49" s="12" t="str">
        <f t="shared" si="5"/>
        <v>1вк</v>
      </c>
      <c r="F49" s="7">
        <f t="shared" si="5"/>
        <v>189</v>
      </c>
      <c r="G49" s="7">
        <f t="shared" si="5"/>
        <v>177</v>
      </c>
      <c r="H49" s="8">
        <f t="shared" si="2"/>
        <v>11544047</v>
      </c>
      <c r="I49" s="9">
        <v>1</v>
      </c>
      <c r="J49" s="9">
        <v>1</v>
      </c>
      <c r="K49" s="9">
        <v>1</v>
      </c>
      <c r="L49" s="9">
        <v>1</v>
      </c>
      <c r="M49" s="9">
        <v>1</v>
      </c>
      <c r="N49" s="10">
        <f t="shared" si="0"/>
        <v>5</v>
      </c>
    </row>
    <row r="50" spans="1:14" x14ac:dyDescent="0.25">
      <c r="A50" s="3" t="str">
        <f t="shared" si="5"/>
        <v>Московский</v>
      </c>
      <c r="B50" s="11" t="str">
        <f t="shared" si="5"/>
        <v>ГБОУ СОШ №544</v>
      </c>
      <c r="C50" s="5">
        <f t="shared" si="5"/>
        <v>11544</v>
      </c>
      <c r="D50" s="5" t="str">
        <f t="shared" si="5"/>
        <v>СОШ с углуб.</v>
      </c>
      <c r="E50" s="12" t="str">
        <f t="shared" si="5"/>
        <v>1вк</v>
      </c>
      <c r="F50" s="7">
        <f t="shared" si="5"/>
        <v>189</v>
      </c>
      <c r="G50" s="7">
        <f t="shared" si="5"/>
        <v>177</v>
      </c>
      <c r="H50" s="8">
        <f t="shared" si="2"/>
        <v>11544048</v>
      </c>
      <c r="I50" s="9">
        <v>1</v>
      </c>
      <c r="J50" s="9">
        <v>1</v>
      </c>
      <c r="K50" s="9">
        <v>0</v>
      </c>
      <c r="L50" s="9">
        <v>1</v>
      </c>
      <c r="M50" s="9">
        <v>1</v>
      </c>
      <c r="N50" s="10">
        <f t="shared" si="0"/>
        <v>4</v>
      </c>
    </row>
    <row r="51" spans="1:14" x14ac:dyDescent="0.25">
      <c r="A51" s="3" t="str">
        <f t="shared" si="5"/>
        <v>Московский</v>
      </c>
      <c r="B51" s="11" t="str">
        <f t="shared" si="5"/>
        <v>ГБОУ СОШ №544</v>
      </c>
      <c r="C51" s="5">
        <f t="shared" si="5"/>
        <v>11544</v>
      </c>
      <c r="D51" s="5" t="str">
        <f t="shared" si="5"/>
        <v>СОШ с углуб.</v>
      </c>
      <c r="E51" s="12" t="str">
        <f t="shared" si="5"/>
        <v>1вк</v>
      </c>
      <c r="F51" s="7">
        <f t="shared" si="5"/>
        <v>189</v>
      </c>
      <c r="G51" s="7">
        <f t="shared" si="5"/>
        <v>177</v>
      </c>
      <c r="H51" s="8">
        <f t="shared" si="2"/>
        <v>11544049</v>
      </c>
      <c r="I51" s="9">
        <v>1</v>
      </c>
      <c r="J51" s="9">
        <v>0</v>
      </c>
      <c r="K51" s="9">
        <v>1</v>
      </c>
      <c r="L51" s="9">
        <v>1</v>
      </c>
      <c r="M51" s="9">
        <v>1</v>
      </c>
      <c r="N51" s="10">
        <f t="shared" si="0"/>
        <v>4</v>
      </c>
    </row>
    <row r="52" spans="1:14" x14ac:dyDescent="0.25">
      <c r="A52" s="3" t="str">
        <f t="shared" si="5"/>
        <v>Московский</v>
      </c>
      <c r="B52" s="11" t="str">
        <f t="shared" si="5"/>
        <v>ГБОУ СОШ №544</v>
      </c>
      <c r="C52" s="5">
        <f t="shared" si="5"/>
        <v>11544</v>
      </c>
      <c r="D52" s="5" t="str">
        <f t="shared" si="5"/>
        <v>СОШ с углуб.</v>
      </c>
      <c r="E52" s="12" t="str">
        <f t="shared" si="5"/>
        <v>1вк</v>
      </c>
      <c r="F52" s="7">
        <f t="shared" si="5"/>
        <v>189</v>
      </c>
      <c r="G52" s="7">
        <f t="shared" si="5"/>
        <v>177</v>
      </c>
      <c r="H52" s="8">
        <f t="shared" si="2"/>
        <v>11544050</v>
      </c>
      <c r="I52" s="9">
        <v>1</v>
      </c>
      <c r="J52" s="9">
        <v>1</v>
      </c>
      <c r="K52" s="9">
        <v>1</v>
      </c>
      <c r="L52" s="9">
        <v>1</v>
      </c>
      <c r="M52" s="9">
        <v>1</v>
      </c>
      <c r="N52" s="10">
        <f t="shared" si="0"/>
        <v>5</v>
      </c>
    </row>
    <row r="53" spans="1:14" x14ac:dyDescent="0.25">
      <c r="A53" s="3" t="str">
        <f t="shared" ref="A53:G68" si="6">A52</f>
        <v>Московский</v>
      </c>
      <c r="B53" s="11" t="str">
        <f t="shared" si="6"/>
        <v>ГБОУ СОШ №544</v>
      </c>
      <c r="C53" s="5">
        <f t="shared" si="6"/>
        <v>11544</v>
      </c>
      <c r="D53" s="5" t="str">
        <f t="shared" si="6"/>
        <v>СОШ с углуб.</v>
      </c>
      <c r="E53" s="12" t="str">
        <f t="shared" si="6"/>
        <v>1вк</v>
      </c>
      <c r="F53" s="7">
        <f t="shared" si="6"/>
        <v>189</v>
      </c>
      <c r="G53" s="7">
        <f t="shared" si="6"/>
        <v>177</v>
      </c>
      <c r="H53" s="8">
        <f t="shared" si="2"/>
        <v>11544051</v>
      </c>
      <c r="I53" s="9">
        <v>1</v>
      </c>
      <c r="J53" s="9">
        <v>0</v>
      </c>
      <c r="K53" s="9">
        <v>1</v>
      </c>
      <c r="L53" s="9">
        <v>1</v>
      </c>
      <c r="M53" s="9">
        <v>1</v>
      </c>
      <c r="N53" s="10">
        <f t="shared" si="0"/>
        <v>4</v>
      </c>
    </row>
    <row r="54" spans="1:14" x14ac:dyDescent="0.25">
      <c r="A54" s="3" t="str">
        <f t="shared" si="6"/>
        <v>Московский</v>
      </c>
      <c r="B54" s="11" t="str">
        <f t="shared" si="6"/>
        <v>ГБОУ СОШ №544</v>
      </c>
      <c r="C54" s="5">
        <f t="shared" si="6"/>
        <v>11544</v>
      </c>
      <c r="D54" s="5" t="str">
        <f t="shared" si="6"/>
        <v>СОШ с углуб.</v>
      </c>
      <c r="E54" s="12" t="str">
        <f t="shared" si="6"/>
        <v>1вк</v>
      </c>
      <c r="F54" s="7">
        <f t="shared" si="6"/>
        <v>189</v>
      </c>
      <c r="G54" s="7">
        <f t="shared" si="6"/>
        <v>177</v>
      </c>
      <c r="H54" s="8">
        <f t="shared" si="2"/>
        <v>11544052</v>
      </c>
      <c r="I54" s="9">
        <v>1</v>
      </c>
      <c r="J54" s="9">
        <v>1</v>
      </c>
      <c r="K54" s="9">
        <v>1</v>
      </c>
      <c r="L54" s="9">
        <v>1</v>
      </c>
      <c r="M54" s="9">
        <v>1</v>
      </c>
      <c r="N54" s="10">
        <f t="shared" si="0"/>
        <v>5</v>
      </c>
    </row>
    <row r="55" spans="1:14" x14ac:dyDescent="0.25">
      <c r="A55" s="3" t="str">
        <f t="shared" si="6"/>
        <v>Московский</v>
      </c>
      <c r="B55" s="11" t="str">
        <f t="shared" si="6"/>
        <v>ГБОУ СОШ №544</v>
      </c>
      <c r="C55" s="5">
        <f t="shared" si="6"/>
        <v>11544</v>
      </c>
      <c r="D55" s="5" t="str">
        <f t="shared" si="6"/>
        <v>СОШ с углуб.</v>
      </c>
      <c r="E55" s="12" t="str">
        <f t="shared" si="6"/>
        <v>1вк</v>
      </c>
      <c r="F55" s="7">
        <f t="shared" si="6"/>
        <v>189</v>
      </c>
      <c r="G55" s="7">
        <f t="shared" si="6"/>
        <v>177</v>
      </c>
      <c r="H55" s="8">
        <f t="shared" si="2"/>
        <v>11544053</v>
      </c>
      <c r="I55" s="9">
        <v>1</v>
      </c>
      <c r="J55" s="9">
        <v>1</v>
      </c>
      <c r="K55" s="9">
        <v>0</v>
      </c>
      <c r="L55" s="9">
        <v>1</v>
      </c>
      <c r="M55" s="9">
        <v>1</v>
      </c>
      <c r="N55" s="10">
        <f t="shared" si="0"/>
        <v>4</v>
      </c>
    </row>
    <row r="56" spans="1:14" x14ac:dyDescent="0.25">
      <c r="A56" s="3" t="str">
        <f t="shared" si="6"/>
        <v>Московский</v>
      </c>
      <c r="B56" s="11" t="str">
        <f t="shared" si="6"/>
        <v>ГБОУ СОШ №544</v>
      </c>
      <c r="C56" s="5">
        <f t="shared" si="6"/>
        <v>11544</v>
      </c>
      <c r="D56" s="5" t="str">
        <f t="shared" si="6"/>
        <v>СОШ с углуб.</v>
      </c>
      <c r="E56" s="12" t="str">
        <f t="shared" si="6"/>
        <v>1вк</v>
      </c>
      <c r="F56" s="7">
        <f t="shared" si="6"/>
        <v>189</v>
      </c>
      <c r="G56" s="7">
        <f t="shared" si="6"/>
        <v>177</v>
      </c>
      <c r="H56" s="8">
        <f t="shared" si="2"/>
        <v>11544054</v>
      </c>
      <c r="I56" s="9">
        <v>1</v>
      </c>
      <c r="J56" s="9">
        <v>1</v>
      </c>
      <c r="K56" s="9">
        <v>0</v>
      </c>
      <c r="L56" s="9">
        <v>1</v>
      </c>
      <c r="M56" s="9">
        <v>1</v>
      </c>
      <c r="N56" s="10">
        <f t="shared" si="0"/>
        <v>4</v>
      </c>
    </row>
    <row r="57" spans="1:14" x14ac:dyDescent="0.25">
      <c r="A57" s="3" t="str">
        <f t="shared" si="6"/>
        <v>Московский</v>
      </c>
      <c r="B57" s="11" t="str">
        <f t="shared" si="6"/>
        <v>ГБОУ СОШ №544</v>
      </c>
      <c r="C57" s="5">
        <f t="shared" si="6"/>
        <v>11544</v>
      </c>
      <c r="D57" s="5" t="str">
        <f t="shared" si="6"/>
        <v>СОШ с углуб.</v>
      </c>
      <c r="E57" s="12" t="str">
        <f t="shared" si="6"/>
        <v>1вк</v>
      </c>
      <c r="F57" s="7">
        <f t="shared" si="6"/>
        <v>189</v>
      </c>
      <c r="G57" s="7">
        <f t="shared" si="6"/>
        <v>177</v>
      </c>
      <c r="H57" s="8">
        <f t="shared" si="2"/>
        <v>11544055</v>
      </c>
      <c r="I57" s="9">
        <v>1</v>
      </c>
      <c r="J57" s="9">
        <v>1</v>
      </c>
      <c r="K57" s="9">
        <v>1</v>
      </c>
      <c r="L57" s="9">
        <v>1</v>
      </c>
      <c r="M57" s="9">
        <v>1</v>
      </c>
      <c r="N57" s="10">
        <f t="shared" si="0"/>
        <v>5</v>
      </c>
    </row>
    <row r="58" spans="1:14" x14ac:dyDescent="0.25">
      <c r="A58" s="3" t="str">
        <f t="shared" si="6"/>
        <v>Московский</v>
      </c>
      <c r="B58" s="11" t="str">
        <f t="shared" si="6"/>
        <v>ГБОУ СОШ №544</v>
      </c>
      <c r="C58" s="5">
        <f t="shared" si="6"/>
        <v>11544</v>
      </c>
      <c r="D58" s="5" t="str">
        <f t="shared" si="6"/>
        <v>СОШ с углуб.</v>
      </c>
      <c r="E58" s="12" t="str">
        <f t="shared" si="6"/>
        <v>1вк</v>
      </c>
      <c r="F58" s="7">
        <f t="shared" si="6"/>
        <v>189</v>
      </c>
      <c r="G58" s="7">
        <f t="shared" si="6"/>
        <v>177</v>
      </c>
      <c r="H58" s="8">
        <f t="shared" si="2"/>
        <v>11544056</v>
      </c>
      <c r="I58" s="9">
        <v>1</v>
      </c>
      <c r="J58" s="9">
        <v>1</v>
      </c>
      <c r="K58" s="9">
        <v>1</v>
      </c>
      <c r="L58" s="9">
        <v>1</v>
      </c>
      <c r="M58" s="9">
        <v>1</v>
      </c>
      <c r="N58" s="10">
        <f t="shared" si="0"/>
        <v>5</v>
      </c>
    </row>
    <row r="59" spans="1:14" x14ac:dyDescent="0.25">
      <c r="A59" s="3" t="str">
        <f t="shared" si="6"/>
        <v>Московский</v>
      </c>
      <c r="B59" s="11" t="str">
        <f t="shared" si="6"/>
        <v>ГБОУ СОШ №544</v>
      </c>
      <c r="C59" s="5">
        <f t="shared" si="6"/>
        <v>11544</v>
      </c>
      <c r="D59" s="5" t="str">
        <f t="shared" si="6"/>
        <v>СОШ с углуб.</v>
      </c>
      <c r="E59" s="12" t="str">
        <f t="shared" si="6"/>
        <v>1вк</v>
      </c>
      <c r="F59" s="7">
        <f t="shared" si="6"/>
        <v>189</v>
      </c>
      <c r="G59" s="7">
        <f t="shared" si="6"/>
        <v>177</v>
      </c>
      <c r="H59" s="8">
        <f t="shared" si="2"/>
        <v>11544057</v>
      </c>
      <c r="I59" s="9">
        <v>1</v>
      </c>
      <c r="J59" s="9">
        <v>1</v>
      </c>
      <c r="K59" s="9">
        <v>0</v>
      </c>
      <c r="L59" s="9">
        <v>1</v>
      </c>
      <c r="M59" s="9">
        <v>1</v>
      </c>
      <c r="N59" s="10">
        <f t="shared" si="0"/>
        <v>4</v>
      </c>
    </row>
    <row r="60" spans="1:14" x14ac:dyDescent="0.25">
      <c r="A60" s="3" t="str">
        <f t="shared" si="6"/>
        <v>Московский</v>
      </c>
      <c r="B60" s="11" t="str">
        <f t="shared" si="6"/>
        <v>ГБОУ СОШ №544</v>
      </c>
      <c r="C60" s="5">
        <f t="shared" si="6"/>
        <v>11544</v>
      </c>
      <c r="D60" s="5" t="str">
        <f t="shared" si="6"/>
        <v>СОШ с углуб.</v>
      </c>
      <c r="E60" s="12" t="str">
        <f t="shared" si="6"/>
        <v>1вк</v>
      </c>
      <c r="F60" s="7">
        <f t="shared" si="6"/>
        <v>189</v>
      </c>
      <c r="G60" s="7">
        <f t="shared" si="6"/>
        <v>177</v>
      </c>
      <c r="H60" s="8">
        <f t="shared" si="2"/>
        <v>11544058</v>
      </c>
      <c r="I60" s="9">
        <v>1</v>
      </c>
      <c r="J60" s="9">
        <v>1</v>
      </c>
      <c r="K60" s="9">
        <v>1</v>
      </c>
      <c r="L60" s="9">
        <v>0</v>
      </c>
      <c r="M60" s="9">
        <v>1</v>
      </c>
      <c r="N60" s="10">
        <f t="shared" si="0"/>
        <v>4</v>
      </c>
    </row>
    <row r="61" spans="1:14" x14ac:dyDescent="0.25">
      <c r="A61" s="3" t="str">
        <f t="shared" si="6"/>
        <v>Московский</v>
      </c>
      <c r="B61" s="11" t="str">
        <f t="shared" si="6"/>
        <v>ГБОУ СОШ №544</v>
      </c>
      <c r="C61" s="5">
        <f t="shared" si="6"/>
        <v>11544</v>
      </c>
      <c r="D61" s="5" t="str">
        <f t="shared" si="6"/>
        <v>СОШ с углуб.</v>
      </c>
      <c r="E61" s="12" t="str">
        <f t="shared" si="6"/>
        <v>1вк</v>
      </c>
      <c r="F61" s="7">
        <f t="shared" si="6"/>
        <v>189</v>
      </c>
      <c r="G61" s="7">
        <f t="shared" si="6"/>
        <v>177</v>
      </c>
      <c r="H61" s="8">
        <f t="shared" si="2"/>
        <v>11544059</v>
      </c>
      <c r="I61" s="9">
        <v>1</v>
      </c>
      <c r="J61" s="9">
        <v>1</v>
      </c>
      <c r="K61" s="9">
        <v>1</v>
      </c>
      <c r="L61" s="9">
        <v>1</v>
      </c>
      <c r="M61" s="9">
        <v>1</v>
      </c>
      <c r="N61" s="10">
        <f t="shared" si="0"/>
        <v>5</v>
      </c>
    </row>
    <row r="62" spans="1:14" x14ac:dyDescent="0.25">
      <c r="A62" s="3" t="str">
        <f t="shared" si="6"/>
        <v>Московский</v>
      </c>
      <c r="B62" s="11" t="str">
        <f t="shared" si="6"/>
        <v>ГБОУ СОШ №544</v>
      </c>
      <c r="C62" s="5">
        <f t="shared" si="6"/>
        <v>11544</v>
      </c>
      <c r="D62" s="5" t="str">
        <f t="shared" si="6"/>
        <v>СОШ с углуб.</v>
      </c>
      <c r="E62" s="12" t="str">
        <f t="shared" si="6"/>
        <v>1вк</v>
      </c>
      <c r="F62" s="7">
        <f t="shared" si="6"/>
        <v>189</v>
      </c>
      <c r="G62" s="7">
        <f t="shared" si="6"/>
        <v>177</v>
      </c>
      <c r="H62" s="8">
        <f t="shared" si="2"/>
        <v>11544060</v>
      </c>
      <c r="I62" s="9">
        <v>1</v>
      </c>
      <c r="J62" s="9">
        <v>0</v>
      </c>
      <c r="K62" s="9">
        <v>1</v>
      </c>
      <c r="L62" s="9">
        <v>0</v>
      </c>
      <c r="M62" s="9">
        <v>1</v>
      </c>
      <c r="N62" s="10">
        <f t="shared" si="0"/>
        <v>3</v>
      </c>
    </row>
    <row r="63" spans="1:14" x14ac:dyDescent="0.25">
      <c r="A63" s="3" t="str">
        <f t="shared" si="6"/>
        <v>Московский</v>
      </c>
      <c r="B63" s="11" t="str">
        <f t="shared" si="6"/>
        <v>ГБОУ СОШ №544</v>
      </c>
      <c r="C63" s="5">
        <f t="shared" si="6"/>
        <v>11544</v>
      </c>
      <c r="D63" s="5" t="str">
        <f t="shared" si="6"/>
        <v>СОШ с углуб.</v>
      </c>
      <c r="E63" s="13" t="s">
        <v>62</v>
      </c>
      <c r="F63" s="7">
        <f t="shared" si="6"/>
        <v>189</v>
      </c>
      <c r="G63" s="7">
        <f t="shared" si="6"/>
        <v>177</v>
      </c>
      <c r="H63" s="8">
        <f t="shared" si="2"/>
        <v>11544061</v>
      </c>
      <c r="I63" s="9">
        <v>1</v>
      </c>
      <c r="J63" s="9">
        <v>1</v>
      </c>
      <c r="K63" s="9">
        <v>1</v>
      </c>
      <c r="L63" s="9">
        <v>1</v>
      </c>
      <c r="M63" s="9">
        <v>1</v>
      </c>
      <c r="N63" s="10">
        <f t="shared" si="0"/>
        <v>5</v>
      </c>
    </row>
    <row r="64" spans="1:14" x14ac:dyDescent="0.25">
      <c r="A64" s="3" t="str">
        <f t="shared" si="6"/>
        <v>Московский</v>
      </c>
      <c r="B64" s="11" t="str">
        <f t="shared" si="6"/>
        <v>ГБОУ СОШ №544</v>
      </c>
      <c r="C64" s="5">
        <f t="shared" si="6"/>
        <v>11544</v>
      </c>
      <c r="D64" s="5" t="str">
        <f t="shared" si="6"/>
        <v>СОШ с углуб.</v>
      </c>
      <c r="E64" s="12" t="str">
        <f t="shared" si="6"/>
        <v>1бк</v>
      </c>
      <c r="F64" s="7">
        <f t="shared" si="6"/>
        <v>189</v>
      </c>
      <c r="G64" s="7">
        <f t="shared" si="6"/>
        <v>177</v>
      </c>
      <c r="H64" s="8">
        <f t="shared" si="2"/>
        <v>11544062</v>
      </c>
      <c r="I64" s="9">
        <v>0</v>
      </c>
      <c r="J64" s="9">
        <v>1</v>
      </c>
      <c r="K64" s="9">
        <v>1</v>
      </c>
      <c r="L64" s="9">
        <v>1</v>
      </c>
      <c r="M64" s="9">
        <v>1</v>
      </c>
      <c r="N64" s="10">
        <f t="shared" si="0"/>
        <v>4</v>
      </c>
    </row>
    <row r="65" spans="1:14" x14ac:dyDescent="0.25">
      <c r="A65" s="3" t="str">
        <f t="shared" si="6"/>
        <v>Московский</v>
      </c>
      <c r="B65" s="11" t="str">
        <f t="shared" si="6"/>
        <v>ГБОУ СОШ №544</v>
      </c>
      <c r="C65" s="5">
        <f t="shared" si="6"/>
        <v>11544</v>
      </c>
      <c r="D65" s="5" t="str">
        <f t="shared" si="6"/>
        <v>СОШ с углуб.</v>
      </c>
      <c r="E65" s="12" t="str">
        <f t="shared" si="6"/>
        <v>1бк</v>
      </c>
      <c r="F65" s="7">
        <f t="shared" si="6"/>
        <v>189</v>
      </c>
      <c r="G65" s="7">
        <f t="shared" si="6"/>
        <v>177</v>
      </c>
      <c r="H65" s="8">
        <f t="shared" si="2"/>
        <v>11544063</v>
      </c>
      <c r="I65" s="9">
        <v>1</v>
      </c>
      <c r="J65" s="9">
        <v>1</v>
      </c>
      <c r="K65" s="9">
        <v>1</v>
      </c>
      <c r="L65" s="9">
        <v>1</v>
      </c>
      <c r="M65" s="9">
        <v>1</v>
      </c>
      <c r="N65" s="10">
        <f t="shared" si="0"/>
        <v>5</v>
      </c>
    </row>
    <row r="66" spans="1:14" x14ac:dyDescent="0.25">
      <c r="A66" s="3" t="str">
        <f t="shared" si="6"/>
        <v>Московский</v>
      </c>
      <c r="B66" s="11" t="str">
        <f t="shared" si="6"/>
        <v>ГБОУ СОШ №544</v>
      </c>
      <c r="C66" s="5">
        <f t="shared" si="6"/>
        <v>11544</v>
      </c>
      <c r="D66" s="5" t="str">
        <f t="shared" si="6"/>
        <v>СОШ с углуб.</v>
      </c>
      <c r="E66" s="12" t="str">
        <f t="shared" si="6"/>
        <v>1бк</v>
      </c>
      <c r="F66" s="7">
        <f t="shared" si="6"/>
        <v>189</v>
      </c>
      <c r="G66" s="7">
        <f t="shared" si="6"/>
        <v>177</v>
      </c>
      <c r="H66" s="8">
        <f t="shared" si="2"/>
        <v>11544064</v>
      </c>
      <c r="I66" s="9">
        <v>1</v>
      </c>
      <c r="J66" s="9">
        <v>1</v>
      </c>
      <c r="K66" s="9">
        <v>0</v>
      </c>
      <c r="L66" s="9">
        <v>1</v>
      </c>
      <c r="M66" s="9">
        <v>1</v>
      </c>
      <c r="N66" s="10">
        <f t="shared" si="0"/>
        <v>4</v>
      </c>
    </row>
    <row r="67" spans="1:14" x14ac:dyDescent="0.25">
      <c r="A67" s="3" t="str">
        <f t="shared" si="6"/>
        <v>Московский</v>
      </c>
      <c r="B67" s="11" t="str">
        <f t="shared" si="6"/>
        <v>ГБОУ СОШ №544</v>
      </c>
      <c r="C67" s="5">
        <f t="shared" si="6"/>
        <v>11544</v>
      </c>
      <c r="D67" s="5" t="str">
        <f t="shared" si="6"/>
        <v>СОШ с углуб.</v>
      </c>
      <c r="E67" s="12" t="str">
        <f t="shared" si="6"/>
        <v>1бк</v>
      </c>
      <c r="F67" s="7">
        <f t="shared" si="6"/>
        <v>189</v>
      </c>
      <c r="G67" s="7">
        <f t="shared" si="6"/>
        <v>177</v>
      </c>
      <c r="H67" s="8">
        <f t="shared" si="2"/>
        <v>11544065</v>
      </c>
      <c r="I67" s="9">
        <v>0</v>
      </c>
      <c r="J67" s="9">
        <v>0</v>
      </c>
      <c r="K67" s="9">
        <v>1</v>
      </c>
      <c r="L67" s="9">
        <v>1</v>
      </c>
      <c r="M67" s="9">
        <v>1</v>
      </c>
      <c r="N67" s="10">
        <f t="shared" si="0"/>
        <v>3</v>
      </c>
    </row>
    <row r="68" spans="1:14" x14ac:dyDescent="0.25">
      <c r="A68" s="3" t="str">
        <f t="shared" si="6"/>
        <v>Московский</v>
      </c>
      <c r="B68" s="11" t="str">
        <f t="shared" si="6"/>
        <v>ГБОУ СОШ №544</v>
      </c>
      <c r="C68" s="5">
        <f t="shared" si="6"/>
        <v>11544</v>
      </c>
      <c r="D68" s="5" t="str">
        <f t="shared" si="6"/>
        <v>СОШ с углуб.</v>
      </c>
      <c r="E68" s="12" t="str">
        <f t="shared" si="6"/>
        <v>1бк</v>
      </c>
      <c r="F68" s="7">
        <f t="shared" si="6"/>
        <v>189</v>
      </c>
      <c r="G68" s="7">
        <f t="shared" si="6"/>
        <v>177</v>
      </c>
      <c r="H68" s="8">
        <f t="shared" si="2"/>
        <v>11544066</v>
      </c>
      <c r="I68" s="9">
        <v>1</v>
      </c>
      <c r="J68" s="9">
        <v>1</v>
      </c>
      <c r="K68" s="9">
        <v>1</v>
      </c>
      <c r="L68" s="9">
        <v>1</v>
      </c>
      <c r="M68" s="9">
        <v>1</v>
      </c>
      <c r="N68" s="10">
        <f t="shared" ref="N68:N131" si="7">IF(COUNTBLANK(I68:M68)&lt;5,SUM(I68:M68),"Не писал")</f>
        <v>5</v>
      </c>
    </row>
    <row r="69" spans="1:14" x14ac:dyDescent="0.25">
      <c r="A69" s="3" t="str">
        <f t="shared" ref="A69:G84" si="8">A68</f>
        <v>Московский</v>
      </c>
      <c r="B69" s="11" t="str">
        <f t="shared" si="8"/>
        <v>ГБОУ СОШ №544</v>
      </c>
      <c r="C69" s="5">
        <f t="shared" si="8"/>
        <v>11544</v>
      </c>
      <c r="D69" s="5" t="str">
        <f t="shared" si="8"/>
        <v>СОШ с углуб.</v>
      </c>
      <c r="E69" s="12" t="str">
        <f t="shared" si="8"/>
        <v>1бк</v>
      </c>
      <c r="F69" s="7">
        <f t="shared" si="8"/>
        <v>189</v>
      </c>
      <c r="G69" s="7">
        <f t="shared" si="8"/>
        <v>177</v>
      </c>
      <c r="H69" s="8">
        <f t="shared" ref="H69:H132" si="9">H68+1</f>
        <v>11544067</v>
      </c>
      <c r="I69" s="9">
        <v>1</v>
      </c>
      <c r="J69" s="9">
        <v>1</v>
      </c>
      <c r="K69" s="9">
        <v>0</v>
      </c>
      <c r="L69" s="9">
        <v>1</v>
      </c>
      <c r="M69" s="9">
        <v>1</v>
      </c>
      <c r="N69" s="10">
        <f t="shared" si="7"/>
        <v>4</v>
      </c>
    </row>
    <row r="70" spans="1:14" x14ac:dyDescent="0.25">
      <c r="A70" s="3" t="str">
        <f t="shared" si="8"/>
        <v>Московский</v>
      </c>
      <c r="B70" s="11" t="str">
        <f t="shared" si="8"/>
        <v>ГБОУ СОШ №544</v>
      </c>
      <c r="C70" s="5">
        <f t="shared" si="8"/>
        <v>11544</v>
      </c>
      <c r="D70" s="5" t="str">
        <f t="shared" si="8"/>
        <v>СОШ с углуб.</v>
      </c>
      <c r="E70" s="12" t="str">
        <f t="shared" si="8"/>
        <v>1бк</v>
      </c>
      <c r="F70" s="7">
        <f t="shared" si="8"/>
        <v>189</v>
      </c>
      <c r="G70" s="7">
        <f t="shared" si="8"/>
        <v>177</v>
      </c>
      <c r="H70" s="8">
        <f t="shared" si="9"/>
        <v>11544068</v>
      </c>
      <c r="I70" s="9">
        <v>1</v>
      </c>
      <c r="J70" s="9">
        <v>0</v>
      </c>
      <c r="K70" s="9">
        <v>0</v>
      </c>
      <c r="L70" s="9">
        <v>0</v>
      </c>
      <c r="M70" s="9">
        <v>1</v>
      </c>
      <c r="N70" s="10">
        <f t="shared" si="7"/>
        <v>2</v>
      </c>
    </row>
    <row r="71" spans="1:14" x14ac:dyDescent="0.25">
      <c r="A71" s="3" t="str">
        <f t="shared" si="8"/>
        <v>Московский</v>
      </c>
      <c r="B71" s="11" t="str">
        <f t="shared" si="8"/>
        <v>ГБОУ СОШ №544</v>
      </c>
      <c r="C71" s="5">
        <f t="shared" si="8"/>
        <v>11544</v>
      </c>
      <c r="D71" s="5" t="str">
        <f t="shared" si="8"/>
        <v>СОШ с углуб.</v>
      </c>
      <c r="E71" s="12" t="str">
        <f t="shared" si="8"/>
        <v>1бк</v>
      </c>
      <c r="F71" s="7">
        <f t="shared" si="8"/>
        <v>189</v>
      </c>
      <c r="G71" s="7">
        <f t="shared" si="8"/>
        <v>177</v>
      </c>
      <c r="H71" s="8">
        <f t="shared" si="9"/>
        <v>11544069</v>
      </c>
      <c r="I71" s="9">
        <v>1</v>
      </c>
      <c r="J71" s="9">
        <v>1</v>
      </c>
      <c r="K71" s="9">
        <v>0</v>
      </c>
      <c r="L71" s="9">
        <v>1</v>
      </c>
      <c r="M71" s="9">
        <v>1</v>
      </c>
      <c r="N71" s="10">
        <f t="shared" si="7"/>
        <v>4</v>
      </c>
    </row>
    <row r="72" spans="1:14" x14ac:dyDescent="0.25">
      <c r="A72" s="3" t="str">
        <f t="shared" si="8"/>
        <v>Московский</v>
      </c>
      <c r="B72" s="11" t="str">
        <f t="shared" si="8"/>
        <v>ГБОУ СОШ №544</v>
      </c>
      <c r="C72" s="5">
        <f t="shared" si="8"/>
        <v>11544</v>
      </c>
      <c r="D72" s="5" t="str">
        <f t="shared" si="8"/>
        <v>СОШ с углуб.</v>
      </c>
      <c r="E72" s="12" t="str">
        <f t="shared" si="8"/>
        <v>1бк</v>
      </c>
      <c r="F72" s="7">
        <f t="shared" si="8"/>
        <v>189</v>
      </c>
      <c r="G72" s="7">
        <f t="shared" si="8"/>
        <v>177</v>
      </c>
      <c r="H72" s="8">
        <f t="shared" si="9"/>
        <v>11544070</v>
      </c>
      <c r="I72" s="9">
        <v>1</v>
      </c>
      <c r="J72" s="9">
        <v>1</v>
      </c>
      <c r="K72" s="9">
        <v>1</v>
      </c>
      <c r="L72" s="9">
        <v>1</v>
      </c>
      <c r="M72" s="9">
        <v>1</v>
      </c>
      <c r="N72" s="10">
        <f t="shared" si="7"/>
        <v>5</v>
      </c>
    </row>
    <row r="73" spans="1:14" x14ac:dyDescent="0.25">
      <c r="A73" s="3" t="str">
        <f t="shared" si="8"/>
        <v>Московский</v>
      </c>
      <c r="B73" s="11" t="str">
        <f t="shared" si="8"/>
        <v>ГБОУ СОШ №544</v>
      </c>
      <c r="C73" s="5">
        <f t="shared" si="8"/>
        <v>11544</v>
      </c>
      <c r="D73" s="5" t="str">
        <f t="shared" si="8"/>
        <v>СОШ с углуб.</v>
      </c>
      <c r="E73" s="12" t="str">
        <f t="shared" si="8"/>
        <v>1бк</v>
      </c>
      <c r="F73" s="7">
        <f t="shared" si="8"/>
        <v>189</v>
      </c>
      <c r="G73" s="7">
        <f t="shared" si="8"/>
        <v>177</v>
      </c>
      <c r="H73" s="8">
        <f t="shared" si="9"/>
        <v>11544071</v>
      </c>
      <c r="I73" s="9">
        <v>1</v>
      </c>
      <c r="J73" s="9">
        <v>1</v>
      </c>
      <c r="K73" s="9">
        <v>0</v>
      </c>
      <c r="L73" s="9">
        <v>0</v>
      </c>
      <c r="M73" s="9">
        <v>1</v>
      </c>
      <c r="N73" s="10">
        <f t="shared" si="7"/>
        <v>3</v>
      </c>
    </row>
    <row r="74" spans="1:14" x14ac:dyDescent="0.25">
      <c r="A74" s="3" t="str">
        <f t="shared" si="8"/>
        <v>Московский</v>
      </c>
      <c r="B74" s="11" t="str">
        <f t="shared" si="8"/>
        <v>ГБОУ СОШ №544</v>
      </c>
      <c r="C74" s="5">
        <f t="shared" si="8"/>
        <v>11544</v>
      </c>
      <c r="D74" s="5" t="str">
        <f t="shared" si="8"/>
        <v>СОШ с углуб.</v>
      </c>
      <c r="E74" s="12" t="str">
        <f t="shared" si="8"/>
        <v>1бк</v>
      </c>
      <c r="F74" s="7">
        <f t="shared" si="8"/>
        <v>189</v>
      </c>
      <c r="G74" s="7">
        <f t="shared" si="8"/>
        <v>177</v>
      </c>
      <c r="H74" s="8">
        <f t="shared" si="9"/>
        <v>11544072</v>
      </c>
      <c r="I74" s="9">
        <v>0</v>
      </c>
      <c r="J74" s="9">
        <v>0</v>
      </c>
      <c r="K74" s="9">
        <v>0</v>
      </c>
      <c r="L74" s="9">
        <v>1</v>
      </c>
      <c r="M74" s="9">
        <v>1</v>
      </c>
      <c r="N74" s="10">
        <f t="shared" si="7"/>
        <v>2</v>
      </c>
    </row>
    <row r="75" spans="1:14" x14ac:dyDescent="0.25">
      <c r="A75" s="3" t="str">
        <f t="shared" si="8"/>
        <v>Московский</v>
      </c>
      <c r="B75" s="11" t="str">
        <f t="shared" si="8"/>
        <v>ГБОУ СОШ №544</v>
      </c>
      <c r="C75" s="5">
        <f t="shared" si="8"/>
        <v>11544</v>
      </c>
      <c r="D75" s="5" t="str">
        <f t="shared" si="8"/>
        <v>СОШ с углуб.</v>
      </c>
      <c r="E75" s="12" t="str">
        <f t="shared" si="8"/>
        <v>1бк</v>
      </c>
      <c r="F75" s="7">
        <f t="shared" si="8"/>
        <v>189</v>
      </c>
      <c r="G75" s="7">
        <f t="shared" si="8"/>
        <v>177</v>
      </c>
      <c r="H75" s="8">
        <f t="shared" si="9"/>
        <v>11544073</v>
      </c>
      <c r="I75" s="9">
        <v>0</v>
      </c>
      <c r="J75" s="9">
        <v>0</v>
      </c>
      <c r="K75" s="9">
        <v>0</v>
      </c>
      <c r="L75" s="9">
        <v>1</v>
      </c>
      <c r="M75" s="9">
        <v>1</v>
      </c>
      <c r="N75" s="10">
        <f t="shared" si="7"/>
        <v>2</v>
      </c>
    </row>
    <row r="76" spans="1:14" x14ac:dyDescent="0.25">
      <c r="A76" s="3" t="str">
        <f t="shared" si="8"/>
        <v>Московский</v>
      </c>
      <c r="B76" s="11" t="str">
        <f t="shared" si="8"/>
        <v>ГБОУ СОШ №544</v>
      </c>
      <c r="C76" s="5">
        <f t="shared" si="8"/>
        <v>11544</v>
      </c>
      <c r="D76" s="5" t="str">
        <f t="shared" si="8"/>
        <v>СОШ с углуб.</v>
      </c>
      <c r="E76" s="12" t="str">
        <f t="shared" si="8"/>
        <v>1бк</v>
      </c>
      <c r="F76" s="7">
        <f t="shared" si="8"/>
        <v>189</v>
      </c>
      <c r="G76" s="7">
        <f t="shared" si="8"/>
        <v>177</v>
      </c>
      <c r="H76" s="8">
        <f t="shared" si="9"/>
        <v>11544074</v>
      </c>
      <c r="I76" s="9">
        <v>1</v>
      </c>
      <c r="J76" s="9">
        <v>1</v>
      </c>
      <c r="K76" s="9">
        <v>1</v>
      </c>
      <c r="L76" s="9">
        <v>1</v>
      </c>
      <c r="M76" s="9">
        <v>1</v>
      </c>
      <c r="N76" s="10">
        <f t="shared" si="7"/>
        <v>5</v>
      </c>
    </row>
    <row r="77" spans="1:14" x14ac:dyDescent="0.25">
      <c r="A77" s="3" t="str">
        <f t="shared" si="8"/>
        <v>Московский</v>
      </c>
      <c r="B77" s="11" t="str">
        <f t="shared" si="8"/>
        <v>ГБОУ СОШ №544</v>
      </c>
      <c r="C77" s="5">
        <f t="shared" si="8"/>
        <v>11544</v>
      </c>
      <c r="D77" s="5" t="str">
        <f t="shared" si="8"/>
        <v>СОШ с углуб.</v>
      </c>
      <c r="E77" s="12" t="str">
        <f t="shared" si="8"/>
        <v>1бк</v>
      </c>
      <c r="F77" s="7">
        <f t="shared" si="8"/>
        <v>189</v>
      </c>
      <c r="G77" s="7">
        <f t="shared" si="8"/>
        <v>177</v>
      </c>
      <c r="H77" s="8">
        <f t="shared" si="9"/>
        <v>11544075</v>
      </c>
      <c r="I77" s="9">
        <v>0</v>
      </c>
      <c r="J77" s="9">
        <v>1</v>
      </c>
      <c r="K77" s="9">
        <v>0</v>
      </c>
      <c r="L77" s="9">
        <v>1</v>
      </c>
      <c r="M77" s="9">
        <v>0</v>
      </c>
      <c r="N77" s="10">
        <f t="shared" si="7"/>
        <v>2</v>
      </c>
    </row>
    <row r="78" spans="1:14" x14ac:dyDescent="0.25">
      <c r="A78" s="3" t="str">
        <f t="shared" si="8"/>
        <v>Московский</v>
      </c>
      <c r="B78" s="11" t="str">
        <f t="shared" si="8"/>
        <v>ГБОУ СОШ №544</v>
      </c>
      <c r="C78" s="5">
        <f t="shared" si="8"/>
        <v>11544</v>
      </c>
      <c r="D78" s="5" t="str">
        <f t="shared" si="8"/>
        <v>СОШ с углуб.</v>
      </c>
      <c r="E78" s="12" t="str">
        <f t="shared" si="8"/>
        <v>1бк</v>
      </c>
      <c r="F78" s="7">
        <f t="shared" si="8"/>
        <v>189</v>
      </c>
      <c r="G78" s="7">
        <f t="shared" si="8"/>
        <v>177</v>
      </c>
      <c r="H78" s="8">
        <f t="shared" si="9"/>
        <v>11544076</v>
      </c>
      <c r="I78" s="9">
        <v>1</v>
      </c>
      <c r="J78" s="9">
        <v>1</v>
      </c>
      <c r="K78" s="9">
        <v>0</v>
      </c>
      <c r="L78" s="9">
        <v>1</v>
      </c>
      <c r="M78" s="9">
        <v>1</v>
      </c>
      <c r="N78" s="10">
        <f t="shared" si="7"/>
        <v>4</v>
      </c>
    </row>
    <row r="79" spans="1:14" x14ac:dyDescent="0.25">
      <c r="A79" s="3" t="str">
        <f t="shared" si="8"/>
        <v>Московский</v>
      </c>
      <c r="B79" s="11" t="str">
        <f t="shared" si="8"/>
        <v>ГБОУ СОШ №544</v>
      </c>
      <c r="C79" s="5">
        <f t="shared" si="8"/>
        <v>11544</v>
      </c>
      <c r="D79" s="5" t="str">
        <f t="shared" si="8"/>
        <v>СОШ с углуб.</v>
      </c>
      <c r="E79" s="12" t="str">
        <f t="shared" si="8"/>
        <v>1бк</v>
      </c>
      <c r="F79" s="7">
        <f t="shared" si="8"/>
        <v>189</v>
      </c>
      <c r="G79" s="7">
        <f t="shared" si="8"/>
        <v>177</v>
      </c>
      <c r="H79" s="8">
        <f t="shared" si="9"/>
        <v>11544077</v>
      </c>
      <c r="I79" s="9">
        <v>1</v>
      </c>
      <c r="J79" s="9">
        <v>1</v>
      </c>
      <c r="K79" s="9">
        <v>1</v>
      </c>
      <c r="L79" s="9">
        <v>1</v>
      </c>
      <c r="M79" s="9">
        <v>1</v>
      </c>
      <c r="N79" s="10">
        <f t="shared" si="7"/>
        <v>5</v>
      </c>
    </row>
    <row r="80" spans="1:14" x14ac:dyDescent="0.25">
      <c r="A80" s="3" t="str">
        <f t="shared" si="8"/>
        <v>Московский</v>
      </c>
      <c r="B80" s="11" t="str">
        <f t="shared" si="8"/>
        <v>ГБОУ СОШ №544</v>
      </c>
      <c r="C80" s="5">
        <f t="shared" si="8"/>
        <v>11544</v>
      </c>
      <c r="D80" s="5" t="str">
        <f t="shared" si="8"/>
        <v>СОШ с углуб.</v>
      </c>
      <c r="E80" s="12" t="str">
        <f t="shared" si="8"/>
        <v>1бк</v>
      </c>
      <c r="F80" s="7">
        <f t="shared" si="8"/>
        <v>189</v>
      </c>
      <c r="G80" s="7">
        <f t="shared" si="8"/>
        <v>177</v>
      </c>
      <c r="H80" s="8">
        <f t="shared" si="9"/>
        <v>11544078</v>
      </c>
      <c r="I80" s="9">
        <v>1</v>
      </c>
      <c r="J80" s="9">
        <v>1</v>
      </c>
      <c r="K80" s="9">
        <v>0</v>
      </c>
      <c r="L80" s="9">
        <v>1</v>
      </c>
      <c r="M80" s="9">
        <v>1</v>
      </c>
      <c r="N80" s="10">
        <f t="shared" si="7"/>
        <v>4</v>
      </c>
    </row>
    <row r="81" spans="1:14" x14ac:dyDescent="0.25">
      <c r="A81" s="3" t="str">
        <f t="shared" si="8"/>
        <v>Московский</v>
      </c>
      <c r="B81" s="11" t="str">
        <f t="shared" si="8"/>
        <v>ГБОУ СОШ №544</v>
      </c>
      <c r="C81" s="5">
        <f t="shared" si="8"/>
        <v>11544</v>
      </c>
      <c r="D81" s="5" t="str">
        <f t="shared" si="8"/>
        <v>СОШ с углуб.</v>
      </c>
      <c r="E81" s="12" t="str">
        <f t="shared" si="8"/>
        <v>1бк</v>
      </c>
      <c r="F81" s="7">
        <f t="shared" si="8"/>
        <v>189</v>
      </c>
      <c r="G81" s="7">
        <f t="shared" si="8"/>
        <v>177</v>
      </c>
      <c r="H81" s="8">
        <f t="shared" si="9"/>
        <v>11544079</v>
      </c>
      <c r="I81" s="9">
        <v>1</v>
      </c>
      <c r="J81" s="9">
        <v>1</v>
      </c>
      <c r="K81" s="9">
        <v>0</v>
      </c>
      <c r="L81" s="9">
        <v>1</v>
      </c>
      <c r="M81" s="9">
        <v>0</v>
      </c>
      <c r="N81" s="10">
        <f t="shared" si="7"/>
        <v>3</v>
      </c>
    </row>
    <row r="82" spans="1:14" x14ac:dyDescent="0.25">
      <c r="A82" s="3" t="str">
        <f t="shared" si="8"/>
        <v>Московский</v>
      </c>
      <c r="B82" s="11" t="str">
        <f t="shared" si="8"/>
        <v>ГБОУ СОШ №544</v>
      </c>
      <c r="C82" s="5">
        <f t="shared" si="8"/>
        <v>11544</v>
      </c>
      <c r="D82" s="5" t="str">
        <f t="shared" si="8"/>
        <v>СОШ с углуб.</v>
      </c>
      <c r="E82" s="12" t="str">
        <f t="shared" si="8"/>
        <v>1бк</v>
      </c>
      <c r="F82" s="7">
        <f t="shared" si="8"/>
        <v>189</v>
      </c>
      <c r="G82" s="7">
        <f t="shared" si="8"/>
        <v>177</v>
      </c>
      <c r="H82" s="8">
        <f t="shared" si="9"/>
        <v>11544080</v>
      </c>
      <c r="I82" s="9">
        <v>1</v>
      </c>
      <c r="J82" s="9">
        <v>1</v>
      </c>
      <c r="K82" s="9">
        <v>0</v>
      </c>
      <c r="L82" s="9">
        <v>0</v>
      </c>
      <c r="M82" s="9">
        <v>1</v>
      </c>
      <c r="N82" s="10">
        <f t="shared" si="7"/>
        <v>3</v>
      </c>
    </row>
    <row r="83" spans="1:14" x14ac:dyDescent="0.25">
      <c r="A83" s="3" t="str">
        <f t="shared" si="8"/>
        <v>Московский</v>
      </c>
      <c r="B83" s="11" t="str">
        <f t="shared" si="8"/>
        <v>ГБОУ СОШ №544</v>
      </c>
      <c r="C83" s="5">
        <f t="shared" si="8"/>
        <v>11544</v>
      </c>
      <c r="D83" s="5" t="str">
        <f t="shared" si="8"/>
        <v>СОШ с углуб.</v>
      </c>
      <c r="E83" s="12" t="str">
        <f t="shared" si="8"/>
        <v>1бк</v>
      </c>
      <c r="F83" s="7">
        <f t="shared" si="8"/>
        <v>189</v>
      </c>
      <c r="G83" s="7">
        <f t="shared" si="8"/>
        <v>177</v>
      </c>
      <c r="H83" s="8">
        <f t="shared" si="9"/>
        <v>11544081</v>
      </c>
      <c r="I83" s="9">
        <v>1</v>
      </c>
      <c r="J83" s="9">
        <v>1</v>
      </c>
      <c r="K83" s="9">
        <v>1</v>
      </c>
      <c r="L83" s="9">
        <v>1</v>
      </c>
      <c r="M83" s="9">
        <v>1</v>
      </c>
      <c r="N83" s="10">
        <f t="shared" si="7"/>
        <v>5</v>
      </c>
    </row>
    <row r="84" spans="1:14" x14ac:dyDescent="0.25">
      <c r="A84" s="3" t="str">
        <f t="shared" si="8"/>
        <v>Московский</v>
      </c>
      <c r="B84" s="11" t="str">
        <f t="shared" si="8"/>
        <v>ГБОУ СОШ №544</v>
      </c>
      <c r="C84" s="5">
        <f t="shared" si="8"/>
        <v>11544</v>
      </c>
      <c r="D84" s="5" t="str">
        <f t="shared" si="8"/>
        <v>СОШ с углуб.</v>
      </c>
      <c r="E84" s="12" t="str">
        <f t="shared" si="8"/>
        <v>1бк</v>
      </c>
      <c r="F84" s="7">
        <f t="shared" si="8"/>
        <v>189</v>
      </c>
      <c r="G84" s="7">
        <f t="shared" si="8"/>
        <v>177</v>
      </c>
      <c r="H84" s="8">
        <f t="shared" si="9"/>
        <v>11544082</v>
      </c>
      <c r="I84" s="9">
        <v>1</v>
      </c>
      <c r="J84" s="9">
        <v>1</v>
      </c>
      <c r="K84" s="9">
        <v>1</v>
      </c>
      <c r="L84" s="9">
        <v>1</v>
      </c>
      <c r="M84" s="9">
        <v>1</v>
      </c>
      <c r="N84" s="10">
        <f t="shared" si="7"/>
        <v>5</v>
      </c>
    </row>
    <row r="85" spans="1:14" x14ac:dyDescent="0.25">
      <c r="A85" s="3" t="str">
        <f t="shared" ref="A85:G100" si="10">A84</f>
        <v>Московский</v>
      </c>
      <c r="B85" s="11" t="str">
        <f t="shared" si="10"/>
        <v>ГБОУ СОШ №544</v>
      </c>
      <c r="C85" s="5">
        <f t="shared" si="10"/>
        <v>11544</v>
      </c>
      <c r="D85" s="5" t="str">
        <f t="shared" si="10"/>
        <v>СОШ с углуб.</v>
      </c>
      <c r="E85" s="12" t="str">
        <f t="shared" si="10"/>
        <v>1бк</v>
      </c>
      <c r="F85" s="7">
        <f t="shared" si="10"/>
        <v>189</v>
      </c>
      <c r="G85" s="7">
        <f t="shared" si="10"/>
        <v>177</v>
      </c>
      <c r="H85" s="8">
        <f t="shared" si="9"/>
        <v>11544083</v>
      </c>
      <c r="I85" s="9">
        <v>1</v>
      </c>
      <c r="J85" s="9">
        <v>1</v>
      </c>
      <c r="K85" s="9">
        <v>0</v>
      </c>
      <c r="L85" s="9">
        <v>1</v>
      </c>
      <c r="M85" s="9">
        <v>1</v>
      </c>
      <c r="N85" s="10">
        <f t="shared" si="7"/>
        <v>4</v>
      </c>
    </row>
    <row r="86" spans="1:14" x14ac:dyDescent="0.25">
      <c r="A86" s="3" t="str">
        <f t="shared" si="10"/>
        <v>Московский</v>
      </c>
      <c r="B86" s="11" t="str">
        <f t="shared" si="10"/>
        <v>ГБОУ СОШ №544</v>
      </c>
      <c r="C86" s="5">
        <f t="shared" si="10"/>
        <v>11544</v>
      </c>
      <c r="D86" s="5" t="str">
        <f t="shared" si="10"/>
        <v>СОШ с углуб.</v>
      </c>
      <c r="E86" s="12" t="str">
        <f t="shared" si="10"/>
        <v>1бк</v>
      </c>
      <c r="F86" s="7">
        <f t="shared" si="10"/>
        <v>189</v>
      </c>
      <c r="G86" s="7">
        <f t="shared" si="10"/>
        <v>177</v>
      </c>
      <c r="H86" s="8">
        <f t="shared" si="9"/>
        <v>11544084</v>
      </c>
      <c r="I86" s="9">
        <v>1</v>
      </c>
      <c r="J86" s="9">
        <v>1</v>
      </c>
      <c r="K86" s="9">
        <v>1</v>
      </c>
      <c r="L86" s="9">
        <v>1</v>
      </c>
      <c r="M86" s="9">
        <v>1</v>
      </c>
      <c r="N86" s="10">
        <f t="shared" si="7"/>
        <v>5</v>
      </c>
    </row>
    <row r="87" spans="1:14" x14ac:dyDescent="0.25">
      <c r="A87" s="3" t="str">
        <f t="shared" si="10"/>
        <v>Московский</v>
      </c>
      <c r="B87" s="11" t="str">
        <f t="shared" si="10"/>
        <v>ГБОУ СОШ №544</v>
      </c>
      <c r="C87" s="5">
        <f t="shared" si="10"/>
        <v>11544</v>
      </c>
      <c r="D87" s="5" t="str">
        <f t="shared" si="10"/>
        <v>СОШ с углуб.</v>
      </c>
      <c r="E87" s="12" t="str">
        <f t="shared" si="10"/>
        <v>1бк</v>
      </c>
      <c r="F87" s="7">
        <f t="shared" si="10"/>
        <v>189</v>
      </c>
      <c r="G87" s="7">
        <f t="shared" si="10"/>
        <v>177</v>
      </c>
      <c r="H87" s="8">
        <f t="shared" si="9"/>
        <v>11544085</v>
      </c>
      <c r="I87" s="9">
        <v>1</v>
      </c>
      <c r="J87" s="9">
        <v>1</v>
      </c>
      <c r="K87" s="9">
        <v>1</v>
      </c>
      <c r="L87" s="9">
        <v>1</v>
      </c>
      <c r="M87" s="9">
        <v>1</v>
      </c>
      <c r="N87" s="10">
        <f t="shared" si="7"/>
        <v>5</v>
      </c>
    </row>
    <row r="88" spans="1:14" x14ac:dyDescent="0.25">
      <c r="A88" s="3" t="str">
        <f t="shared" si="10"/>
        <v>Московский</v>
      </c>
      <c r="B88" s="11" t="str">
        <f t="shared" si="10"/>
        <v>ГБОУ СОШ №544</v>
      </c>
      <c r="C88" s="5">
        <f t="shared" si="10"/>
        <v>11544</v>
      </c>
      <c r="D88" s="5" t="str">
        <f t="shared" si="10"/>
        <v>СОШ с углуб.</v>
      </c>
      <c r="E88" s="12" t="str">
        <f t="shared" si="10"/>
        <v>1бк</v>
      </c>
      <c r="F88" s="7">
        <f t="shared" si="10"/>
        <v>189</v>
      </c>
      <c r="G88" s="7">
        <f t="shared" si="10"/>
        <v>177</v>
      </c>
      <c r="H88" s="8">
        <f t="shared" si="9"/>
        <v>11544086</v>
      </c>
      <c r="I88" s="9">
        <v>1</v>
      </c>
      <c r="J88" s="9">
        <v>1</v>
      </c>
      <c r="K88" s="9">
        <v>1</v>
      </c>
      <c r="L88" s="9">
        <v>1</v>
      </c>
      <c r="M88" s="9">
        <v>1</v>
      </c>
      <c r="N88" s="10">
        <f t="shared" si="7"/>
        <v>5</v>
      </c>
    </row>
    <row r="89" spans="1:14" x14ac:dyDescent="0.25">
      <c r="A89" s="3" t="str">
        <f t="shared" si="10"/>
        <v>Московский</v>
      </c>
      <c r="B89" s="11" t="str">
        <f t="shared" si="10"/>
        <v>ГБОУ СОШ №544</v>
      </c>
      <c r="C89" s="5">
        <f t="shared" si="10"/>
        <v>11544</v>
      </c>
      <c r="D89" s="5" t="str">
        <f t="shared" si="10"/>
        <v>СОШ с углуб.</v>
      </c>
      <c r="E89" s="12" t="str">
        <f t="shared" si="10"/>
        <v>1бк</v>
      </c>
      <c r="F89" s="7">
        <f t="shared" si="10"/>
        <v>189</v>
      </c>
      <c r="G89" s="7">
        <f t="shared" si="10"/>
        <v>177</v>
      </c>
      <c r="H89" s="8">
        <f t="shared" si="9"/>
        <v>11544087</v>
      </c>
      <c r="I89" s="9">
        <v>1</v>
      </c>
      <c r="J89" s="9">
        <v>1</v>
      </c>
      <c r="K89" s="9">
        <v>1</v>
      </c>
      <c r="L89" s="9">
        <v>1</v>
      </c>
      <c r="M89" s="9">
        <v>1</v>
      </c>
      <c r="N89" s="10">
        <f t="shared" si="7"/>
        <v>5</v>
      </c>
    </row>
    <row r="90" spans="1:14" x14ac:dyDescent="0.25">
      <c r="A90" s="3" t="str">
        <f t="shared" si="10"/>
        <v>Московский</v>
      </c>
      <c r="B90" s="11" t="str">
        <f t="shared" si="10"/>
        <v>ГБОУ СОШ №544</v>
      </c>
      <c r="C90" s="5">
        <f t="shared" si="10"/>
        <v>11544</v>
      </c>
      <c r="D90" s="5" t="str">
        <f t="shared" si="10"/>
        <v>СОШ с углуб.</v>
      </c>
      <c r="E90" s="12" t="str">
        <f t="shared" si="10"/>
        <v>1бк</v>
      </c>
      <c r="F90" s="7">
        <f t="shared" si="10"/>
        <v>189</v>
      </c>
      <c r="G90" s="7">
        <f t="shared" si="10"/>
        <v>177</v>
      </c>
      <c r="H90" s="8">
        <f t="shared" si="9"/>
        <v>11544088</v>
      </c>
      <c r="I90" s="9">
        <v>1</v>
      </c>
      <c r="J90" s="9">
        <v>0</v>
      </c>
      <c r="K90" s="9">
        <v>0</v>
      </c>
      <c r="L90" s="9">
        <v>1</v>
      </c>
      <c r="M90" s="9">
        <v>1</v>
      </c>
      <c r="N90" s="10">
        <f t="shared" si="7"/>
        <v>3</v>
      </c>
    </row>
    <row r="91" spans="1:14" x14ac:dyDescent="0.25">
      <c r="A91" s="3" t="str">
        <f t="shared" si="10"/>
        <v>Московский</v>
      </c>
      <c r="B91" s="11" t="str">
        <f t="shared" si="10"/>
        <v>ГБОУ СОШ №544</v>
      </c>
      <c r="C91" s="5">
        <f t="shared" si="10"/>
        <v>11544</v>
      </c>
      <c r="D91" s="5" t="str">
        <f t="shared" si="10"/>
        <v>СОШ с углуб.</v>
      </c>
      <c r="E91" s="12" t="str">
        <f t="shared" si="10"/>
        <v>1бк</v>
      </c>
      <c r="F91" s="7">
        <f t="shared" si="10"/>
        <v>189</v>
      </c>
      <c r="G91" s="7">
        <f t="shared" si="10"/>
        <v>177</v>
      </c>
      <c r="H91" s="8">
        <f t="shared" si="9"/>
        <v>11544089</v>
      </c>
      <c r="I91" s="9">
        <v>1</v>
      </c>
      <c r="J91" s="9">
        <v>1</v>
      </c>
      <c r="K91" s="9">
        <v>1</v>
      </c>
      <c r="L91" s="9">
        <v>1</v>
      </c>
      <c r="M91" s="9">
        <v>1</v>
      </c>
      <c r="N91" s="10">
        <f t="shared" si="7"/>
        <v>5</v>
      </c>
    </row>
    <row r="92" spans="1:14" x14ac:dyDescent="0.25">
      <c r="A92" s="3" t="str">
        <f t="shared" si="10"/>
        <v>Московский</v>
      </c>
      <c r="B92" s="11" t="str">
        <f t="shared" si="10"/>
        <v>ГБОУ СОШ №544</v>
      </c>
      <c r="C92" s="5">
        <f t="shared" si="10"/>
        <v>11544</v>
      </c>
      <c r="D92" s="5" t="str">
        <f t="shared" si="10"/>
        <v>СОШ с углуб.</v>
      </c>
      <c r="E92" s="12" t="str">
        <f t="shared" si="10"/>
        <v>1бк</v>
      </c>
      <c r="F92" s="7">
        <f t="shared" si="10"/>
        <v>189</v>
      </c>
      <c r="G92" s="7">
        <f t="shared" si="10"/>
        <v>177</v>
      </c>
      <c r="H92" s="8">
        <f t="shared" si="9"/>
        <v>11544090</v>
      </c>
      <c r="I92" s="9">
        <v>1</v>
      </c>
      <c r="J92" s="9">
        <v>1</v>
      </c>
      <c r="K92" s="9">
        <v>1</v>
      </c>
      <c r="L92" s="9">
        <v>1</v>
      </c>
      <c r="M92" s="9">
        <v>1</v>
      </c>
      <c r="N92" s="10">
        <f t="shared" si="7"/>
        <v>5</v>
      </c>
    </row>
    <row r="93" spans="1:14" x14ac:dyDescent="0.25">
      <c r="A93" s="3" t="str">
        <f t="shared" si="10"/>
        <v>Московский</v>
      </c>
      <c r="B93" s="11" t="str">
        <f t="shared" si="10"/>
        <v>ГБОУ СОШ №544</v>
      </c>
      <c r="C93" s="5">
        <f t="shared" si="10"/>
        <v>11544</v>
      </c>
      <c r="D93" s="5" t="str">
        <f t="shared" si="10"/>
        <v>СОШ с углуб.</v>
      </c>
      <c r="E93" s="13" t="s">
        <v>15</v>
      </c>
      <c r="F93" s="7">
        <f t="shared" si="10"/>
        <v>189</v>
      </c>
      <c r="G93" s="7">
        <f t="shared" si="10"/>
        <v>177</v>
      </c>
      <c r="H93" s="8">
        <f t="shared" si="9"/>
        <v>11544091</v>
      </c>
      <c r="I93" s="9">
        <v>1</v>
      </c>
      <c r="J93" s="9">
        <v>1</v>
      </c>
      <c r="K93" s="9">
        <v>0</v>
      </c>
      <c r="L93" s="9">
        <v>1</v>
      </c>
      <c r="M93" s="9">
        <v>1</v>
      </c>
      <c r="N93" s="10">
        <f t="shared" si="7"/>
        <v>4</v>
      </c>
    </row>
    <row r="94" spans="1:14" x14ac:dyDescent="0.25">
      <c r="A94" s="3" t="str">
        <f t="shared" si="10"/>
        <v>Московский</v>
      </c>
      <c r="B94" s="11" t="str">
        <f t="shared" si="10"/>
        <v>ГБОУ СОШ №544</v>
      </c>
      <c r="C94" s="5">
        <f t="shared" si="10"/>
        <v>11544</v>
      </c>
      <c r="D94" s="5" t="str">
        <f t="shared" si="10"/>
        <v>СОШ с углуб.</v>
      </c>
      <c r="E94" s="12" t="str">
        <f t="shared" si="10"/>
        <v>1а</v>
      </c>
      <c r="F94" s="7">
        <f t="shared" si="10"/>
        <v>189</v>
      </c>
      <c r="G94" s="7">
        <f t="shared" si="10"/>
        <v>177</v>
      </c>
      <c r="H94" s="8">
        <f t="shared" si="9"/>
        <v>11544092</v>
      </c>
      <c r="I94" s="9">
        <v>1</v>
      </c>
      <c r="J94" s="9">
        <v>1</v>
      </c>
      <c r="K94" s="9">
        <v>0</v>
      </c>
      <c r="L94" s="9">
        <v>1</v>
      </c>
      <c r="M94" s="9">
        <v>1</v>
      </c>
      <c r="N94" s="10">
        <f t="shared" si="7"/>
        <v>4</v>
      </c>
    </row>
    <row r="95" spans="1:14" x14ac:dyDescent="0.25">
      <c r="A95" s="3" t="str">
        <f t="shared" si="10"/>
        <v>Московский</v>
      </c>
      <c r="B95" s="11" t="str">
        <f t="shared" si="10"/>
        <v>ГБОУ СОШ №544</v>
      </c>
      <c r="C95" s="5">
        <f t="shared" si="10"/>
        <v>11544</v>
      </c>
      <c r="D95" s="5" t="str">
        <f t="shared" si="10"/>
        <v>СОШ с углуб.</v>
      </c>
      <c r="E95" s="12" t="str">
        <f t="shared" si="10"/>
        <v>1а</v>
      </c>
      <c r="F95" s="7">
        <f t="shared" si="10"/>
        <v>189</v>
      </c>
      <c r="G95" s="7">
        <f t="shared" si="10"/>
        <v>177</v>
      </c>
      <c r="H95" s="8">
        <f t="shared" si="9"/>
        <v>11544093</v>
      </c>
      <c r="I95" s="9">
        <v>0</v>
      </c>
      <c r="J95" s="9">
        <v>0</v>
      </c>
      <c r="K95" s="9">
        <v>0</v>
      </c>
      <c r="L95" s="9">
        <v>1</v>
      </c>
      <c r="M95" s="9">
        <v>1</v>
      </c>
      <c r="N95" s="10">
        <f t="shared" si="7"/>
        <v>2</v>
      </c>
    </row>
    <row r="96" spans="1:14" x14ac:dyDescent="0.25">
      <c r="A96" s="3" t="str">
        <f t="shared" si="10"/>
        <v>Московский</v>
      </c>
      <c r="B96" s="11" t="str">
        <f t="shared" si="10"/>
        <v>ГБОУ СОШ №544</v>
      </c>
      <c r="C96" s="5">
        <f t="shared" si="10"/>
        <v>11544</v>
      </c>
      <c r="D96" s="5" t="str">
        <f t="shared" si="10"/>
        <v>СОШ с углуб.</v>
      </c>
      <c r="E96" s="12" t="str">
        <f t="shared" si="10"/>
        <v>1а</v>
      </c>
      <c r="F96" s="7">
        <f t="shared" si="10"/>
        <v>189</v>
      </c>
      <c r="G96" s="7">
        <f t="shared" si="10"/>
        <v>177</v>
      </c>
      <c r="H96" s="8">
        <f t="shared" si="9"/>
        <v>11544094</v>
      </c>
      <c r="I96" s="9">
        <v>0</v>
      </c>
      <c r="J96" s="9">
        <v>1</v>
      </c>
      <c r="K96" s="9">
        <v>1</v>
      </c>
      <c r="L96" s="9">
        <v>1</v>
      </c>
      <c r="M96" s="9">
        <v>1</v>
      </c>
      <c r="N96" s="10">
        <f t="shared" si="7"/>
        <v>4</v>
      </c>
    </row>
    <row r="97" spans="1:14" x14ac:dyDescent="0.25">
      <c r="A97" s="3" t="str">
        <f t="shared" si="10"/>
        <v>Московский</v>
      </c>
      <c r="B97" s="11" t="str">
        <f t="shared" si="10"/>
        <v>ГБОУ СОШ №544</v>
      </c>
      <c r="C97" s="5">
        <f t="shared" si="10"/>
        <v>11544</v>
      </c>
      <c r="D97" s="5" t="str">
        <f t="shared" si="10"/>
        <v>СОШ с углуб.</v>
      </c>
      <c r="E97" s="12" t="str">
        <f t="shared" si="10"/>
        <v>1а</v>
      </c>
      <c r="F97" s="7">
        <f t="shared" si="10"/>
        <v>189</v>
      </c>
      <c r="G97" s="7">
        <f t="shared" si="10"/>
        <v>177</v>
      </c>
      <c r="H97" s="8">
        <f t="shared" si="9"/>
        <v>11544095</v>
      </c>
      <c r="I97" s="9">
        <v>0</v>
      </c>
      <c r="J97" s="9">
        <v>1</v>
      </c>
      <c r="K97" s="9">
        <v>0</v>
      </c>
      <c r="L97" s="9">
        <v>1</v>
      </c>
      <c r="M97" s="9">
        <v>1</v>
      </c>
      <c r="N97" s="10">
        <f t="shared" si="7"/>
        <v>3</v>
      </c>
    </row>
    <row r="98" spans="1:14" x14ac:dyDescent="0.25">
      <c r="A98" s="3" t="str">
        <f t="shared" si="10"/>
        <v>Московский</v>
      </c>
      <c r="B98" s="11" t="str">
        <f t="shared" si="10"/>
        <v>ГБОУ СОШ №544</v>
      </c>
      <c r="C98" s="5">
        <f t="shared" si="10"/>
        <v>11544</v>
      </c>
      <c r="D98" s="5" t="str">
        <f t="shared" si="10"/>
        <v>СОШ с углуб.</v>
      </c>
      <c r="E98" s="12" t="str">
        <f t="shared" si="10"/>
        <v>1а</v>
      </c>
      <c r="F98" s="7">
        <f t="shared" si="10"/>
        <v>189</v>
      </c>
      <c r="G98" s="7">
        <f t="shared" si="10"/>
        <v>177</v>
      </c>
      <c r="H98" s="8">
        <f t="shared" si="9"/>
        <v>11544096</v>
      </c>
      <c r="I98" s="9">
        <v>1</v>
      </c>
      <c r="J98" s="9">
        <v>0</v>
      </c>
      <c r="K98" s="9">
        <v>1</v>
      </c>
      <c r="L98" s="9">
        <v>1</v>
      </c>
      <c r="M98" s="9">
        <v>1</v>
      </c>
      <c r="N98" s="10">
        <f t="shared" si="7"/>
        <v>4</v>
      </c>
    </row>
    <row r="99" spans="1:14" x14ac:dyDescent="0.25">
      <c r="A99" s="3" t="str">
        <f t="shared" si="10"/>
        <v>Московский</v>
      </c>
      <c r="B99" s="11" t="str">
        <f t="shared" si="10"/>
        <v>ГБОУ СОШ №544</v>
      </c>
      <c r="C99" s="5">
        <f t="shared" si="10"/>
        <v>11544</v>
      </c>
      <c r="D99" s="5" t="str">
        <f t="shared" si="10"/>
        <v>СОШ с углуб.</v>
      </c>
      <c r="E99" s="12" t="str">
        <f t="shared" si="10"/>
        <v>1а</v>
      </c>
      <c r="F99" s="7">
        <f t="shared" si="10"/>
        <v>189</v>
      </c>
      <c r="G99" s="7">
        <f t="shared" si="10"/>
        <v>177</v>
      </c>
      <c r="H99" s="8">
        <f t="shared" si="9"/>
        <v>11544097</v>
      </c>
      <c r="I99" s="9">
        <v>1</v>
      </c>
      <c r="J99" s="9">
        <v>1</v>
      </c>
      <c r="K99" s="9">
        <v>0</v>
      </c>
      <c r="L99" s="9">
        <v>1</v>
      </c>
      <c r="M99" s="9">
        <v>1</v>
      </c>
      <c r="N99" s="10">
        <f t="shared" si="7"/>
        <v>4</v>
      </c>
    </row>
    <row r="100" spans="1:14" x14ac:dyDescent="0.25">
      <c r="A100" s="3" t="str">
        <f t="shared" si="10"/>
        <v>Московский</v>
      </c>
      <c r="B100" s="11" t="str">
        <f t="shared" si="10"/>
        <v>ГБОУ СОШ №544</v>
      </c>
      <c r="C100" s="5">
        <f t="shared" si="10"/>
        <v>11544</v>
      </c>
      <c r="D100" s="5" t="str">
        <f t="shared" si="10"/>
        <v>СОШ с углуб.</v>
      </c>
      <c r="E100" s="12" t="str">
        <f t="shared" si="10"/>
        <v>1а</v>
      </c>
      <c r="F100" s="7">
        <f t="shared" si="10"/>
        <v>189</v>
      </c>
      <c r="G100" s="7">
        <f t="shared" si="10"/>
        <v>177</v>
      </c>
      <c r="H100" s="8">
        <f t="shared" si="9"/>
        <v>11544098</v>
      </c>
      <c r="I100" s="9">
        <v>1</v>
      </c>
      <c r="J100" s="9">
        <v>1</v>
      </c>
      <c r="K100" s="9">
        <v>0</v>
      </c>
      <c r="L100" s="9">
        <v>1</v>
      </c>
      <c r="M100" s="9">
        <v>1</v>
      </c>
      <c r="N100" s="10">
        <f t="shared" si="7"/>
        <v>4</v>
      </c>
    </row>
    <row r="101" spans="1:14" x14ac:dyDescent="0.25">
      <c r="A101" s="3" t="str">
        <f t="shared" ref="A101:G116" si="11">A100</f>
        <v>Московский</v>
      </c>
      <c r="B101" s="11" t="str">
        <f t="shared" si="11"/>
        <v>ГБОУ СОШ №544</v>
      </c>
      <c r="C101" s="5">
        <f t="shared" si="11"/>
        <v>11544</v>
      </c>
      <c r="D101" s="5" t="str">
        <f t="shared" si="11"/>
        <v>СОШ с углуб.</v>
      </c>
      <c r="E101" s="12" t="str">
        <f t="shared" si="11"/>
        <v>1а</v>
      </c>
      <c r="F101" s="7">
        <f t="shared" si="11"/>
        <v>189</v>
      </c>
      <c r="G101" s="7">
        <f t="shared" si="11"/>
        <v>177</v>
      </c>
      <c r="H101" s="8">
        <f t="shared" si="9"/>
        <v>11544099</v>
      </c>
      <c r="I101" s="9">
        <v>1</v>
      </c>
      <c r="J101" s="9">
        <v>1</v>
      </c>
      <c r="K101" s="9">
        <v>1</v>
      </c>
      <c r="L101" s="9">
        <v>1</v>
      </c>
      <c r="M101" s="9">
        <v>1</v>
      </c>
      <c r="N101" s="10">
        <f t="shared" si="7"/>
        <v>5</v>
      </c>
    </row>
    <row r="102" spans="1:14" x14ac:dyDescent="0.25">
      <c r="A102" s="3" t="str">
        <f t="shared" si="11"/>
        <v>Московский</v>
      </c>
      <c r="B102" s="11" t="str">
        <f t="shared" si="11"/>
        <v>ГБОУ СОШ №544</v>
      </c>
      <c r="C102" s="5">
        <f t="shared" si="11"/>
        <v>11544</v>
      </c>
      <c r="D102" s="5" t="str">
        <f t="shared" si="11"/>
        <v>СОШ с углуб.</v>
      </c>
      <c r="E102" s="12" t="str">
        <f t="shared" si="11"/>
        <v>1а</v>
      </c>
      <c r="F102" s="7">
        <f t="shared" si="11"/>
        <v>189</v>
      </c>
      <c r="G102" s="7">
        <f t="shared" si="11"/>
        <v>177</v>
      </c>
      <c r="H102" s="8">
        <f t="shared" si="9"/>
        <v>11544100</v>
      </c>
      <c r="I102" s="9">
        <v>1</v>
      </c>
      <c r="J102" s="9">
        <v>1</v>
      </c>
      <c r="K102" s="9">
        <v>0</v>
      </c>
      <c r="L102" s="9">
        <v>1</v>
      </c>
      <c r="M102" s="9">
        <v>1</v>
      </c>
      <c r="N102" s="10">
        <f t="shared" si="7"/>
        <v>4</v>
      </c>
    </row>
    <row r="103" spans="1:14" x14ac:dyDescent="0.25">
      <c r="A103" s="3" t="str">
        <f t="shared" si="11"/>
        <v>Московский</v>
      </c>
      <c r="B103" s="11" t="str">
        <f t="shared" si="11"/>
        <v>ГБОУ СОШ №544</v>
      </c>
      <c r="C103" s="5">
        <f t="shared" si="11"/>
        <v>11544</v>
      </c>
      <c r="D103" s="5" t="str">
        <f t="shared" si="11"/>
        <v>СОШ с углуб.</v>
      </c>
      <c r="E103" s="12" t="str">
        <f t="shared" si="11"/>
        <v>1а</v>
      </c>
      <c r="F103" s="7">
        <f t="shared" si="11"/>
        <v>189</v>
      </c>
      <c r="G103" s="7">
        <f t="shared" si="11"/>
        <v>177</v>
      </c>
      <c r="H103" s="8">
        <f t="shared" si="9"/>
        <v>11544101</v>
      </c>
      <c r="I103" s="9">
        <v>1</v>
      </c>
      <c r="J103" s="9">
        <v>1</v>
      </c>
      <c r="K103" s="9">
        <v>1</v>
      </c>
      <c r="L103" s="9">
        <v>1</v>
      </c>
      <c r="M103" s="9">
        <v>1</v>
      </c>
      <c r="N103" s="10">
        <f t="shared" si="7"/>
        <v>5</v>
      </c>
    </row>
    <row r="104" spans="1:14" x14ac:dyDescent="0.25">
      <c r="A104" s="3" t="str">
        <f t="shared" si="11"/>
        <v>Московский</v>
      </c>
      <c r="B104" s="11" t="str">
        <f t="shared" si="11"/>
        <v>ГБОУ СОШ №544</v>
      </c>
      <c r="C104" s="5">
        <f t="shared" si="11"/>
        <v>11544</v>
      </c>
      <c r="D104" s="5" t="str">
        <f t="shared" si="11"/>
        <v>СОШ с углуб.</v>
      </c>
      <c r="E104" s="12" t="str">
        <f t="shared" si="11"/>
        <v>1а</v>
      </c>
      <c r="F104" s="7">
        <f t="shared" si="11"/>
        <v>189</v>
      </c>
      <c r="G104" s="7">
        <f t="shared" si="11"/>
        <v>177</v>
      </c>
      <c r="H104" s="8">
        <f t="shared" si="9"/>
        <v>11544102</v>
      </c>
      <c r="I104" s="9">
        <v>0</v>
      </c>
      <c r="J104" s="9">
        <v>1</v>
      </c>
      <c r="K104" s="9">
        <v>1</v>
      </c>
      <c r="L104" s="9">
        <v>1</v>
      </c>
      <c r="M104" s="9">
        <v>1</v>
      </c>
      <c r="N104" s="10">
        <f t="shared" si="7"/>
        <v>4</v>
      </c>
    </row>
    <row r="105" spans="1:14" x14ac:dyDescent="0.25">
      <c r="A105" s="3" t="str">
        <f t="shared" si="11"/>
        <v>Московский</v>
      </c>
      <c r="B105" s="11" t="str">
        <f t="shared" si="11"/>
        <v>ГБОУ СОШ №544</v>
      </c>
      <c r="C105" s="5">
        <f t="shared" si="11"/>
        <v>11544</v>
      </c>
      <c r="D105" s="5" t="str">
        <f t="shared" si="11"/>
        <v>СОШ с углуб.</v>
      </c>
      <c r="E105" s="12" t="str">
        <f t="shared" si="11"/>
        <v>1а</v>
      </c>
      <c r="F105" s="7">
        <f t="shared" si="11"/>
        <v>189</v>
      </c>
      <c r="G105" s="7">
        <f t="shared" si="11"/>
        <v>177</v>
      </c>
      <c r="H105" s="8">
        <f t="shared" si="9"/>
        <v>11544103</v>
      </c>
      <c r="I105" s="9">
        <v>1</v>
      </c>
      <c r="J105" s="9">
        <v>1</v>
      </c>
      <c r="K105" s="9">
        <v>1</v>
      </c>
      <c r="L105" s="9">
        <v>1</v>
      </c>
      <c r="M105" s="9">
        <v>1</v>
      </c>
      <c r="N105" s="10">
        <f t="shared" si="7"/>
        <v>5</v>
      </c>
    </row>
    <row r="106" spans="1:14" x14ac:dyDescent="0.25">
      <c r="A106" s="3" t="str">
        <f t="shared" si="11"/>
        <v>Московский</v>
      </c>
      <c r="B106" s="11" t="str">
        <f t="shared" si="11"/>
        <v>ГБОУ СОШ №544</v>
      </c>
      <c r="C106" s="5">
        <f t="shared" si="11"/>
        <v>11544</v>
      </c>
      <c r="D106" s="5" t="str">
        <f t="shared" si="11"/>
        <v>СОШ с углуб.</v>
      </c>
      <c r="E106" s="12" t="str">
        <f t="shared" si="11"/>
        <v>1а</v>
      </c>
      <c r="F106" s="7">
        <f t="shared" si="11"/>
        <v>189</v>
      </c>
      <c r="G106" s="7">
        <f t="shared" si="11"/>
        <v>177</v>
      </c>
      <c r="H106" s="8">
        <f t="shared" si="9"/>
        <v>11544104</v>
      </c>
      <c r="I106" s="9">
        <v>1</v>
      </c>
      <c r="J106" s="9">
        <v>1</v>
      </c>
      <c r="K106" s="9">
        <v>0</v>
      </c>
      <c r="L106" s="9">
        <v>1</v>
      </c>
      <c r="M106" s="9">
        <v>1</v>
      </c>
      <c r="N106" s="10">
        <f t="shared" si="7"/>
        <v>4</v>
      </c>
    </row>
    <row r="107" spans="1:14" x14ac:dyDescent="0.25">
      <c r="A107" s="3" t="str">
        <f t="shared" si="11"/>
        <v>Московский</v>
      </c>
      <c r="B107" s="11" t="str">
        <f t="shared" si="11"/>
        <v>ГБОУ СОШ №544</v>
      </c>
      <c r="C107" s="5">
        <f t="shared" si="11"/>
        <v>11544</v>
      </c>
      <c r="D107" s="5" t="str">
        <f t="shared" si="11"/>
        <v>СОШ с углуб.</v>
      </c>
      <c r="E107" s="12" t="str">
        <f t="shared" si="11"/>
        <v>1а</v>
      </c>
      <c r="F107" s="7">
        <f t="shared" si="11"/>
        <v>189</v>
      </c>
      <c r="G107" s="7">
        <f t="shared" si="11"/>
        <v>177</v>
      </c>
      <c r="H107" s="8">
        <f t="shared" si="9"/>
        <v>11544105</v>
      </c>
      <c r="I107" s="9">
        <v>1</v>
      </c>
      <c r="J107" s="9">
        <v>1</v>
      </c>
      <c r="K107" s="9">
        <v>1</v>
      </c>
      <c r="L107" s="9">
        <v>1</v>
      </c>
      <c r="M107" s="9">
        <v>1</v>
      </c>
      <c r="N107" s="10">
        <f t="shared" si="7"/>
        <v>5</v>
      </c>
    </row>
    <row r="108" spans="1:14" x14ac:dyDescent="0.25">
      <c r="A108" s="3" t="str">
        <f t="shared" si="11"/>
        <v>Московский</v>
      </c>
      <c r="B108" s="11" t="str">
        <f t="shared" si="11"/>
        <v>ГБОУ СОШ №544</v>
      </c>
      <c r="C108" s="5">
        <f t="shared" si="11"/>
        <v>11544</v>
      </c>
      <c r="D108" s="5" t="str">
        <f t="shared" si="11"/>
        <v>СОШ с углуб.</v>
      </c>
      <c r="E108" s="12" t="str">
        <f t="shared" si="11"/>
        <v>1а</v>
      </c>
      <c r="F108" s="7">
        <f t="shared" si="11"/>
        <v>189</v>
      </c>
      <c r="G108" s="7">
        <f t="shared" si="11"/>
        <v>177</v>
      </c>
      <c r="H108" s="8">
        <f t="shared" si="9"/>
        <v>11544106</v>
      </c>
      <c r="I108" s="9">
        <v>1</v>
      </c>
      <c r="J108" s="9">
        <v>1</v>
      </c>
      <c r="K108" s="9">
        <v>1</v>
      </c>
      <c r="L108" s="9">
        <v>1</v>
      </c>
      <c r="M108" s="9">
        <v>1</v>
      </c>
      <c r="N108" s="10">
        <f t="shared" si="7"/>
        <v>5</v>
      </c>
    </row>
    <row r="109" spans="1:14" x14ac:dyDescent="0.25">
      <c r="A109" s="3" t="str">
        <f t="shared" si="11"/>
        <v>Московский</v>
      </c>
      <c r="B109" s="11" t="str">
        <f t="shared" si="11"/>
        <v>ГБОУ СОШ №544</v>
      </c>
      <c r="C109" s="5">
        <f t="shared" si="11"/>
        <v>11544</v>
      </c>
      <c r="D109" s="5" t="str">
        <f t="shared" si="11"/>
        <v>СОШ с углуб.</v>
      </c>
      <c r="E109" s="12" t="str">
        <f t="shared" si="11"/>
        <v>1а</v>
      </c>
      <c r="F109" s="7">
        <f t="shared" si="11"/>
        <v>189</v>
      </c>
      <c r="G109" s="7">
        <f t="shared" si="11"/>
        <v>177</v>
      </c>
      <c r="H109" s="8">
        <f t="shared" si="9"/>
        <v>11544107</v>
      </c>
      <c r="I109" s="9">
        <v>0</v>
      </c>
      <c r="J109" s="9">
        <v>1</v>
      </c>
      <c r="K109" s="9">
        <v>1</v>
      </c>
      <c r="L109" s="9">
        <v>1</v>
      </c>
      <c r="M109" s="9">
        <v>1</v>
      </c>
      <c r="N109" s="10">
        <f t="shared" si="7"/>
        <v>4</v>
      </c>
    </row>
    <row r="110" spans="1:14" x14ac:dyDescent="0.25">
      <c r="A110" s="3" t="str">
        <f t="shared" si="11"/>
        <v>Московский</v>
      </c>
      <c r="B110" s="11" t="str">
        <f t="shared" si="11"/>
        <v>ГБОУ СОШ №544</v>
      </c>
      <c r="C110" s="5">
        <f t="shared" si="11"/>
        <v>11544</v>
      </c>
      <c r="D110" s="5" t="str">
        <f t="shared" si="11"/>
        <v>СОШ с углуб.</v>
      </c>
      <c r="E110" s="12" t="str">
        <f t="shared" si="11"/>
        <v>1а</v>
      </c>
      <c r="F110" s="7">
        <f t="shared" si="11"/>
        <v>189</v>
      </c>
      <c r="G110" s="7">
        <f t="shared" si="11"/>
        <v>177</v>
      </c>
      <c r="H110" s="8">
        <f t="shared" si="9"/>
        <v>11544108</v>
      </c>
      <c r="I110" s="9">
        <v>1</v>
      </c>
      <c r="J110" s="9">
        <v>1</v>
      </c>
      <c r="K110" s="9">
        <v>1</v>
      </c>
      <c r="L110" s="9">
        <v>1</v>
      </c>
      <c r="M110" s="9">
        <v>1</v>
      </c>
      <c r="N110" s="10">
        <f t="shared" si="7"/>
        <v>5</v>
      </c>
    </row>
    <row r="111" spans="1:14" x14ac:dyDescent="0.25">
      <c r="A111" s="3" t="str">
        <f t="shared" si="11"/>
        <v>Московский</v>
      </c>
      <c r="B111" s="11" t="str">
        <f t="shared" si="11"/>
        <v>ГБОУ СОШ №544</v>
      </c>
      <c r="C111" s="5">
        <f t="shared" si="11"/>
        <v>11544</v>
      </c>
      <c r="D111" s="5" t="str">
        <f t="shared" si="11"/>
        <v>СОШ с углуб.</v>
      </c>
      <c r="E111" s="12" t="str">
        <f t="shared" si="11"/>
        <v>1а</v>
      </c>
      <c r="F111" s="7">
        <f t="shared" si="11"/>
        <v>189</v>
      </c>
      <c r="G111" s="7">
        <f t="shared" si="11"/>
        <v>177</v>
      </c>
      <c r="H111" s="8">
        <f t="shared" si="9"/>
        <v>11544109</v>
      </c>
      <c r="I111" s="9">
        <v>1</v>
      </c>
      <c r="J111" s="9">
        <v>1</v>
      </c>
      <c r="K111" s="9">
        <v>0</v>
      </c>
      <c r="L111" s="9">
        <v>1</v>
      </c>
      <c r="M111" s="9">
        <v>1</v>
      </c>
      <c r="N111" s="10">
        <f t="shared" si="7"/>
        <v>4</v>
      </c>
    </row>
    <row r="112" spans="1:14" x14ac:dyDescent="0.25">
      <c r="A112" s="3" t="str">
        <f t="shared" si="11"/>
        <v>Московский</v>
      </c>
      <c r="B112" s="11" t="str">
        <f t="shared" si="11"/>
        <v>ГБОУ СОШ №544</v>
      </c>
      <c r="C112" s="5">
        <f t="shared" si="11"/>
        <v>11544</v>
      </c>
      <c r="D112" s="5" t="str">
        <f t="shared" si="11"/>
        <v>СОШ с углуб.</v>
      </c>
      <c r="E112" s="12" t="str">
        <f t="shared" si="11"/>
        <v>1а</v>
      </c>
      <c r="F112" s="7">
        <f t="shared" si="11"/>
        <v>189</v>
      </c>
      <c r="G112" s="7">
        <f t="shared" si="11"/>
        <v>177</v>
      </c>
      <c r="H112" s="8">
        <f t="shared" si="9"/>
        <v>11544110</v>
      </c>
      <c r="I112" s="9">
        <v>1</v>
      </c>
      <c r="J112" s="9">
        <v>1</v>
      </c>
      <c r="K112" s="9">
        <v>1</v>
      </c>
      <c r="L112" s="9">
        <v>1</v>
      </c>
      <c r="M112" s="9">
        <v>1</v>
      </c>
      <c r="N112" s="10">
        <f t="shared" si="7"/>
        <v>5</v>
      </c>
    </row>
    <row r="113" spans="1:14" x14ac:dyDescent="0.25">
      <c r="A113" s="3" t="str">
        <f t="shared" si="11"/>
        <v>Московский</v>
      </c>
      <c r="B113" s="11" t="str">
        <f t="shared" si="11"/>
        <v>ГБОУ СОШ №544</v>
      </c>
      <c r="C113" s="5">
        <f t="shared" si="11"/>
        <v>11544</v>
      </c>
      <c r="D113" s="5" t="str">
        <f t="shared" si="11"/>
        <v>СОШ с углуб.</v>
      </c>
      <c r="E113" s="12" t="str">
        <f t="shared" si="11"/>
        <v>1а</v>
      </c>
      <c r="F113" s="7">
        <f t="shared" si="11"/>
        <v>189</v>
      </c>
      <c r="G113" s="7">
        <f t="shared" si="11"/>
        <v>177</v>
      </c>
      <c r="H113" s="8">
        <f t="shared" si="9"/>
        <v>11544111</v>
      </c>
      <c r="I113" s="9">
        <v>1</v>
      </c>
      <c r="J113" s="9">
        <v>1</v>
      </c>
      <c r="K113" s="9">
        <v>1</v>
      </c>
      <c r="L113" s="9">
        <v>1</v>
      </c>
      <c r="M113" s="9">
        <v>0</v>
      </c>
      <c r="N113" s="10">
        <f t="shared" si="7"/>
        <v>4</v>
      </c>
    </row>
    <row r="114" spans="1:14" x14ac:dyDescent="0.25">
      <c r="A114" s="3" t="str">
        <f t="shared" si="11"/>
        <v>Московский</v>
      </c>
      <c r="B114" s="11" t="str">
        <f t="shared" si="11"/>
        <v>ГБОУ СОШ №544</v>
      </c>
      <c r="C114" s="5">
        <f t="shared" si="11"/>
        <v>11544</v>
      </c>
      <c r="D114" s="5" t="str">
        <f t="shared" si="11"/>
        <v>СОШ с углуб.</v>
      </c>
      <c r="E114" s="12" t="str">
        <f t="shared" si="11"/>
        <v>1а</v>
      </c>
      <c r="F114" s="7">
        <f t="shared" si="11"/>
        <v>189</v>
      </c>
      <c r="G114" s="7">
        <f t="shared" si="11"/>
        <v>177</v>
      </c>
      <c r="H114" s="8">
        <f t="shared" si="9"/>
        <v>11544112</v>
      </c>
      <c r="I114" s="9">
        <v>1</v>
      </c>
      <c r="J114" s="9">
        <v>1</v>
      </c>
      <c r="K114" s="9">
        <v>1</v>
      </c>
      <c r="L114" s="9">
        <v>1</v>
      </c>
      <c r="M114" s="9">
        <v>1</v>
      </c>
      <c r="N114" s="10">
        <f t="shared" si="7"/>
        <v>5</v>
      </c>
    </row>
    <row r="115" spans="1:14" x14ac:dyDescent="0.25">
      <c r="A115" s="3" t="str">
        <f t="shared" si="11"/>
        <v>Московский</v>
      </c>
      <c r="B115" s="11" t="str">
        <f t="shared" si="11"/>
        <v>ГБОУ СОШ №544</v>
      </c>
      <c r="C115" s="5">
        <f t="shared" si="11"/>
        <v>11544</v>
      </c>
      <c r="D115" s="5" t="str">
        <f t="shared" si="11"/>
        <v>СОШ с углуб.</v>
      </c>
      <c r="E115" s="12" t="str">
        <f t="shared" si="11"/>
        <v>1а</v>
      </c>
      <c r="F115" s="7">
        <f t="shared" si="11"/>
        <v>189</v>
      </c>
      <c r="G115" s="7">
        <f t="shared" si="11"/>
        <v>177</v>
      </c>
      <c r="H115" s="8">
        <f t="shared" si="9"/>
        <v>11544113</v>
      </c>
      <c r="I115" s="9">
        <v>1</v>
      </c>
      <c r="J115" s="9">
        <v>1</v>
      </c>
      <c r="K115" s="9">
        <v>1</v>
      </c>
      <c r="L115" s="9">
        <v>1</v>
      </c>
      <c r="M115" s="9">
        <v>1</v>
      </c>
      <c r="N115" s="10">
        <f t="shared" si="7"/>
        <v>5</v>
      </c>
    </row>
    <row r="116" spans="1:14" x14ac:dyDescent="0.25">
      <c r="A116" s="3" t="str">
        <f t="shared" si="11"/>
        <v>Московский</v>
      </c>
      <c r="B116" s="11" t="str">
        <f t="shared" si="11"/>
        <v>ГБОУ СОШ №544</v>
      </c>
      <c r="C116" s="5">
        <f t="shared" si="11"/>
        <v>11544</v>
      </c>
      <c r="D116" s="5" t="str">
        <f t="shared" si="11"/>
        <v>СОШ с углуб.</v>
      </c>
      <c r="E116" s="12" t="str">
        <f t="shared" si="11"/>
        <v>1а</v>
      </c>
      <c r="F116" s="7">
        <f t="shared" si="11"/>
        <v>189</v>
      </c>
      <c r="G116" s="7">
        <f t="shared" si="11"/>
        <v>177</v>
      </c>
      <c r="H116" s="8">
        <f t="shared" si="9"/>
        <v>11544114</v>
      </c>
      <c r="I116" s="9">
        <v>1</v>
      </c>
      <c r="J116" s="9">
        <v>1</v>
      </c>
      <c r="K116" s="9">
        <v>1</v>
      </c>
      <c r="L116" s="9">
        <v>1</v>
      </c>
      <c r="M116" s="9">
        <v>1</v>
      </c>
      <c r="N116" s="10">
        <f t="shared" si="7"/>
        <v>5</v>
      </c>
    </row>
    <row r="117" spans="1:14" x14ac:dyDescent="0.25">
      <c r="A117" s="3" t="str">
        <f t="shared" ref="A117:G132" si="12">A116</f>
        <v>Московский</v>
      </c>
      <c r="B117" s="11" t="str">
        <f t="shared" si="12"/>
        <v>ГБОУ СОШ №544</v>
      </c>
      <c r="C117" s="5">
        <f t="shared" si="12"/>
        <v>11544</v>
      </c>
      <c r="D117" s="5" t="str">
        <f t="shared" si="12"/>
        <v>СОШ с углуб.</v>
      </c>
      <c r="E117" s="12" t="str">
        <f t="shared" si="12"/>
        <v>1а</v>
      </c>
      <c r="F117" s="7">
        <f t="shared" si="12"/>
        <v>189</v>
      </c>
      <c r="G117" s="7">
        <f t="shared" si="12"/>
        <v>177</v>
      </c>
      <c r="H117" s="8">
        <f t="shared" si="9"/>
        <v>11544115</v>
      </c>
      <c r="I117" s="9">
        <v>1</v>
      </c>
      <c r="J117" s="9">
        <v>1</v>
      </c>
      <c r="K117" s="9">
        <v>0</v>
      </c>
      <c r="L117" s="9">
        <v>1</v>
      </c>
      <c r="M117" s="9">
        <v>1</v>
      </c>
      <c r="N117" s="10">
        <f t="shared" si="7"/>
        <v>4</v>
      </c>
    </row>
    <row r="118" spans="1:14" x14ac:dyDescent="0.25">
      <c r="A118" s="3" t="str">
        <f t="shared" si="12"/>
        <v>Московский</v>
      </c>
      <c r="B118" s="11" t="str">
        <f t="shared" si="12"/>
        <v>ГБОУ СОШ №544</v>
      </c>
      <c r="C118" s="5">
        <f t="shared" si="12"/>
        <v>11544</v>
      </c>
      <c r="D118" s="5" t="str">
        <f t="shared" si="12"/>
        <v>СОШ с углуб.</v>
      </c>
      <c r="E118" s="12" t="str">
        <f t="shared" si="12"/>
        <v>1а</v>
      </c>
      <c r="F118" s="7">
        <f t="shared" si="12"/>
        <v>189</v>
      </c>
      <c r="G118" s="7">
        <f t="shared" si="12"/>
        <v>177</v>
      </c>
      <c r="H118" s="8">
        <f t="shared" si="9"/>
        <v>11544116</v>
      </c>
      <c r="I118" s="9">
        <v>1</v>
      </c>
      <c r="J118" s="9">
        <v>1</v>
      </c>
      <c r="K118" s="9">
        <v>0</v>
      </c>
      <c r="L118" s="9">
        <v>1</v>
      </c>
      <c r="M118" s="9">
        <v>1</v>
      </c>
      <c r="N118" s="10">
        <f t="shared" si="7"/>
        <v>4</v>
      </c>
    </row>
    <row r="119" spans="1:14" x14ac:dyDescent="0.25">
      <c r="A119" s="3" t="str">
        <f t="shared" si="12"/>
        <v>Московский</v>
      </c>
      <c r="B119" s="11" t="str">
        <f t="shared" si="12"/>
        <v>ГБОУ СОШ №544</v>
      </c>
      <c r="C119" s="5">
        <f t="shared" si="12"/>
        <v>11544</v>
      </c>
      <c r="D119" s="5" t="str">
        <f t="shared" si="12"/>
        <v>СОШ с углуб.</v>
      </c>
      <c r="E119" s="12" t="str">
        <f t="shared" si="12"/>
        <v>1а</v>
      </c>
      <c r="F119" s="7">
        <f t="shared" si="12"/>
        <v>189</v>
      </c>
      <c r="G119" s="7">
        <f t="shared" si="12"/>
        <v>177</v>
      </c>
      <c r="H119" s="8">
        <f t="shared" si="9"/>
        <v>11544117</v>
      </c>
      <c r="I119" s="9">
        <v>1</v>
      </c>
      <c r="J119" s="9">
        <v>1</v>
      </c>
      <c r="K119" s="9">
        <v>0</v>
      </c>
      <c r="L119" s="9">
        <v>1</v>
      </c>
      <c r="M119" s="9">
        <v>1</v>
      </c>
      <c r="N119" s="10">
        <f t="shared" si="7"/>
        <v>4</v>
      </c>
    </row>
    <row r="120" spans="1:14" x14ac:dyDescent="0.25">
      <c r="A120" s="3" t="str">
        <f t="shared" si="12"/>
        <v>Московский</v>
      </c>
      <c r="B120" s="11" t="str">
        <f t="shared" si="12"/>
        <v>ГБОУ СОШ №544</v>
      </c>
      <c r="C120" s="5">
        <f t="shared" si="12"/>
        <v>11544</v>
      </c>
      <c r="D120" s="5" t="str">
        <f t="shared" si="12"/>
        <v>СОШ с углуб.</v>
      </c>
      <c r="E120" s="12" t="str">
        <f t="shared" si="12"/>
        <v>1а</v>
      </c>
      <c r="F120" s="7">
        <f t="shared" si="12"/>
        <v>189</v>
      </c>
      <c r="G120" s="7">
        <f t="shared" si="12"/>
        <v>177</v>
      </c>
      <c r="H120" s="8">
        <f t="shared" si="9"/>
        <v>11544118</v>
      </c>
      <c r="I120" s="9">
        <v>1</v>
      </c>
      <c r="J120" s="9">
        <v>1</v>
      </c>
      <c r="K120" s="9">
        <v>1</v>
      </c>
      <c r="L120" s="9">
        <v>1</v>
      </c>
      <c r="M120" s="9">
        <v>1</v>
      </c>
      <c r="N120" s="10">
        <f t="shared" si="7"/>
        <v>5</v>
      </c>
    </row>
    <row r="121" spans="1:14" x14ac:dyDescent="0.25">
      <c r="A121" s="3" t="str">
        <f t="shared" si="12"/>
        <v>Московский</v>
      </c>
      <c r="B121" s="11" t="str">
        <f t="shared" si="12"/>
        <v>ГБОУ СОШ №544</v>
      </c>
      <c r="C121" s="5">
        <f t="shared" si="12"/>
        <v>11544</v>
      </c>
      <c r="D121" s="5" t="str">
        <f t="shared" si="12"/>
        <v>СОШ с углуб.</v>
      </c>
      <c r="E121" s="12" t="str">
        <f t="shared" si="12"/>
        <v>1а</v>
      </c>
      <c r="F121" s="7">
        <f t="shared" si="12"/>
        <v>189</v>
      </c>
      <c r="G121" s="7">
        <f t="shared" si="12"/>
        <v>177</v>
      </c>
      <c r="H121" s="8">
        <f t="shared" si="9"/>
        <v>11544119</v>
      </c>
      <c r="I121" s="9">
        <v>1</v>
      </c>
      <c r="J121" s="9">
        <v>1</v>
      </c>
      <c r="K121" s="9">
        <v>1</v>
      </c>
      <c r="L121" s="9">
        <v>1</v>
      </c>
      <c r="M121" s="9">
        <v>1</v>
      </c>
      <c r="N121" s="10">
        <f t="shared" si="7"/>
        <v>5</v>
      </c>
    </row>
    <row r="122" spans="1:14" x14ac:dyDescent="0.25">
      <c r="A122" s="3" t="str">
        <f t="shared" si="12"/>
        <v>Московский</v>
      </c>
      <c r="B122" s="11" t="str">
        <f t="shared" si="12"/>
        <v>ГБОУ СОШ №544</v>
      </c>
      <c r="C122" s="5">
        <f t="shared" si="12"/>
        <v>11544</v>
      </c>
      <c r="D122" s="5" t="str">
        <f t="shared" si="12"/>
        <v>СОШ с углуб.</v>
      </c>
      <c r="E122" s="12" t="str">
        <f t="shared" si="12"/>
        <v>1а</v>
      </c>
      <c r="F122" s="7">
        <f t="shared" si="12"/>
        <v>189</v>
      </c>
      <c r="G122" s="7">
        <f t="shared" si="12"/>
        <v>177</v>
      </c>
      <c r="H122" s="8">
        <f t="shared" si="9"/>
        <v>11544120</v>
      </c>
      <c r="I122" s="9">
        <v>1</v>
      </c>
      <c r="J122" s="9">
        <v>0</v>
      </c>
      <c r="K122" s="9">
        <v>0</v>
      </c>
      <c r="L122" s="9">
        <v>0</v>
      </c>
      <c r="M122" s="9">
        <v>1</v>
      </c>
      <c r="N122" s="10">
        <f t="shared" si="7"/>
        <v>2</v>
      </c>
    </row>
    <row r="123" spans="1:14" x14ac:dyDescent="0.25">
      <c r="A123" s="3" t="str">
        <f t="shared" si="12"/>
        <v>Московский</v>
      </c>
      <c r="B123" s="11" t="str">
        <f t="shared" si="12"/>
        <v>ГБОУ СОШ №544</v>
      </c>
      <c r="C123" s="5">
        <f t="shared" si="12"/>
        <v>11544</v>
      </c>
      <c r="D123" s="5" t="str">
        <f t="shared" si="12"/>
        <v>СОШ с углуб.</v>
      </c>
      <c r="E123" s="13" t="s">
        <v>16</v>
      </c>
      <c r="F123" s="7">
        <f t="shared" si="12"/>
        <v>189</v>
      </c>
      <c r="G123" s="7">
        <f t="shared" si="12"/>
        <v>177</v>
      </c>
      <c r="H123" s="8">
        <f t="shared" si="9"/>
        <v>11544121</v>
      </c>
      <c r="I123" s="9">
        <v>1</v>
      </c>
      <c r="J123" s="9">
        <v>0</v>
      </c>
      <c r="K123" s="9">
        <v>1</v>
      </c>
      <c r="L123" s="9">
        <v>1</v>
      </c>
      <c r="M123" s="9">
        <v>1</v>
      </c>
      <c r="N123" s="10">
        <f t="shared" si="7"/>
        <v>4</v>
      </c>
    </row>
    <row r="124" spans="1:14" x14ac:dyDescent="0.25">
      <c r="A124" s="3" t="str">
        <f t="shared" si="12"/>
        <v>Московский</v>
      </c>
      <c r="B124" s="11" t="str">
        <f t="shared" si="12"/>
        <v>ГБОУ СОШ №544</v>
      </c>
      <c r="C124" s="5">
        <f t="shared" si="12"/>
        <v>11544</v>
      </c>
      <c r="D124" s="5" t="str">
        <f t="shared" si="12"/>
        <v>СОШ с углуб.</v>
      </c>
      <c r="E124" s="12" t="str">
        <f t="shared" si="12"/>
        <v>1б</v>
      </c>
      <c r="F124" s="7">
        <f t="shared" si="12"/>
        <v>189</v>
      </c>
      <c r="G124" s="7">
        <f t="shared" si="12"/>
        <v>177</v>
      </c>
      <c r="H124" s="8">
        <f t="shared" si="9"/>
        <v>11544122</v>
      </c>
      <c r="I124" s="9">
        <v>1</v>
      </c>
      <c r="J124" s="9">
        <v>1</v>
      </c>
      <c r="K124" s="9">
        <v>0</v>
      </c>
      <c r="L124" s="9">
        <v>1</v>
      </c>
      <c r="M124" s="9">
        <v>1</v>
      </c>
      <c r="N124" s="10">
        <f t="shared" si="7"/>
        <v>4</v>
      </c>
    </row>
    <row r="125" spans="1:14" x14ac:dyDescent="0.25">
      <c r="A125" s="3" t="str">
        <f t="shared" si="12"/>
        <v>Московский</v>
      </c>
      <c r="B125" s="11" t="str">
        <f t="shared" si="12"/>
        <v>ГБОУ СОШ №544</v>
      </c>
      <c r="C125" s="5">
        <f t="shared" si="12"/>
        <v>11544</v>
      </c>
      <c r="D125" s="5" t="str">
        <f t="shared" si="12"/>
        <v>СОШ с углуб.</v>
      </c>
      <c r="E125" s="12" t="str">
        <f t="shared" si="12"/>
        <v>1б</v>
      </c>
      <c r="F125" s="7">
        <f t="shared" si="12"/>
        <v>189</v>
      </c>
      <c r="G125" s="7">
        <f t="shared" si="12"/>
        <v>177</v>
      </c>
      <c r="H125" s="8">
        <f t="shared" si="9"/>
        <v>11544123</v>
      </c>
      <c r="I125" s="9">
        <v>1</v>
      </c>
      <c r="J125" s="9">
        <v>1</v>
      </c>
      <c r="K125" s="9">
        <v>1</v>
      </c>
      <c r="L125" s="9">
        <v>1</v>
      </c>
      <c r="M125" s="9">
        <v>1</v>
      </c>
      <c r="N125" s="10">
        <f t="shared" si="7"/>
        <v>5</v>
      </c>
    </row>
    <row r="126" spans="1:14" x14ac:dyDescent="0.25">
      <c r="A126" s="3" t="str">
        <f t="shared" si="12"/>
        <v>Московский</v>
      </c>
      <c r="B126" s="11" t="str">
        <f t="shared" si="12"/>
        <v>ГБОУ СОШ №544</v>
      </c>
      <c r="C126" s="5">
        <f t="shared" si="12"/>
        <v>11544</v>
      </c>
      <c r="D126" s="5" t="str">
        <f t="shared" si="12"/>
        <v>СОШ с углуб.</v>
      </c>
      <c r="E126" s="12" t="str">
        <f t="shared" si="12"/>
        <v>1б</v>
      </c>
      <c r="F126" s="7">
        <f t="shared" si="12"/>
        <v>189</v>
      </c>
      <c r="G126" s="7">
        <f t="shared" si="12"/>
        <v>177</v>
      </c>
      <c r="H126" s="8">
        <f t="shared" si="9"/>
        <v>11544124</v>
      </c>
      <c r="I126" s="9">
        <v>1</v>
      </c>
      <c r="J126" s="9">
        <v>1</v>
      </c>
      <c r="K126" s="9">
        <v>0</v>
      </c>
      <c r="L126" s="9">
        <v>1</v>
      </c>
      <c r="M126" s="9">
        <v>1</v>
      </c>
      <c r="N126" s="10">
        <f t="shared" si="7"/>
        <v>4</v>
      </c>
    </row>
    <row r="127" spans="1:14" x14ac:dyDescent="0.25">
      <c r="A127" s="3" t="str">
        <f t="shared" si="12"/>
        <v>Московский</v>
      </c>
      <c r="B127" s="11" t="str">
        <f t="shared" si="12"/>
        <v>ГБОУ СОШ №544</v>
      </c>
      <c r="C127" s="5">
        <f t="shared" si="12"/>
        <v>11544</v>
      </c>
      <c r="D127" s="5" t="str">
        <f t="shared" si="12"/>
        <v>СОШ с углуб.</v>
      </c>
      <c r="E127" s="12" t="str">
        <f t="shared" si="12"/>
        <v>1б</v>
      </c>
      <c r="F127" s="7">
        <f t="shared" si="12"/>
        <v>189</v>
      </c>
      <c r="G127" s="7">
        <f t="shared" si="12"/>
        <v>177</v>
      </c>
      <c r="H127" s="8">
        <f t="shared" si="9"/>
        <v>11544125</v>
      </c>
      <c r="I127" s="9">
        <v>1</v>
      </c>
      <c r="J127" s="9">
        <v>1</v>
      </c>
      <c r="K127" s="9">
        <v>1</v>
      </c>
      <c r="L127" s="9">
        <v>1</v>
      </c>
      <c r="M127" s="9">
        <v>0</v>
      </c>
      <c r="N127" s="10">
        <f t="shared" si="7"/>
        <v>4</v>
      </c>
    </row>
    <row r="128" spans="1:14" x14ac:dyDescent="0.25">
      <c r="A128" s="3" t="str">
        <f t="shared" si="12"/>
        <v>Московский</v>
      </c>
      <c r="B128" s="11" t="str">
        <f t="shared" si="12"/>
        <v>ГБОУ СОШ №544</v>
      </c>
      <c r="C128" s="5">
        <f t="shared" si="12"/>
        <v>11544</v>
      </c>
      <c r="D128" s="5" t="str">
        <f t="shared" si="12"/>
        <v>СОШ с углуб.</v>
      </c>
      <c r="E128" s="12" t="str">
        <f t="shared" si="12"/>
        <v>1б</v>
      </c>
      <c r="F128" s="7">
        <f t="shared" si="12"/>
        <v>189</v>
      </c>
      <c r="G128" s="7">
        <f t="shared" si="12"/>
        <v>177</v>
      </c>
      <c r="H128" s="8">
        <f t="shared" si="9"/>
        <v>11544126</v>
      </c>
      <c r="I128" s="9">
        <v>1</v>
      </c>
      <c r="J128" s="9">
        <v>0</v>
      </c>
      <c r="K128" s="9">
        <v>1</v>
      </c>
      <c r="L128" s="9">
        <v>1</v>
      </c>
      <c r="M128" s="9">
        <v>1</v>
      </c>
      <c r="N128" s="10">
        <f t="shared" si="7"/>
        <v>4</v>
      </c>
    </row>
    <row r="129" spans="1:14" x14ac:dyDescent="0.25">
      <c r="A129" s="3" t="str">
        <f t="shared" si="12"/>
        <v>Московский</v>
      </c>
      <c r="B129" s="11" t="str">
        <f t="shared" si="12"/>
        <v>ГБОУ СОШ №544</v>
      </c>
      <c r="C129" s="5">
        <f t="shared" si="12"/>
        <v>11544</v>
      </c>
      <c r="D129" s="5" t="str">
        <f t="shared" si="12"/>
        <v>СОШ с углуб.</v>
      </c>
      <c r="E129" s="12" t="str">
        <f t="shared" si="12"/>
        <v>1б</v>
      </c>
      <c r="F129" s="7">
        <f t="shared" si="12"/>
        <v>189</v>
      </c>
      <c r="G129" s="7">
        <f t="shared" si="12"/>
        <v>177</v>
      </c>
      <c r="H129" s="8">
        <f t="shared" si="9"/>
        <v>11544127</v>
      </c>
      <c r="I129" s="9">
        <v>1</v>
      </c>
      <c r="J129" s="9">
        <v>1</v>
      </c>
      <c r="K129" s="9">
        <v>1</v>
      </c>
      <c r="L129" s="9">
        <v>1</v>
      </c>
      <c r="M129" s="9">
        <v>1</v>
      </c>
      <c r="N129" s="10">
        <f t="shared" si="7"/>
        <v>5</v>
      </c>
    </row>
    <row r="130" spans="1:14" x14ac:dyDescent="0.25">
      <c r="A130" s="3" t="str">
        <f t="shared" si="12"/>
        <v>Московский</v>
      </c>
      <c r="B130" s="11" t="str">
        <f t="shared" si="12"/>
        <v>ГБОУ СОШ №544</v>
      </c>
      <c r="C130" s="5">
        <f t="shared" si="12"/>
        <v>11544</v>
      </c>
      <c r="D130" s="5" t="str">
        <f t="shared" si="12"/>
        <v>СОШ с углуб.</v>
      </c>
      <c r="E130" s="12" t="str">
        <f t="shared" si="12"/>
        <v>1б</v>
      </c>
      <c r="F130" s="7">
        <f t="shared" si="12"/>
        <v>189</v>
      </c>
      <c r="G130" s="7">
        <f t="shared" si="12"/>
        <v>177</v>
      </c>
      <c r="H130" s="8">
        <f t="shared" si="9"/>
        <v>11544128</v>
      </c>
      <c r="I130" s="9">
        <v>1</v>
      </c>
      <c r="J130" s="9">
        <v>1</v>
      </c>
      <c r="K130" s="9">
        <v>1</v>
      </c>
      <c r="L130" s="9">
        <v>1</v>
      </c>
      <c r="M130" s="9">
        <v>1</v>
      </c>
      <c r="N130" s="10">
        <f t="shared" si="7"/>
        <v>5</v>
      </c>
    </row>
    <row r="131" spans="1:14" x14ac:dyDescent="0.25">
      <c r="A131" s="3" t="str">
        <f t="shared" si="12"/>
        <v>Московский</v>
      </c>
      <c r="B131" s="11" t="str">
        <f t="shared" si="12"/>
        <v>ГБОУ СОШ №544</v>
      </c>
      <c r="C131" s="5">
        <f t="shared" si="12"/>
        <v>11544</v>
      </c>
      <c r="D131" s="5" t="str">
        <f t="shared" si="12"/>
        <v>СОШ с углуб.</v>
      </c>
      <c r="E131" s="12" t="str">
        <f t="shared" si="12"/>
        <v>1б</v>
      </c>
      <c r="F131" s="7">
        <f t="shared" si="12"/>
        <v>189</v>
      </c>
      <c r="G131" s="7">
        <f t="shared" si="12"/>
        <v>177</v>
      </c>
      <c r="H131" s="8">
        <f t="shared" si="9"/>
        <v>11544129</v>
      </c>
      <c r="I131" s="9">
        <v>0</v>
      </c>
      <c r="J131" s="9">
        <v>0</v>
      </c>
      <c r="K131" s="9">
        <v>1</v>
      </c>
      <c r="L131" s="9">
        <v>1</v>
      </c>
      <c r="M131" s="9">
        <v>1</v>
      </c>
      <c r="N131" s="10">
        <f t="shared" si="7"/>
        <v>3</v>
      </c>
    </row>
    <row r="132" spans="1:14" x14ac:dyDescent="0.25">
      <c r="A132" s="3" t="str">
        <f t="shared" si="12"/>
        <v>Московский</v>
      </c>
      <c r="B132" s="11" t="str">
        <f t="shared" si="12"/>
        <v>ГБОУ СОШ №544</v>
      </c>
      <c r="C132" s="5">
        <f t="shared" si="12"/>
        <v>11544</v>
      </c>
      <c r="D132" s="5" t="str">
        <f t="shared" si="12"/>
        <v>СОШ с углуб.</v>
      </c>
      <c r="E132" s="12" t="str">
        <f t="shared" si="12"/>
        <v>1б</v>
      </c>
      <c r="F132" s="7">
        <f t="shared" si="12"/>
        <v>189</v>
      </c>
      <c r="G132" s="7">
        <f t="shared" si="12"/>
        <v>177</v>
      </c>
      <c r="H132" s="8">
        <f t="shared" si="9"/>
        <v>11544130</v>
      </c>
      <c r="I132" s="9">
        <v>1</v>
      </c>
      <c r="J132" s="9">
        <v>1</v>
      </c>
      <c r="K132" s="9">
        <v>0</v>
      </c>
      <c r="L132" s="9">
        <v>1</v>
      </c>
      <c r="M132" s="9">
        <v>1</v>
      </c>
      <c r="N132" s="10">
        <f t="shared" ref="N132:N179" si="13">IF(COUNTBLANK(I132:M132)&lt;5,SUM(I132:M132),"Не писал")</f>
        <v>4</v>
      </c>
    </row>
    <row r="133" spans="1:14" x14ac:dyDescent="0.25">
      <c r="A133" s="3" t="str">
        <f t="shared" ref="A133:G148" si="14">A132</f>
        <v>Московский</v>
      </c>
      <c r="B133" s="11" t="str">
        <f t="shared" si="14"/>
        <v>ГБОУ СОШ №544</v>
      </c>
      <c r="C133" s="5">
        <f t="shared" si="14"/>
        <v>11544</v>
      </c>
      <c r="D133" s="5" t="str">
        <f t="shared" si="14"/>
        <v>СОШ с углуб.</v>
      </c>
      <c r="E133" s="12" t="str">
        <f t="shared" si="14"/>
        <v>1б</v>
      </c>
      <c r="F133" s="7">
        <f t="shared" si="14"/>
        <v>189</v>
      </c>
      <c r="G133" s="7">
        <f t="shared" si="14"/>
        <v>177</v>
      </c>
      <c r="H133" s="8">
        <f t="shared" ref="H133:H179" si="15">H132+1</f>
        <v>11544131</v>
      </c>
      <c r="I133" s="9">
        <v>1</v>
      </c>
      <c r="J133" s="9">
        <v>1</v>
      </c>
      <c r="K133" s="9">
        <v>1</v>
      </c>
      <c r="L133" s="9">
        <v>1</v>
      </c>
      <c r="M133" s="9">
        <v>1</v>
      </c>
      <c r="N133" s="10">
        <f t="shared" si="13"/>
        <v>5</v>
      </c>
    </row>
    <row r="134" spans="1:14" x14ac:dyDescent="0.25">
      <c r="A134" s="3" t="str">
        <f t="shared" si="14"/>
        <v>Московский</v>
      </c>
      <c r="B134" s="11" t="str">
        <f t="shared" si="14"/>
        <v>ГБОУ СОШ №544</v>
      </c>
      <c r="C134" s="5">
        <f t="shared" si="14"/>
        <v>11544</v>
      </c>
      <c r="D134" s="5" t="str">
        <f t="shared" si="14"/>
        <v>СОШ с углуб.</v>
      </c>
      <c r="E134" s="12" t="str">
        <f t="shared" si="14"/>
        <v>1б</v>
      </c>
      <c r="F134" s="7">
        <f t="shared" si="14"/>
        <v>189</v>
      </c>
      <c r="G134" s="7">
        <f t="shared" si="14"/>
        <v>177</v>
      </c>
      <c r="H134" s="8">
        <f t="shared" si="15"/>
        <v>11544132</v>
      </c>
      <c r="I134" s="9">
        <v>1</v>
      </c>
      <c r="J134" s="9">
        <v>1</v>
      </c>
      <c r="K134" s="9">
        <v>1</v>
      </c>
      <c r="L134" s="9">
        <v>1</v>
      </c>
      <c r="M134" s="9">
        <v>1</v>
      </c>
      <c r="N134" s="10">
        <f t="shared" si="13"/>
        <v>5</v>
      </c>
    </row>
    <row r="135" spans="1:14" x14ac:dyDescent="0.25">
      <c r="A135" s="3" t="str">
        <f t="shared" si="14"/>
        <v>Московский</v>
      </c>
      <c r="B135" s="11" t="str">
        <f t="shared" si="14"/>
        <v>ГБОУ СОШ №544</v>
      </c>
      <c r="C135" s="5">
        <f t="shared" si="14"/>
        <v>11544</v>
      </c>
      <c r="D135" s="5" t="str">
        <f t="shared" si="14"/>
        <v>СОШ с углуб.</v>
      </c>
      <c r="E135" s="12" t="str">
        <f t="shared" si="14"/>
        <v>1б</v>
      </c>
      <c r="F135" s="7">
        <f t="shared" si="14"/>
        <v>189</v>
      </c>
      <c r="G135" s="7">
        <f t="shared" si="14"/>
        <v>177</v>
      </c>
      <c r="H135" s="8">
        <f t="shared" si="15"/>
        <v>11544133</v>
      </c>
      <c r="I135" s="9">
        <v>1</v>
      </c>
      <c r="J135" s="9">
        <v>1</v>
      </c>
      <c r="K135" s="9">
        <v>1</v>
      </c>
      <c r="L135" s="9">
        <v>1</v>
      </c>
      <c r="M135" s="9">
        <v>1</v>
      </c>
      <c r="N135" s="10">
        <f t="shared" si="13"/>
        <v>5</v>
      </c>
    </row>
    <row r="136" spans="1:14" x14ac:dyDescent="0.25">
      <c r="A136" s="3" t="str">
        <f t="shared" si="14"/>
        <v>Московский</v>
      </c>
      <c r="B136" s="11" t="str">
        <f t="shared" si="14"/>
        <v>ГБОУ СОШ №544</v>
      </c>
      <c r="C136" s="5">
        <f t="shared" si="14"/>
        <v>11544</v>
      </c>
      <c r="D136" s="5" t="str">
        <f t="shared" si="14"/>
        <v>СОШ с углуб.</v>
      </c>
      <c r="E136" s="12" t="str">
        <f t="shared" si="14"/>
        <v>1б</v>
      </c>
      <c r="F136" s="7">
        <f t="shared" si="14"/>
        <v>189</v>
      </c>
      <c r="G136" s="7">
        <f t="shared" si="14"/>
        <v>177</v>
      </c>
      <c r="H136" s="8">
        <f t="shared" si="15"/>
        <v>11544134</v>
      </c>
      <c r="I136" s="9">
        <v>1</v>
      </c>
      <c r="J136" s="9">
        <v>1</v>
      </c>
      <c r="K136" s="9">
        <v>0</v>
      </c>
      <c r="L136" s="9">
        <v>1</v>
      </c>
      <c r="M136" s="9">
        <v>1</v>
      </c>
      <c r="N136" s="10">
        <f t="shared" si="13"/>
        <v>4</v>
      </c>
    </row>
    <row r="137" spans="1:14" x14ac:dyDescent="0.25">
      <c r="A137" s="3" t="str">
        <f t="shared" si="14"/>
        <v>Московский</v>
      </c>
      <c r="B137" s="11" t="str">
        <f t="shared" si="14"/>
        <v>ГБОУ СОШ №544</v>
      </c>
      <c r="C137" s="5">
        <f t="shared" si="14"/>
        <v>11544</v>
      </c>
      <c r="D137" s="5" t="str">
        <f t="shared" si="14"/>
        <v>СОШ с углуб.</v>
      </c>
      <c r="E137" s="12" t="str">
        <f t="shared" si="14"/>
        <v>1б</v>
      </c>
      <c r="F137" s="7">
        <f t="shared" si="14"/>
        <v>189</v>
      </c>
      <c r="G137" s="7">
        <f t="shared" si="14"/>
        <v>177</v>
      </c>
      <c r="H137" s="8">
        <f t="shared" si="15"/>
        <v>11544135</v>
      </c>
      <c r="I137" s="9">
        <v>1</v>
      </c>
      <c r="J137" s="9">
        <v>1</v>
      </c>
      <c r="K137" s="9">
        <v>1</v>
      </c>
      <c r="L137" s="9">
        <v>1</v>
      </c>
      <c r="M137" s="9">
        <v>1</v>
      </c>
      <c r="N137" s="10">
        <f t="shared" si="13"/>
        <v>5</v>
      </c>
    </row>
    <row r="138" spans="1:14" x14ac:dyDescent="0.25">
      <c r="A138" s="3" t="str">
        <f t="shared" si="14"/>
        <v>Московский</v>
      </c>
      <c r="B138" s="11" t="str">
        <f t="shared" si="14"/>
        <v>ГБОУ СОШ №544</v>
      </c>
      <c r="C138" s="5">
        <f t="shared" si="14"/>
        <v>11544</v>
      </c>
      <c r="D138" s="5" t="str">
        <f t="shared" si="14"/>
        <v>СОШ с углуб.</v>
      </c>
      <c r="E138" s="12" t="str">
        <f t="shared" si="14"/>
        <v>1б</v>
      </c>
      <c r="F138" s="7">
        <f t="shared" si="14"/>
        <v>189</v>
      </c>
      <c r="G138" s="7">
        <f t="shared" si="14"/>
        <v>177</v>
      </c>
      <c r="H138" s="8">
        <f t="shared" si="15"/>
        <v>11544136</v>
      </c>
      <c r="I138" s="9">
        <v>1</v>
      </c>
      <c r="J138" s="9">
        <v>1</v>
      </c>
      <c r="K138" s="9">
        <v>1</v>
      </c>
      <c r="L138" s="9">
        <v>1</v>
      </c>
      <c r="M138" s="9">
        <v>1</v>
      </c>
      <c r="N138" s="10">
        <f t="shared" si="13"/>
        <v>5</v>
      </c>
    </row>
    <row r="139" spans="1:14" x14ac:dyDescent="0.25">
      <c r="A139" s="3" t="str">
        <f t="shared" si="14"/>
        <v>Московский</v>
      </c>
      <c r="B139" s="11" t="str">
        <f t="shared" si="14"/>
        <v>ГБОУ СОШ №544</v>
      </c>
      <c r="C139" s="5">
        <f t="shared" si="14"/>
        <v>11544</v>
      </c>
      <c r="D139" s="5" t="str">
        <f t="shared" si="14"/>
        <v>СОШ с углуб.</v>
      </c>
      <c r="E139" s="12" t="str">
        <f t="shared" si="14"/>
        <v>1б</v>
      </c>
      <c r="F139" s="7">
        <f t="shared" si="14"/>
        <v>189</v>
      </c>
      <c r="G139" s="7">
        <f t="shared" si="14"/>
        <v>177</v>
      </c>
      <c r="H139" s="8">
        <f t="shared" si="15"/>
        <v>11544137</v>
      </c>
      <c r="I139" s="9">
        <v>0</v>
      </c>
      <c r="J139" s="9">
        <v>1</v>
      </c>
      <c r="K139" s="9">
        <v>1</v>
      </c>
      <c r="L139" s="9">
        <v>1</v>
      </c>
      <c r="M139" s="9">
        <v>1</v>
      </c>
      <c r="N139" s="10">
        <f t="shared" si="13"/>
        <v>4</v>
      </c>
    </row>
    <row r="140" spans="1:14" x14ac:dyDescent="0.25">
      <c r="A140" s="3" t="str">
        <f t="shared" si="14"/>
        <v>Московский</v>
      </c>
      <c r="B140" s="11" t="str">
        <f t="shared" si="14"/>
        <v>ГБОУ СОШ №544</v>
      </c>
      <c r="C140" s="5">
        <f t="shared" si="14"/>
        <v>11544</v>
      </c>
      <c r="D140" s="5" t="str">
        <f t="shared" si="14"/>
        <v>СОШ с углуб.</v>
      </c>
      <c r="E140" s="12" t="str">
        <f t="shared" si="14"/>
        <v>1б</v>
      </c>
      <c r="F140" s="7">
        <f t="shared" si="14"/>
        <v>189</v>
      </c>
      <c r="G140" s="7">
        <f t="shared" si="14"/>
        <v>177</v>
      </c>
      <c r="H140" s="8">
        <f t="shared" si="15"/>
        <v>11544138</v>
      </c>
      <c r="I140" s="9">
        <v>1</v>
      </c>
      <c r="J140" s="9">
        <v>1</v>
      </c>
      <c r="K140" s="9">
        <v>1</v>
      </c>
      <c r="L140" s="9">
        <v>0</v>
      </c>
      <c r="M140" s="9">
        <v>0</v>
      </c>
      <c r="N140" s="10">
        <f t="shared" si="13"/>
        <v>3</v>
      </c>
    </row>
    <row r="141" spans="1:14" x14ac:dyDescent="0.25">
      <c r="A141" s="3" t="str">
        <f t="shared" si="14"/>
        <v>Московский</v>
      </c>
      <c r="B141" s="11" t="str">
        <f t="shared" si="14"/>
        <v>ГБОУ СОШ №544</v>
      </c>
      <c r="C141" s="5">
        <f t="shared" si="14"/>
        <v>11544</v>
      </c>
      <c r="D141" s="5" t="str">
        <f t="shared" si="14"/>
        <v>СОШ с углуб.</v>
      </c>
      <c r="E141" s="12" t="str">
        <f t="shared" si="14"/>
        <v>1б</v>
      </c>
      <c r="F141" s="7">
        <f t="shared" si="14"/>
        <v>189</v>
      </c>
      <c r="G141" s="7">
        <f t="shared" si="14"/>
        <v>177</v>
      </c>
      <c r="H141" s="8">
        <f t="shared" si="15"/>
        <v>11544139</v>
      </c>
      <c r="I141" s="9">
        <v>0</v>
      </c>
      <c r="J141" s="9">
        <v>1</v>
      </c>
      <c r="K141" s="9">
        <v>1</v>
      </c>
      <c r="L141" s="9">
        <v>1</v>
      </c>
      <c r="M141" s="9">
        <v>0</v>
      </c>
      <c r="N141" s="10">
        <f t="shared" si="13"/>
        <v>3</v>
      </c>
    </row>
    <row r="142" spans="1:14" x14ac:dyDescent="0.25">
      <c r="A142" s="3" t="str">
        <f t="shared" si="14"/>
        <v>Московский</v>
      </c>
      <c r="B142" s="11" t="str">
        <f t="shared" si="14"/>
        <v>ГБОУ СОШ №544</v>
      </c>
      <c r="C142" s="5">
        <f t="shared" si="14"/>
        <v>11544</v>
      </c>
      <c r="D142" s="5" t="str">
        <f t="shared" si="14"/>
        <v>СОШ с углуб.</v>
      </c>
      <c r="E142" s="12" t="str">
        <f t="shared" si="14"/>
        <v>1б</v>
      </c>
      <c r="F142" s="7">
        <f t="shared" si="14"/>
        <v>189</v>
      </c>
      <c r="G142" s="7">
        <f t="shared" si="14"/>
        <v>177</v>
      </c>
      <c r="H142" s="8">
        <f t="shared" si="15"/>
        <v>11544140</v>
      </c>
      <c r="I142" s="9">
        <v>1</v>
      </c>
      <c r="J142" s="9">
        <v>1</v>
      </c>
      <c r="K142" s="9">
        <v>0</v>
      </c>
      <c r="L142" s="9">
        <v>1</v>
      </c>
      <c r="M142" s="9">
        <v>1</v>
      </c>
      <c r="N142" s="10">
        <f t="shared" si="13"/>
        <v>4</v>
      </c>
    </row>
    <row r="143" spans="1:14" x14ac:dyDescent="0.25">
      <c r="A143" s="3" t="str">
        <f t="shared" si="14"/>
        <v>Московский</v>
      </c>
      <c r="B143" s="11" t="str">
        <f t="shared" si="14"/>
        <v>ГБОУ СОШ №544</v>
      </c>
      <c r="C143" s="5">
        <f t="shared" si="14"/>
        <v>11544</v>
      </c>
      <c r="D143" s="5" t="str">
        <f t="shared" si="14"/>
        <v>СОШ с углуб.</v>
      </c>
      <c r="E143" s="12" t="str">
        <f t="shared" si="14"/>
        <v>1б</v>
      </c>
      <c r="F143" s="7">
        <f t="shared" si="14"/>
        <v>189</v>
      </c>
      <c r="G143" s="7">
        <f t="shared" si="14"/>
        <v>177</v>
      </c>
      <c r="H143" s="8">
        <f t="shared" si="15"/>
        <v>11544141</v>
      </c>
      <c r="I143" s="9">
        <v>1</v>
      </c>
      <c r="J143" s="9">
        <v>1</v>
      </c>
      <c r="K143" s="9">
        <v>1</v>
      </c>
      <c r="L143" s="9">
        <v>1</v>
      </c>
      <c r="M143" s="9">
        <v>0</v>
      </c>
      <c r="N143" s="10">
        <f t="shared" si="13"/>
        <v>4</v>
      </c>
    </row>
    <row r="144" spans="1:14" x14ac:dyDescent="0.25">
      <c r="A144" s="3" t="str">
        <f t="shared" si="14"/>
        <v>Московский</v>
      </c>
      <c r="B144" s="11" t="str">
        <f t="shared" si="14"/>
        <v>ГБОУ СОШ №544</v>
      </c>
      <c r="C144" s="5">
        <f t="shared" si="14"/>
        <v>11544</v>
      </c>
      <c r="D144" s="5" t="str">
        <f t="shared" si="14"/>
        <v>СОШ с углуб.</v>
      </c>
      <c r="E144" s="12" t="str">
        <f t="shared" si="14"/>
        <v>1б</v>
      </c>
      <c r="F144" s="7">
        <f t="shared" si="14"/>
        <v>189</v>
      </c>
      <c r="G144" s="7">
        <f t="shared" si="14"/>
        <v>177</v>
      </c>
      <c r="H144" s="8">
        <f t="shared" si="15"/>
        <v>11544142</v>
      </c>
      <c r="I144" s="9">
        <v>0</v>
      </c>
      <c r="J144" s="9">
        <v>1</v>
      </c>
      <c r="K144" s="9">
        <v>0</v>
      </c>
      <c r="L144" s="9">
        <v>1</v>
      </c>
      <c r="M144" s="9">
        <v>0</v>
      </c>
      <c r="N144" s="10">
        <f t="shared" si="13"/>
        <v>2</v>
      </c>
    </row>
    <row r="145" spans="1:14" x14ac:dyDescent="0.25">
      <c r="A145" s="3" t="str">
        <f t="shared" si="14"/>
        <v>Московский</v>
      </c>
      <c r="B145" s="11" t="str">
        <f t="shared" si="14"/>
        <v>ГБОУ СОШ №544</v>
      </c>
      <c r="C145" s="5">
        <f t="shared" si="14"/>
        <v>11544</v>
      </c>
      <c r="D145" s="5" t="str">
        <f t="shared" si="14"/>
        <v>СОШ с углуб.</v>
      </c>
      <c r="E145" s="12" t="str">
        <f t="shared" si="14"/>
        <v>1б</v>
      </c>
      <c r="F145" s="7">
        <f t="shared" si="14"/>
        <v>189</v>
      </c>
      <c r="G145" s="7">
        <f t="shared" si="14"/>
        <v>177</v>
      </c>
      <c r="H145" s="8">
        <f t="shared" si="15"/>
        <v>11544143</v>
      </c>
      <c r="I145" s="9">
        <v>0</v>
      </c>
      <c r="J145" s="9">
        <v>0</v>
      </c>
      <c r="K145" s="9">
        <v>0</v>
      </c>
      <c r="L145" s="9">
        <v>0</v>
      </c>
      <c r="M145" s="9">
        <v>0</v>
      </c>
      <c r="N145" s="10">
        <f t="shared" si="13"/>
        <v>0</v>
      </c>
    </row>
    <row r="146" spans="1:14" x14ac:dyDescent="0.25">
      <c r="A146" s="3" t="str">
        <f t="shared" si="14"/>
        <v>Московский</v>
      </c>
      <c r="B146" s="11" t="str">
        <f t="shared" si="14"/>
        <v>ГБОУ СОШ №544</v>
      </c>
      <c r="C146" s="5">
        <f t="shared" si="14"/>
        <v>11544</v>
      </c>
      <c r="D146" s="5" t="str">
        <f t="shared" si="14"/>
        <v>СОШ с углуб.</v>
      </c>
      <c r="E146" s="12" t="str">
        <f t="shared" si="14"/>
        <v>1б</v>
      </c>
      <c r="F146" s="7">
        <f t="shared" si="14"/>
        <v>189</v>
      </c>
      <c r="G146" s="7">
        <f t="shared" si="14"/>
        <v>177</v>
      </c>
      <c r="H146" s="8">
        <f t="shared" si="15"/>
        <v>11544144</v>
      </c>
      <c r="I146" s="9">
        <v>1</v>
      </c>
      <c r="J146" s="9">
        <v>1</v>
      </c>
      <c r="K146" s="9">
        <v>1</v>
      </c>
      <c r="L146" s="9">
        <v>1</v>
      </c>
      <c r="M146" s="9">
        <v>1</v>
      </c>
      <c r="N146" s="10">
        <f t="shared" si="13"/>
        <v>5</v>
      </c>
    </row>
    <row r="147" spans="1:14" x14ac:dyDescent="0.25">
      <c r="A147" s="3" t="str">
        <f t="shared" si="14"/>
        <v>Московский</v>
      </c>
      <c r="B147" s="11" t="str">
        <f t="shared" si="14"/>
        <v>ГБОУ СОШ №544</v>
      </c>
      <c r="C147" s="5">
        <f t="shared" si="14"/>
        <v>11544</v>
      </c>
      <c r="D147" s="5" t="str">
        <f t="shared" si="14"/>
        <v>СОШ с углуб.</v>
      </c>
      <c r="E147" s="12" t="str">
        <f t="shared" si="14"/>
        <v>1б</v>
      </c>
      <c r="F147" s="7">
        <f t="shared" si="14"/>
        <v>189</v>
      </c>
      <c r="G147" s="7">
        <f t="shared" si="14"/>
        <v>177</v>
      </c>
      <c r="H147" s="8">
        <f t="shared" si="15"/>
        <v>11544145</v>
      </c>
      <c r="I147" s="9">
        <v>1</v>
      </c>
      <c r="J147" s="9">
        <v>1</v>
      </c>
      <c r="K147" s="9">
        <v>0</v>
      </c>
      <c r="L147" s="9">
        <v>1</v>
      </c>
      <c r="M147" s="9">
        <v>1</v>
      </c>
      <c r="N147" s="10">
        <f t="shared" si="13"/>
        <v>4</v>
      </c>
    </row>
    <row r="148" spans="1:14" x14ac:dyDescent="0.25">
      <c r="A148" s="3" t="str">
        <f t="shared" si="14"/>
        <v>Московский</v>
      </c>
      <c r="B148" s="11" t="str">
        <f t="shared" si="14"/>
        <v>ГБОУ СОШ №544</v>
      </c>
      <c r="C148" s="5">
        <f t="shared" si="14"/>
        <v>11544</v>
      </c>
      <c r="D148" s="5" t="str">
        <f t="shared" si="14"/>
        <v>СОШ с углуб.</v>
      </c>
      <c r="E148" s="12" t="str">
        <f t="shared" si="14"/>
        <v>1б</v>
      </c>
      <c r="F148" s="7">
        <f t="shared" si="14"/>
        <v>189</v>
      </c>
      <c r="G148" s="7">
        <f t="shared" si="14"/>
        <v>177</v>
      </c>
      <c r="H148" s="8">
        <f t="shared" si="15"/>
        <v>11544146</v>
      </c>
      <c r="I148" s="9">
        <v>1</v>
      </c>
      <c r="J148" s="9">
        <v>1</v>
      </c>
      <c r="K148" s="9">
        <v>1</v>
      </c>
      <c r="L148" s="9">
        <v>1</v>
      </c>
      <c r="M148" s="9">
        <v>1</v>
      </c>
      <c r="N148" s="10">
        <f t="shared" si="13"/>
        <v>5</v>
      </c>
    </row>
    <row r="149" spans="1:14" x14ac:dyDescent="0.25">
      <c r="A149" s="3" t="str">
        <f t="shared" ref="A149:G164" si="16">A148</f>
        <v>Московский</v>
      </c>
      <c r="B149" s="11" t="str">
        <f t="shared" si="16"/>
        <v>ГБОУ СОШ №544</v>
      </c>
      <c r="C149" s="5">
        <f t="shared" si="16"/>
        <v>11544</v>
      </c>
      <c r="D149" s="5" t="str">
        <f t="shared" si="16"/>
        <v>СОШ с углуб.</v>
      </c>
      <c r="E149" s="12" t="str">
        <f t="shared" si="16"/>
        <v>1б</v>
      </c>
      <c r="F149" s="7">
        <f t="shared" si="16"/>
        <v>189</v>
      </c>
      <c r="G149" s="7">
        <f t="shared" si="16"/>
        <v>177</v>
      </c>
      <c r="H149" s="8">
        <f t="shared" si="15"/>
        <v>11544147</v>
      </c>
      <c r="I149" s="9">
        <v>1</v>
      </c>
      <c r="J149" s="9">
        <v>1</v>
      </c>
      <c r="K149" s="9">
        <v>1</v>
      </c>
      <c r="L149" s="9">
        <v>1</v>
      </c>
      <c r="M149" s="9">
        <v>1</v>
      </c>
      <c r="N149" s="10">
        <f t="shared" si="13"/>
        <v>5</v>
      </c>
    </row>
    <row r="150" spans="1:14" x14ac:dyDescent="0.25">
      <c r="A150" s="3" t="str">
        <f t="shared" si="16"/>
        <v>Московский</v>
      </c>
      <c r="B150" s="11" t="str">
        <f t="shared" si="16"/>
        <v>ГБОУ СОШ №544</v>
      </c>
      <c r="C150" s="5">
        <f t="shared" si="16"/>
        <v>11544</v>
      </c>
      <c r="D150" s="5" t="str">
        <f t="shared" si="16"/>
        <v>СОШ с углуб.</v>
      </c>
      <c r="E150" s="12" t="str">
        <f t="shared" si="16"/>
        <v>1б</v>
      </c>
      <c r="F150" s="7">
        <f t="shared" si="16"/>
        <v>189</v>
      </c>
      <c r="G150" s="7">
        <f t="shared" si="16"/>
        <v>177</v>
      </c>
      <c r="H150" s="8">
        <f t="shared" si="15"/>
        <v>11544148</v>
      </c>
      <c r="I150" s="9">
        <v>1</v>
      </c>
      <c r="J150" s="9">
        <v>1</v>
      </c>
      <c r="K150" s="9">
        <v>1</v>
      </c>
      <c r="L150" s="9">
        <v>1</v>
      </c>
      <c r="M150" s="9">
        <v>1</v>
      </c>
      <c r="N150" s="10">
        <f t="shared" si="13"/>
        <v>5</v>
      </c>
    </row>
    <row r="151" spans="1:14" x14ac:dyDescent="0.25">
      <c r="A151" s="3" t="str">
        <f t="shared" si="16"/>
        <v>Московский</v>
      </c>
      <c r="B151" s="11" t="str">
        <f t="shared" si="16"/>
        <v>ГБОУ СОШ №544</v>
      </c>
      <c r="C151" s="5">
        <f t="shared" si="16"/>
        <v>11544</v>
      </c>
      <c r="D151" s="5" t="str">
        <f t="shared" si="16"/>
        <v>СОШ с углуб.</v>
      </c>
      <c r="E151" s="12" t="str">
        <f t="shared" si="16"/>
        <v>1б</v>
      </c>
      <c r="F151" s="7">
        <f t="shared" si="16"/>
        <v>189</v>
      </c>
      <c r="G151" s="7">
        <f t="shared" si="16"/>
        <v>177</v>
      </c>
      <c r="H151" s="8">
        <f t="shared" si="15"/>
        <v>11544149</v>
      </c>
      <c r="I151" s="9">
        <v>1</v>
      </c>
      <c r="J151" s="9">
        <v>1</v>
      </c>
      <c r="K151" s="9">
        <v>1</v>
      </c>
      <c r="L151" s="9">
        <v>1</v>
      </c>
      <c r="M151" s="9">
        <v>1</v>
      </c>
      <c r="N151" s="10">
        <f t="shared" si="13"/>
        <v>5</v>
      </c>
    </row>
    <row r="152" spans="1:14" x14ac:dyDescent="0.25">
      <c r="A152" s="3" t="str">
        <f t="shared" si="16"/>
        <v>Московский</v>
      </c>
      <c r="B152" s="11" t="str">
        <f t="shared" si="16"/>
        <v>ГБОУ СОШ №544</v>
      </c>
      <c r="C152" s="5">
        <f t="shared" si="16"/>
        <v>11544</v>
      </c>
      <c r="D152" s="5" t="str">
        <f t="shared" si="16"/>
        <v>СОШ с углуб.</v>
      </c>
      <c r="E152" s="12" t="str">
        <f t="shared" si="16"/>
        <v>1б</v>
      </c>
      <c r="F152" s="7">
        <f t="shared" si="16"/>
        <v>189</v>
      </c>
      <c r="G152" s="7">
        <f t="shared" si="16"/>
        <v>177</v>
      </c>
      <c r="H152" s="8">
        <f t="shared" si="15"/>
        <v>11544150</v>
      </c>
      <c r="I152" s="9">
        <v>1</v>
      </c>
      <c r="J152" s="9">
        <v>1</v>
      </c>
      <c r="K152" s="9">
        <v>1</v>
      </c>
      <c r="L152" s="9">
        <v>1</v>
      </c>
      <c r="M152" s="9">
        <v>1</v>
      </c>
      <c r="N152" s="10">
        <f t="shared" si="13"/>
        <v>5</v>
      </c>
    </row>
    <row r="153" spans="1:14" x14ac:dyDescent="0.25">
      <c r="A153" s="3" t="str">
        <f t="shared" si="16"/>
        <v>Московский</v>
      </c>
      <c r="B153" s="11" t="str">
        <f t="shared" si="16"/>
        <v>ГБОУ СОШ №544</v>
      </c>
      <c r="C153" s="5">
        <f t="shared" si="16"/>
        <v>11544</v>
      </c>
      <c r="D153" s="5" t="str">
        <f t="shared" si="16"/>
        <v>СОШ с углуб.</v>
      </c>
      <c r="E153" s="12" t="str">
        <f t="shared" si="16"/>
        <v>1б</v>
      </c>
      <c r="F153" s="7">
        <f t="shared" si="16"/>
        <v>189</v>
      </c>
      <c r="G153" s="7">
        <f t="shared" si="16"/>
        <v>177</v>
      </c>
      <c r="H153" s="8">
        <f t="shared" si="15"/>
        <v>11544151</v>
      </c>
      <c r="I153" s="9">
        <v>1</v>
      </c>
      <c r="J153" s="9">
        <v>1</v>
      </c>
      <c r="K153" s="9">
        <v>1</v>
      </c>
      <c r="L153" s="9">
        <v>1</v>
      </c>
      <c r="M153" s="9">
        <v>1</v>
      </c>
      <c r="N153" s="10">
        <f t="shared" si="13"/>
        <v>5</v>
      </c>
    </row>
    <row r="154" spans="1:14" x14ac:dyDescent="0.25">
      <c r="A154" s="3" t="str">
        <f t="shared" si="16"/>
        <v>Московский</v>
      </c>
      <c r="B154" s="11" t="str">
        <f t="shared" si="16"/>
        <v>ГБОУ СОШ №544</v>
      </c>
      <c r="C154" s="5">
        <f t="shared" si="16"/>
        <v>11544</v>
      </c>
      <c r="D154" s="5" t="str">
        <f t="shared" si="16"/>
        <v>СОШ с углуб.</v>
      </c>
      <c r="E154" s="13" t="s">
        <v>17</v>
      </c>
      <c r="F154" s="7">
        <f t="shared" si="16"/>
        <v>189</v>
      </c>
      <c r="G154" s="7">
        <f t="shared" si="16"/>
        <v>177</v>
      </c>
      <c r="H154" s="8">
        <f t="shared" si="15"/>
        <v>11544152</v>
      </c>
      <c r="I154" s="9">
        <v>1</v>
      </c>
      <c r="J154" s="9">
        <v>1</v>
      </c>
      <c r="K154" s="9">
        <v>0</v>
      </c>
      <c r="L154" s="9">
        <v>1</v>
      </c>
      <c r="M154" s="9">
        <v>0</v>
      </c>
      <c r="N154" s="10">
        <f t="shared" si="13"/>
        <v>3</v>
      </c>
    </row>
    <row r="155" spans="1:14" x14ac:dyDescent="0.25">
      <c r="A155" s="3" t="str">
        <f t="shared" si="16"/>
        <v>Московский</v>
      </c>
      <c r="B155" s="11" t="str">
        <f t="shared" si="16"/>
        <v>ГБОУ СОШ №544</v>
      </c>
      <c r="C155" s="5">
        <f t="shared" si="16"/>
        <v>11544</v>
      </c>
      <c r="D155" s="5" t="str">
        <f t="shared" si="16"/>
        <v>СОШ с углуб.</v>
      </c>
      <c r="E155" s="12" t="str">
        <f t="shared" si="16"/>
        <v>1в</v>
      </c>
      <c r="F155" s="7">
        <f t="shared" si="16"/>
        <v>189</v>
      </c>
      <c r="G155" s="7">
        <f t="shared" si="16"/>
        <v>177</v>
      </c>
      <c r="H155" s="8">
        <f t="shared" si="15"/>
        <v>11544153</v>
      </c>
      <c r="I155" s="9">
        <v>1</v>
      </c>
      <c r="J155" s="9">
        <v>1</v>
      </c>
      <c r="K155" s="9">
        <v>0</v>
      </c>
      <c r="L155" s="9">
        <v>1</v>
      </c>
      <c r="M155" s="9">
        <v>1</v>
      </c>
      <c r="N155" s="10">
        <f t="shared" si="13"/>
        <v>4</v>
      </c>
    </row>
    <row r="156" spans="1:14" x14ac:dyDescent="0.25">
      <c r="A156" s="3" t="str">
        <f t="shared" si="16"/>
        <v>Московский</v>
      </c>
      <c r="B156" s="11" t="str">
        <f t="shared" si="16"/>
        <v>ГБОУ СОШ №544</v>
      </c>
      <c r="C156" s="5">
        <f t="shared" si="16"/>
        <v>11544</v>
      </c>
      <c r="D156" s="5" t="str">
        <f t="shared" si="16"/>
        <v>СОШ с углуб.</v>
      </c>
      <c r="E156" s="12" t="str">
        <f t="shared" si="16"/>
        <v>1в</v>
      </c>
      <c r="F156" s="7">
        <f t="shared" si="16"/>
        <v>189</v>
      </c>
      <c r="G156" s="7">
        <f t="shared" si="16"/>
        <v>177</v>
      </c>
      <c r="H156" s="8">
        <f t="shared" si="15"/>
        <v>11544154</v>
      </c>
      <c r="I156" s="9">
        <v>0</v>
      </c>
      <c r="J156" s="9">
        <v>1</v>
      </c>
      <c r="K156" s="9">
        <v>1</v>
      </c>
      <c r="L156" s="9">
        <v>1</v>
      </c>
      <c r="M156" s="9">
        <v>1</v>
      </c>
      <c r="N156" s="10">
        <f t="shared" si="13"/>
        <v>4</v>
      </c>
    </row>
    <row r="157" spans="1:14" x14ac:dyDescent="0.25">
      <c r="A157" s="3" t="str">
        <f t="shared" si="16"/>
        <v>Московский</v>
      </c>
      <c r="B157" s="11" t="str">
        <f t="shared" si="16"/>
        <v>ГБОУ СОШ №544</v>
      </c>
      <c r="C157" s="5">
        <f t="shared" si="16"/>
        <v>11544</v>
      </c>
      <c r="D157" s="5" t="str">
        <f t="shared" si="16"/>
        <v>СОШ с углуб.</v>
      </c>
      <c r="E157" s="12" t="str">
        <f t="shared" si="16"/>
        <v>1в</v>
      </c>
      <c r="F157" s="7">
        <f t="shared" si="16"/>
        <v>189</v>
      </c>
      <c r="G157" s="7">
        <f t="shared" si="16"/>
        <v>177</v>
      </c>
      <c r="H157" s="8">
        <f t="shared" si="15"/>
        <v>11544155</v>
      </c>
      <c r="I157" s="9">
        <v>1</v>
      </c>
      <c r="J157" s="9">
        <v>1</v>
      </c>
      <c r="K157" s="9">
        <v>1</v>
      </c>
      <c r="L157" s="9">
        <v>1</v>
      </c>
      <c r="M157" s="9">
        <v>1</v>
      </c>
      <c r="N157" s="10">
        <f t="shared" si="13"/>
        <v>5</v>
      </c>
    </row>
    <row r="158" spans="1:14" x14ac:dyDescent="0.25">
      <c r="A158" s="3" t="str">
        <f t="shared" si="16"/>
        <v>Московский</v>
      </c>
      <c r="B158" s="11" t="str">
        <f t="shared" si="16"/>
        <v>ГБОУ СОШ №544</v>
      </c>
      <c r="C158" s="5">
        <f t="shared" si="16"/>
        <v>11544</v>
      </c>
      <c r="D158" s="5" t="str">
        <f t="shared" si="16"/>
        <v>СОШ с углуб.</v>
      </c>
      <c r="E158" s="12" t="str">
        <f t="shared" si="16"/>
        <v>1в</v>
      </c>
      <c r="F158" s="7">
        <f t="shared" si="16"/>
        <v>189</v>
      </c>
      <c r="G158" s="7">
        <f t="shared" si="16"/>
        <v>177</v>
      </c>
      <c r="H158" s="8">
        <f t="shared" si="15"/>
        <v>11544156</v>
      </c>
      <c r="I158" s="9">
        <v>1</v>
      </c>
      <c r="J158" s="9">
        <v>1</v>
      </c>
      <c r="K158" s="9">
        <v>0</v>
      </c>
      <c r="L158" s="9">
        <v>1</v>
      </c>
      <c r="M158" s="9">
        <v>1</v>
      </c>
      <c r="N158" s="10">
        <f t="shared" si="13"/>
        <v>4</v>
      </c>
    </row>
    <row r="159" spans="1:14" x14ac:dyDescent="0.25">
      <c r="A159" s="3" t="str">
        <f t="shared" si="16"/>
        <v>Московский</v>
      </c>
      <c r="B159" s="11" t="str">
        <f t="shared" si="16"/>
        <v>ГБОУ СОШ №544</v>
      </c>
      <c r="C159" s="5">
        <f t="shared" si="16"/>
        <v>11544</v>
      </c>
      <c r="D159" s="5" t="str">
        <f t="shared" si="16"/>
        <v>СОШ с углуб.</v>
      </c>
      <c r="E159" s="12" t="str">
        <f t="shared" si="16"/>
        <v>1в</v>
      </c>
      <c r="F159" s="7">
        <f t="shared" si="16"/>
        <v>189</v>
      </c>
      <c r="G159" s="7">
        <f t="shared" si="16"/>
        <v>177</v>
      </c>
      <c r="H159" s="8">
        <f t="shared" si="15"/>
        <v>11544157</v>
      </c>
      <c r="I159" s="9">
        <v>1</v>
      </c>
      <c r="J159" s="9">
        <v>1</v>
      </c>
      <c r="K159" s="9">
        <v>1</v>
      </c>
      <c r="L159" s="9">
        <v>1</v>
      </c>
      <c r="M159" s="9">
        <v>1</v>
      </c>
      <c r="N159" s="10">
        <f t="shared" si="13"/>
        <v>5</v>
      </c>
    </row>
    <row r="160" spans="1:14" x14ac:dyDescent="0.25">
      <c r="A160" s="3" t="str">
        <f t="shared" si="16"/>
        <v>Московский</v>
      </c>
      <c r="B160" s="11" t="str">
        <f t="shared" si="16"/>
        <v>ГБОУ СОШ №544</v>
      </c>
      <c r="C160" s="5">
        <f t="shared" si="16"/>
        <v>11544</v>
      </c>
      <c r="D160" s="5" t="str">
        <f t="shared" si="16"/>
        <v>СОШ с углуб.</v>
      </c>
      <c r="E160" s="12" t="str">
        <f t="shared" si="16"/>
        <v>1в</v>
      </c>
      <c r="F160" s="7">
        <f t="shared" si="16"/>
        <v>189</v>
      </c>
      <c r="G160" s="7">
        <f t="shared" si="16"/>
        <v>177</v>
      </c>
      <c r="H160" s="8">
        <f t="shared" si="15"/>
        <v>11544158</v>
      </c>
      <c r="I160" s="9">
        <v>1</v>
      </c>
      <c r="J160" s="9">
        <v>1</v>
      </c>
      <c r="K160" s="9">
        <v>1</v>
      </c>
      <c r="L160" s="9">
        <v>1</v>
      </c>
      <c r="M160" s="9">
        <v>1</v>
      </c>
      <c r="N160" s="10">
        <f t="shared" si="13"/>
        <v>5</v>
      </c>
    </row>
    <row r="161" spans="1:14" x14ac:dyDescent="0.25">
      <c r="A161" s="3" t="str">
        <f t="shared" si="16"/>
        <v>Московский</v>
      </c>
      <c r="B161" s="11" t="str">
        <f t="shared" si="16"/>
        <v>ГБОУ СОШ №544</v>
      </c>
      <c r="C161" s="5">
        <f t="shared" si="16"/>
        <v>11544</v>
      </c>
      <c r="D161" s="5" t="str">
        <f t="shared" si="16"/>
        <v>СОШ с углуб.</v>
      </c>
      <c r="E161" s="12" t="str">
        <f t="shared" si="16"/>
        <v>1в</v>
      </c>
      <c r="F161" s="7">
        <f t="shared" si="16"/>
        <v>189</v>
      </c>
      <c r="G161" s="7">
        <f t="shared" si="16"/>
        <v>177</v>
      </c>
      <c r="H161" s="8">
        <f t="shared" si="15"/>
        <v>11544159</v>
      </c>
      <c r="I161" s="9">
        <v>1</v>
      </c>
      <c r="J161" s="9">
        <v>1</v>
      </c>
      <c r="K161" s="9">
        <v>0</v>
      </c>
      <c r="L161" s="9">
        <v>1</v>
      </c>
      <c r="M161" s="9">
        <v>1</v>
      </c>
      <c r="N161" s="10">
        <f t="shared" si="13"/>
        <v>4</v>
      </c>
    </row>
    <row r="162" spans="1:14" x14ac:dyDescent="0.25">
      <c r="A162" s="3" t="str">
        <f t="shared" si="16"/>
        <v>Московский</v>
      </c>
      <c r="B162" s="11" t="str">
        <f t="shared" si="16"/>
        <v>ГБОУ СОШ №544</v>
      </c>
      <c r="C162" s="5">
        <f t="shared" si="16"/>
        <v>11544</v>
      </c>
      <c r="D162" s="5" t="str">
        <f t="shared" si="16"/>
        <v>СОШ с углуб.</v>
      </c>
      <c r="E162" s="12" t="str">
        <f t="shared" si="16"/>
        <v>1в</v>
      </c>
      <c r="F162" s="7">
        <f t="shared" si="16"/>
        <v>189</v>
      </c>
      <c r="G162" s="7">
        <f t="shared" si="16"/>
        <v>177</v>
      </c>
      <c r="H162" s="8">
        <f t="shared" si="15"/>
        <v>11544160</v>
      </c>
      <c r="I162" s="9">
        <v>1</v>
      </c>
      <c r="J162" s="9">
        <v>1</v>
      </c>
      <c r="K162" s="9">
        <v>1</v>
      </c>
      <c r="L162" s="9">
        <v>1</v>
      </c>
      <c r="M162" s="9">
        <v>1</v>
      </c>
      <c r="N162" s="10">
        <f t="shared" si="13"/>
        <v>5</v>
      </c>
    </row>
    <row r="163" spans="1:14" x14ac:dyDescent="0.25">
      <c r="A163" s="3" t="str">
        <f t="shared" si="16"/>
        <v>Московский</v>
      </c>
      <c r="B163" s="11" t="str">
        <f t="shared" si="16"/>
        <v>ГБОУ СОШ №544</v>
      </c>
      <c r="C163" s="5">
        <f t="shared" si="16"/>
        <v>11544</v>
      </c>
      <c r="D163" s="5" t="str">
        <f t="shared" si="16"/>
        <v>СОШ с углуб.</v>
      </c>
      <c r="E163" s="12" t="str">
        <f t="shared" si="16"/>
        <v>1в</v>
      </c>
      <c r="F163" s="7">
        <f t="shared" si="16"/>
        <v>189</v>
      </c>
      <c r="G163" s="7">
        <f t="shared" si="16"/>
        <v>177</v>
      </c>
      <c r="H163" s="8">
        <f t="shared" si="15"/>
        <v>11544161</v>
      </c>
      <c r="I163" s="9">
        <v>1</v>
      </c>
      <c r="J163" s="9">
        <v>1</v>
      </c>
      <c r="K163" s="9">
        <v>1</v>
      </c>
      <c r="L163" s="9">
        <v>1</v>
      </c>
      <c r="M163" s="9">
        <v>1</v>
      </c>
      <c r="N163" s="10">
        <f t="shared" si="13"/>
        <v>5</v>
      </c>
    </row>
    <row r="164" spans="1:14" x14ac:dyDescent="0.25">
      <c r="A164" s="3" t="str">
        <f t="shared" si="16"/>
        <v>Московский</v>
      </c>
      <c r="B164" s="11" t="str">
        <f t="shared" si="16"/>
        <v>ГБОУ СОШ №544</v>
      </c>
      <c r="C164" s="5">
        <f t="shared" si="16"/>
        <v>11544</v>
      </c>
      <c r="D164" s="5" t="str">
        <f t="shared" si="16"/>
        <v>СОШ с углуб.</v>
      </c>
      <c r="E164" s="12" t="str">
        <f t="shared" si="16"/>
        <v>1в</v>
      </c>
      <c r="F164" s="7">
        <f t="shared" si="16"/>
        <v>189</v>
      </c>
      <c r="G164" s="7">
        <f t="shared" si="16"/>
        <v>177</v>
      </c>
      <c r="H164" s="8">
        <f t="shared" si="15"/>
        <v>11544162</v>
      </c>
      <c r="I164" s="9">
        <v>1</v>
      </c>
      <c r="J164" s="9">
        <v>1</v>
      </c>
      <c r="K164" s="9">
        <v>1</v>
      </c>
      <c r="L164" s="9">
        <v>1</v>
      </c>
      <c r="M164" s="9">
        <v>1</v>
      </c>
      <c r="N164" s="10">
        <f t="shared" si="13"/>
        <v>5</v>
      </c>
    </row>
    <row r="165" spans="1:14" x14ac:dyDescent="0.25">
      <c r="A165" s="3" t="str">
        <f t="shared" ref="A165:G180" si="17">A164</f>
        <v>Московский</v>
      </c>
      <c r="B165" s="11" t="str">
        <f t="shared" si="17"/>
        <v>ГБОУ СОШ №544</v>
      </c>
      <c r="C165" s="5">
        <f t="shared" si="17"/>
        <v>11544</v>
      </c>
      <c r="D165" s="5" t="str">
        <f t="shared" si="17"/>
        <v>СОШ с углуб.</v>
      </c>
      <c r="E165" s="12" t="str">
        <f t="shared" si="17"/>
        <v>1в</v>
      </c>
      <c r="F165" s="7">
        <f t="shared" si="17"/>
        <v>189</v>
      </c>
      <c r="G165" s="7">
        <f t="shared" si="17"/>
        <v>177</v>
      </c>
      <c r="H165" s="8">
        <f t="shared" si="15"/>
        <v>11544163</v>
      </c>
      <c r="I165" s="9">
        <v>1</v>
      </c>
      <c r="J165" s="9">
        <v>1</v>
      </c>
      <c r="K165" s="9">
        <v>1</v>
      </c>
      <c r="L165" s="9">
        <v>1</v>
      </c>
      <c r="M165" s="9">
        <v>1</v>
      </c>
      <c r="N165" s="10">
        <f t="shared" si="13"/>
        <v>5</v>
      </c>
    </row>
    <row r="166" spans="1:14" x14ac:dyDescent="0.25">
      <c r="A166" s="3" t="str">
        <f t="shared" si="17"/>
        <v>Московский</v>
      </c>
      <c r="B166" s="11" t="str">
        <f t="shared" si="17"/>
        <v>ГБОУ СОШ №544</v>
      </c>
      <c r="C166" s="5">
        <f t="shared" si="17"/>
        <v>11544</v>
      </c>
      <c r="D166" s="5" t="str">
        <f t="shared" si="17"/>
        <v>СОШ с углуб.</v>
      </c>
      <c r="E166" s="12" t="str">
        <f t="shared" si="17"/>
        <v>1в</v>
      </c>
      <c r="F166" s="7">
        <f t="shared" si="17"/>
        <v>189</v>
      </c>
      <c r="G166" s="7">
        <f t="shared" si="17"/>
        <v>177</v>
      </c>
      <c r="H166" s="8">
        <f t="shared" si="15"/>
        <v>11544164</v>
      </c>
      <c r="I166" s="9">
        <v>1</v>
      </c>
      <c r="J166" s="9">
        <v>1</v>
      </c>
      <c r="K166" s="9">
        <v>1</v>
      </c>
      <c r="L166" s="9">
        <v>1</v>
      </c>
      <c r="M166" s="9">
        <v>1</v>
      </c>
      <c r="N166" s="10">
        <f t="shared" si="13"/>
        <v>5</v>
      </c>
    </row>
    <row r="167" spans="1:14" x14ac:dyDescent="0.25">
      <c r="A167" s="3" t="str">
        <f t="shared" si="17"/>
        <v>Московский</v>
      </c>
      <c r="B167" s="11" t="str">
        <f t="shared" si="17"/>
        <v>ГБОУ СОШ №544</v>
      </c>
      <c r="C167" s="5">
        <f t="shared" si="17"/>
        <v>11544</v>
      </c>
      <c r="D167" s="5" t="str">
        <f t="shared" si="17"/>
        <v>СОШ с углуб.</v>
      </c>
      <c r="E167" s="12" t="str">
        <f t="shared" si="17"/>
        <v>1в</v>
      </c>
      <c r="F167" s="7">
        <f t="shared" si="17"/>
        <v>189</v>
      </c>
      <c r="G167" s="7">
        <f t="shared" si="17"/>
        <v>177</v>
      </c>
      <c r="H167" s="8">
        <f t="shared" si="15"/>
        <v>11544165</v>
      </c>
      <c r="I167" s="9">
        <v>1</v>
      </c>
      <c r="J167" s="9">
        <v>1</v>
      </c>
      <c r="K167" s="9">
        <v>1</v>
      </c>
      <c r="L167" s="9">
        <v>1</v>
      </c>
      <c r="M167" s="9">
        <v>1</v>
      </c>
      <c r="N167" s="10">
        <f t="shared" si="13"/>
        <v>5</v>
      </c>
    </row>
    <row r="168" spans="1:14" x14ac:dyDescent="0.25">
      <c r="A168" s="3" t="str">
        <f t="shared" si="17"/>
        <v>Московский</v>
      </c>
      <c r="B168" s="11" t="str">
        <f t="shared" si="17"/>
        <v>ГБОУ СОШ №544</v>
      </c>
      <c r="C168" s="5">
        <f t="shared" si="17"/>
        <v>11544</v>
      </c>
      <c r="D168" s="5" t="str">
        <f t="shared" si="17"/>
        <v>СОШ с углуб.</v>
      </c>
      <c r="E168" s="12" t="str">
        <f t="shared" si="17"/>
        <v>1в</v>
      </c>
      <c r="F168" s="7">
        <f t="shared" si="17"/>
        <v>189</v>
      </c>
      <c r="G168" s="7">
        <f t="shared" si="17"/>
        <v>177</v>
      </c>
      <c r="H168" s="8">
        <f t="shared" si="15"/>
        <v>11544166</v>
      </c>
      <c r="I168" s="9">
        <v>1</v>
      </c>
      <c r="J168" s="9">
        <v>0</v>
      </c>
      <c r="K168" s="9">
        <v>1</v>
      </c>
      <c r="L168" s="9">
        <v>1</v>
      </c>
      <c r="M168" s="9">
        <v>1</v>
      </c>
      <c r="N168" s="10">
        <f t="shared" si="13"/>
        <v>4</v>
      </c>
    </row>
    <row r="169" spans="1:14" x14ac:dyDescent="0.25">
      <c r="A169" s="3" t="str">
        <f t="shared" si="17"/>
        <v>Московский</v>
      </c>
      <c r="B169" s="11" t="str">
        <f t="shared" si="17"/>
        <v>ГБОУ СОШ №544</v>
      </c>
      <c r="C169" s="5">
        <f t="shared" si="17"/>
        <v>11544</v>
      </c>
      <c r="D169" s="5" t="str">
        <f t="shared" si="17"/>
        <v>СОШ с углуб.</v>
      </c>
      <c r="E169" s="12" t="str">
        <f t="shared" si="17"/>
        <v>1в</v>
      </c>
      <c r="F169" s="7">
        <f t="shared" si="17"/>
        <v>189</v>
      </c>
      <c r="G169" s="7">
        <f t="shared" si="17"/>
        <v>177</v>
      </c>
      <c r="H169" s="8">
        <f t="shared" si="15"/>
        <v>11544167</v>
      </c>
      <c r="I169" s="9">
        <v>1</v>
      </c>
      <c r="J169" s="9">
        <v>1</v>
      </c>
      <c r="K169" s="9">
        <v>1</v>
      </c>
      <c r="L169" s="9">
        <v>1</v>
      </c>
      <c r="M169" s="9">
        <v>1</v>
      </c>
      <c r="N169" s="10">
        <f t="shared" si="13"/>
        <v>5</v>
      </c>
    </row>
    <row r="170" spans="1:14" x14ac:dyDescent="0.25">
      <c r="A170" s="3" t="str">
        <f t="shared" si="17"/>
        <v>Московский</v>
      </c>
      <c r="B170" s="11" t="str">
        <f t="shared" si="17"/>
        <v>ГБОУ СОШ №544</v>
      </c>
      <c r="C170" s="5">
        <f t="shared" si="17"/>
        <v>11544</v>
      </c>
      <c r="D170" s="5" t="str">
        <f t="shared" si="17"/>
        <v>СОШ с углуб.</v>
      </c>
      <c r="E170" s="12" t="str">
        <f t="shared" si="17"/>
        <v>1в</v>
      </c>
      <c r="F170" s="7">
        <f t="shared" si="17"/>
        <v>189</v>
      </c>
      <c r="G170" s="7">
        <f t="shared" si="17"/>
        <v>177</v>
      </c>
      <c r="H170" s="8">
        <f t="shared" si="15"/>
        <v>11544168</v>
      </c>
      <c r="I170" s="9">
        <v>1</v>
      </c>
      <c r="J170" s="9">
        <v>1</v>
      </c>
      <c r="K170" s="9">
        <v>0</v>
      </c>
      <c r="L170" s="9">
        <v>1</v>
      </c>
      <c r="M170" s="9">
        <v>1</v>
      </c>
      <c r="N170" s="10">
        <f t="shared" si="13"/>
        <v>4</v>
      </c>
    </row>
    <row r="171" spans="1:14" x14ac:dyDescent="0.25">
      <c r="A171" s="3" t="str">
        <f t="shared" si="17"/>
        <v>Московский</v>
      </c>
      <c r="B171" s="11" t="str">
        <f t="shared" si="17"/>
        <v>ГБОУ СОШ №544</v>
      </c>
      <c r="C171" s="5">
        <f t="shared" si="17"/>
        <v>11544</v>
      </c>
      <c r="D171" s="5" t="str">
        <f t="shared" si="17"/>
        <v>СОШ с углуб.</v>
      </c>
      <c r="E171" s="12" t="str">
        <f t="shared" si="17"/>
        <v>1в</v>
      </c>
      <c r="F171" s="7">
        <f t="shared" si="17"/>
        <v>189</v>
      </c>
      <c r="G171" s="7">
        <f t="shared" si="17"/>
        <v>177</v>
      </c>
      <c r="H171" s="8">
        <f t="shared" si="15"/>
        <v>11544169</v>
      </c>
      <c r="I171" s="9">
        <v>1</v>
      </c>
      <c r="J171" s="9">
        <v>1</v>
      </c>
      <c r="K171" s="9">
        <v>1</v>
      </c>
      <c r="L171" s="9">
        <v>1</v>
      </c>
      <c r="M171" s="9">
        <v>1</v>
      </c>
      <c r="N171" s="10">
        <f t="shared" si="13"/>
        <v>5</v>
      </c>
    </row>
    <row r="172" spans="1:14" x14ac:dyDescent="0.25">
      <c r="A172" s="3" t="str">
        <f t="shared" si="17"/>
        <v>Московский</v>
      </c>
      <c r="B172" s="11" t="str">
        <f t="shared" si="17"/>
        <v>ГБОУ СОШ №544</v>
      </c>
      <c r="C172" s="5">
        <f t="shared" si="17"/>
        <v>11544</v>
      </c>
      <c r="D172" s="5" t="str">
        <f t="shared" si="17"/>
        <v>СОШ с углуб.</v>
      </c>
      <c r="E172" s="12" t="str">
        <f t="shared" si="17"/>
        <v>1в</v>
      </c>
      <c r="F172" s="7">
        <f t="shared" si="17"/>
        <v>189</v>
      </c>
      <c r="G172" s="7">
        <f t="shared" si="17"/>
        <v>177</v>
      </c>
      <c r="H172" s="8">
        <f t="shared" si="15"/>
        <v>11544170</v>
      </c>
      <c r="I172" s="9">
        <v>1</v>
      </c>
      <c r="J172" s="9">
        <v>1</v>
      </c>
      <c r="K172" s="9">
        <v>1</v>
      </c>
      <c r="L172" s="9">
        <v>1</v>
      </c>
      <c r="M172" s="9">
        <v>1</v>
      </c>
      <c r="N172" s="10">
        <f t="shared" si="13"/>
        <v>5</v>
      </c>
    </row>
    <row r="173" spans="1:14" x14ac:dyDescent="0.25">
      <c r="A173" s="3" t="str">
        <f t="shared" si="17"/>
        <v>Московский</v>
      </c>
      <c r="B173" s="11" t="str">
        <f t="shared" si="17"/>
        <v>ГБОУ СОШ №544</v>
      </c>
      <c r="C173" s="5">
        <f t="shared" si="17"/>
        <v>11544</v>
      </c>
      <c r="D173" s="5" t="str">
        <f t="shared" si="17"/>
        <v>СОШ с углуб.</v>
      </c>
      <c r="E173" s="12" t="str">
        <f t="shared" si="17"/>
        <v>1в</v>
      </c>
      <c r="F173" s="7">
        <f t="shared" si="17"/>
        <v>189</v>
      </c>
      <c r="G173" s="7">
        <f t="shared" si="17"/>
        <v>177</v>
      </c>
      <c r="H173" s="8">
        <f t="shared" si="15"/>
        <v>11544171</v>
      </c>
      <c r="I173" s="9">
        <v>1</v>
      </c>
      <c r="J173" s="9">
        <v>1</v>
      </c>
      <c r="K173" s="9">
        <v>1</v>
      </c>
      <c r="L173" s="9">
        <v>1</v>
      </c>
      <c r="M173" s="9">
        <v>1</v>
      </c>
      <c r="N173" s="10">
        <f t="shared" si="13"/>
        <v>5</v>
      </c>
    </row>
    <row r="174" spans="1:14" x14ac:dyDescent="0.25">
      <c r="A174" s="3" t="str">
        <f t="shared" si="17"/>
        <v>Московский</v>
      </c>
      <c r="B174" s="11" t="str">
        <f t="shared" si="17"/>
        <v>ГБОУ СОШ №544</v>
      </c>
      <c r="C174" s="5">
        <f t="shared" si="17"/>
        <v>11544</v>
      </c>
      <c r="D174" s="5" t="str">
        <f t="shared" si="17"/>
        <v>СОШ с углуб.</v>
      </c>
      <c r="E174" s="12" t="str">
        <f t="shared" si="17"/>
        <v>1в</v>
      </c>
      <c r="F174" s="7">
        <f t="shared" si="17"/>
        <v>189</v>
      </c>
      <c r="G174" s="7">
        <f t="shared" si="17"/>
        <v>177</v>
      </c>
      <c r="H174" s="8">
        <f t="shared" si="15"/>
        <v>11544172</v>
      </c>
      <c r="I174" s="9">
        <v>1</v>
      </c>
      <c r="J174" s="9">
        <v>1</v>
      </c>
      <c r="K174" s="9">
        <v>1</v>
      </c>
      <c r="L174" s="9">
        <v>1</v>
      </c>
      <c r="M174" s="9">
        <v>1</v>
      </c>
      <c r="N174" s="10">
        <f t="shared" si="13"/>
        <v>5</v>
      </c>
    </row>
    <row r="175" spans="1:14" x14ac:dyDescent="0.25">
      <c r="A175" s="3" t="str">
        <f t="shared" si="17"/>
        <v>Московский</v>
      </c>
      <c r="B175" s="11" t="str">
        <f t="shared" si="17"/>
        <v>ГБОУ СОШ №544</v>
      </c>
      <c r="C175" s="5">
        <f t="shared" si="17"/>
        <v>11544</v>
      </c>
      <c r="D175" s="5" t="str">
        <f t="shared" si="17"/>
        <v>СОШ с углуб.</v>
      </c>
      <c r="E175" s="12" t="str">
        <f t="shared" si="17"/>
        <v>1в</v>
      </c>
      <c r="F175" s="7">
        <f t="shared" si="17"/>
        <v>189</v>
      </c>
      <c r="G175" s="7">
        <f t="shared" si="17"/>
        <v>177</v>
      </c>
      <c r="H175" s="8">
        <f t="shared" si="15"/>
        <v>11544173</v>
      </c>
      <c r="I175" s="9">
        <v>1</v>
      </c>
      <c r="J175" s="9">
        <v>1</v>
      </c>
      <c r="K175" s="9">
        <v>0</v>
      </c>
      <c r="L175" s="9">
        <v>1</v>
      </c>
      <c r="M175" s="9">
        <v>1</v>
      </c>
      <c r="N175" s="10">
        <f t="shared" si="13"/>
        <v>4</v>
      </c>
    </row>
    <row r="176" spans="1:14" x14ac:dyDescent="0.25">
      <c r="A176" s="3" t="str">
        <f t="shared" si="17"/>
        <v>Московский</v>
      </c>
      <c r="B176" s="11" t="str">
        <f t="shared" si="17"/>
        <v>ГБОУ СОШ №544</v>
      </c>
      <c r="C176" s="5">
        <f t="shared" si="17"/>
        <v>11544</v>
      </c>
      <c r="D176" s="5" t="str">
        <f t="shared" si="17"/>
        <v>СОШ с углуб.</v>
      </c>
      <c r="E176" s="12" t="str">
        <f t="shared" si="17"/>
        <v>1в</v>
      </c>
      <c r="F176" s="7">
        <f t="shared" si="17"/>
        <v>189</v>
      </c>
      <c r="G176" s="7">
        <f t="shared" si="17"/>
        <v>177</v>
      </c>
      <c r="H176" s="8">
        <f t="shared" si="15"/>
        <v>11544174</v>
      </c>
      <c r="I176" s="9">
        <v>1</v>
      </c>
      <c r="J176" s="9">
        <v>1</v>
      </c>
      <c r="K176" s="9">
        <v>0</v>
      </c>
      <c r="L176" s="9">
        <v>1</v>
      </c>
      <c r="M176" s="9">
        <v>0</v>
      </c>
      <c r="N176" s="10">
        <f t="shared" si="13"/>
        <v>3</v>
      </c>
    </row>
    <row r="177" spans="1:14" x14ac:dyDescent="0.25">
      <c r="A177" s="3" t="str">
        <f t="shared" si="17"/>
        <v>Московский</v>
      </c>
      <c r="B177" s="11" t="str">
        <f t="shared" si="17"/>
        <v>ГБОУ СОШ №544</v>
      </c>
      <c r="C177" s="5">
        <f t="shared" si="17"/>
        <v>11544</v>
      </c>
      <c r="D177" s="5" t="str">
        <f t="shared" si="17"/>
        <v>СОШ с углуб.</v>
      </c>
      <c r="E177" s="12" t="str">
        <f t="shared" si="17"/>
        <v>1в</v>
      </c>
      <c r="F177" s="7">
        <f t="shared" si="17"/>
        <v>189</v>
      </c>
      <c r="G177" s="7">
        <f t="shared" si="17"/>
        <v>177</v>
      </c>
      <c r="H177" s="8">
        <f t="shared" si="15"/>
        <v>11544175</v>
      </c>
      <c r="I177" s="9">
        <v>1</v>
      </c>
      <c r="J177" s="9">
        <v>1</v>
      </c>
      <c r="K177" s="9">
        <v>1</v>
      </c>
      <c r="L177" s="9">
        <v>1</v>
      </c>
      <c r="M177" s="9">
        <v>1</v>
      </c>
      <c r="N177" s="10">
        <f t="shared" si="13"/>
        <v>5</v>
      </c>
    </row>
    <row r="178" spans="1:14" x14ac:dyDescent="0.25">
      <c r="A178" s="3" t="str">
        <f t="shared" si="17"/>
        <v>Московский</v>
      </c>
      <c r="B178" s="11" t="str">
        <f t="shared" si="17"/>
        <v>ГБОУ СОШ №544</v>
      </c>
      <c r="C178" s="5">
        <f t="shared" si="17"/>
        <v>11544</v>
      </c>
      <c r="D178" s="5" t="str">
        <f t="shared" si="17"/>
        <v>СОШ с углуб.</v>
      </c>
      <c r="E178" s="12" t="str">
        <f t="shared" si="17"/>
        <v>1в</v>
      </c>
      <c r="F178" s="7">
        <f t="shared" si="17"/>
        <v>189</v>
      </c>
      <c r="G178" s="7">
        <f t="shared" si="17"/>
        <v>177</v>
      </c>
      <c r="H178" s="8">
        <f t="shared" si="15"/>
        <v>11544176</v>
      </c>
      <c r="I178" s="9">
        <v>1</v>
      </c>
      <c r="J178" s="9">
        <v>1</v>
      </c>
      <c r="K178" s="9">
        <v>1</v>
      </c>
      <c r="L178" s="9">
        <v>1</v>
      </c>
      <c r="M178" s="9">
        <v>1</v>
      </c>
      <c r="N178" s="10">
        <f t="shared" si="13"/>
        <v>5</v>
      </c>
    </row>
    <row r="179" spans="1:14" x14ac:dyDescent="0.25">
      <c r="A179" s="3" t="str">
        <f t="shared" si="17"/>
        <v>Московский</v>
      </c>
      <c r="B179" s="11" t="str">
        <f t="shared" si="17"/>
        <v>ГБОУ СОШ №544</v>
      </c>
      <c r="C179" s="5">
        <f t="shared" si="17"/>
        <v>11544</v>
      </c>
      <c r="D179" s="5" t="str">
        <f t="shared" si="17"/>
        <v>СОШ с углуб.</v>
      </c>
      <c r="E179" s="12" t="str">
        <f t="shared" si="17"/>
        <v>1в</v>
      </c>
      <c r="F179" s="7">
        <f t="shared" si="17"/>
        <v>189</v>
      </c>
      <c r="G179" s="7">
        <f t="shared" si="17"/>
        <v>177</v>
      </c>
      <c r="H179" s="8">
        <f t="shared" si="15"/>
        <v>11544177</v>
      </c>
      <c r="I179" s="9">
        <v>1</v>
      </c>
      <c r="J179" s="9">
        <v>1</v>
      </c>
      <c r="K179" s="9">
        <v>1</v>
      </c>
      <c r="L179" s="9">
        <v>1</v>
      </c>
      <c r="M179" s="9">
        <v>1</v>
      </c>
      <c r="N179" s="10">
        <f t="shared" si="13"/>
        <v>5</v>
      </c>
    </row>
    <row r="180" spans="1:14" x14ac:dyDescent="0.25">
      <c r="A180" s="3" t="str">
        <f t="shared" si="17"/>
        <v>Московский</v>
      </c>
      <c r="B180" s="11" t="str">
        <f t="shared" si="17"/>
        <v>ГБОУ СОШ №544</v>
      </c>
      <c r="C180" s="5">
        <f t="shared" si="17"/>
        <v>11544</v>
      </c>
      <c r="D180" s="5" t="str">
        <f t="shared" si="17"/>
        <v>СОШ с углуб.</v>
      </c>
      <c r="E180" s="12" t="str">
        <f t="shared" si="17"/>
        <v>1в</v>
      </c>
      <c r="F180" s="7">
        <f t="shared" si="17"/>
        <v>189</v>
      </c>
      <c r="G180" s="7">
        <f t="shared" si="17"/>
        <v>177</v>
      </c>
      <c r="I180" s="48">
        <f>SUM(I3:I179)/(177*1)</f>
        <v>0.88700564971751417</v>
      </c>
      <c r="J180" s="48">
        <f t="shared" ref="J180:M180" si="18">SUM(J3:J179)/(177*1)</f>
        <v>0.87005649717514122</v>
      </c>
      <c r="K180" s="48">
        <f t="shared" si="18"/>
        <v>0.68926553672316382</v>
      </c>
      <c r="L180" s="48">
        <f t="shared" si="18"/>
        <v>0.90960451977401124</v>
      </c>
      <c r="M180" s="48">
        <f t="shared" si="18"/>
        <v>0.90960451977401124</v>
      </c>
      <c r="N180" s="48">
        <f>SUM(N3:N179)/(177*5)</f>
        <v>0.85310734463276838</v>
      </c>
    </row>
    <row r="183" spans="1:14" x14ac:dyDescent="0.25">
      <c r="A183" s="54" t="s">
        <v>74</v>
      </c>
      <c r="B183" s="54" t="s">
        <v>75</v>
      </c>
      <c r="C183" s="54" t="s">
        <v>76</v>
      </c>
    </row>
    <row r="184" spans="1:14" x14ac:dyDescent="0.25">
      <c r="A184" s="54" t="s">
        <v>82</v>
      </c>
      <c r="B184" s="54">
        <v>1</v>
      </c>
      <c r="C184" s="55">
        <f>B184/$B$190</f>
        <v>5.6497175141242938E-3</v>
      </c>
    </row>
    <row r="185" spans="1:14" x14ac:dyDescent="0.25">
      <c r="A185" s="54" t="s">
        <v>77</v>
      </c>
      <c r="B185" s="54">
        <v>1</v>
      </c>
      <c r="C185" s="55">
        <f t="shared" ref="C185:C189" si="19">B185/$B$190</f>
        <v>5.6497175141242938E-3</v>
      </c>
    </row>
    <row r="186" spans="1:14" x14ac:dyDescent="0.25">
      <c r="A186" s="54" t="s">
        <v>78</v>
      </c>
      <c r="B186" s="54">
        <v>10</v>
      </c>
      <c r="C186" s="55">
        <f t="shared" si="19"/>
        <v>5.6497175141242938E-2</v>
      </c>
    </row>
    <row r="187" spans="1:14" x14ac:dyDescent="0.25">
      <c r="A187" s="54" t="s">
        <v>79</v>
      </c>
      <c r="B187" s="54">
        <v>18</v>
      </c>
      <c r="C187" s="55">
        <f t="shared" si="19"/>
        <v>0.10169491525423729</v>
      </c>
    </row>
    <row r="188" spans="1:14" x14ac:dyDescent="0.25">
      <c r="A188" s="54" t="s">
        <v>80</v>
      </c>
      <c r="B188" s="54">
        <v>55</v>
      </c>
      <c r="C188" s="55">
        <f t="shared" si="19"/>
        <v>0.31073446327683618</v>
      </c>
    </row>
    <row r="189" spans="1:14" x14ac:dyDescent="0.25">
      <c r="A189" s="54" t="s">
        <v>81</v>
      </c>
      <c r="B189" s="54">
        <v>92</v>
      </c>
      <c r="C189" s="55">
        <f t="shared" si="19"/>
        <v>0.51977401129943501</v>
      </c>
    </row>
    <row r="190" spans="1:14" x14ac:dyDescent="0.25">
      <c r="B190">
        <f>SUM(B184:B189)</f>
        <v>177</v>
      </c>
    </row>
  </sheetData>
  <autoFilter ref="A1:N180"/>
  <mergeCells count="9">
    <mergeCell ref="G1:G2"/>
    <mergeCell ref="H1:H2"/>
    <mergeCell ref="N1:N2"/>
    <mergeCell ref="A1:A2"/>
    <mergeCell ref="B1:B2"/>
    <mergeCell ref="C1:C2"/>
    <mergeCell ref="D1:D2"/>
    <mergeCell ref="E1:E2"/>
    <mergeCell ref="F1:F2"/>
  </mergeCells>
  <dataValidations count="3">
    <dataValidation allowBlank="1" showErrorMessage="1" sqref="E3:G180"/>
    <dataValidation type="list" allowBlank="1" showInputMessage="1" showErrorMessage="1" sqref="I3:M179">
      <formula1>балл1</formula1>
    </dataValidation>
    <dataValidation type="list" allowBlank="1" showInputMessage="1" showErrorMessage="1" sqref="B3:B4">
      <formula1>Название</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2"/>
  <dimension ref="A1:N42"/>
  <sheetViews>
    <sheetView topLeftCell="A22" workbookViewId="0">
      <selection activeCell="B36" sqref="B36:B41"/>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7.42578125"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63</v>
      </c>
      <c r="C3" s="5">
        <f>VLOOKUP(B3,[30]Списки!$C$1:$E$40,2,FALSE)</f>
        <v>11594</v>
      </c>
      <c r="D3" s="5" t="str">
        <f>VLOOKUP(B3,[30]Списки!$C$1:$E$40,3,FALSE)</f>
        <v>СОШ</v>
      </c>
      <c r="E3" s="6" t="s">
        <v>15</v>
      </c>
      <c r="F3" s="7">
        <v>31</v>
      </c>
      <c r="G3" s="7">
        <v>29</v>
      </c>
      <c r="H3" s="8">
        <f>C3*1000+1</f>
        <v>11594001</v>
      </c>
      <c r="I3" s="9">
        <v>1</v>
      </c>
      <c r="J3" s="9">
        <v>1</v>
      </c>
      <c r="K3" s="9">
        <v>0</v>
      </c>
      <c r="L3" s="9">
        <v>1</v>
      </c>
      <c r="M3" s="9">
        <v>1</v>
      </c>
      <c r="N3" s="10">
        <f>IF(COUNTBLANK(I3:M3)&lt;5,SUM(I3:M3),"Не писал")</f>
        <v>4</v>
      </c>
    </row>
    <row r="4" spans="1:14" x14ac:dyDescent="0.25">
      <c r="A4" s="3" t="str">
        <f>A3</f>
        <v>Московский</v>
      </c>
      <c r="B4" s="11" t="str">
        <f t="shared" ref="B4:G19" si="0">B3</f>
        <v>ГБОУ СОШ №594</v>
      </c>
      <c r="C4" s="5">
        <f t="shared" si="0"/>
        <v>11594</v>
      </c>
      <c r="D4" s="5" t="str">
        <f t="shared" si="0"/>
        <v>СОШ</v>
      </c>
      <c r="E4" s="12" t="str">
        <f t="shared" si="0"/>
        <v>1а</v>
      </c>
      <c r="F4" s="7">
        <f t="shared" si="0"/>
        <v>31</v>
      </c>
      <c r="G4" s="7">
        <f t="shared" si="0"/>
        <v>29</v>
      </c>
      <c r="H4" s="8">
        <f>H3+1</f>
        <v>11594002</v>
      </c>
      <c r="I4" s="9">
        <v>1</v>
      </c>
      <c r="J4" s="9">
        <v>0</v>
      </c>
      <c r="K4" s="9">
        <v>0</v>
      </c>
      <c r="L4" s="9">
        <v>1</v>
      </c>
      <c r="M4" s="9">
        <v>1</v>
      </c>
      <c r="N4" s="10">
        <f t="shared" ref="N4:N31" si="1">IF(COUNTBLANK(I4:M4)&lt;5,SUM(I4:M4),"Не писал")</f>
        <v>3</v>
      </c>
    </row>
    <row r="5" spans="1:14" x14ac:dyDescent="0.25">
      <c r="A5" s="3" t="str">
        <f t="shared" ref="A5:G20" si="2">A4</f>
        <v>Московский</v>
      </c>
      <c r="B5" s="11" t="str">
        <f t="shared" si="0"/>
        <v>ГБОУ СОШ №594</v>
      </c>
      <c r="C5" s="5">
        <f t="shared" si="0"/>
        <v>11594</v>
      </c>
      <c r="D5" s="5" t="str">
        <f t="shared" si="0"/>
        <v>СОШ</v>
      </c>
      <c r="E5" s="12" t="str">
        <f t="shared" si="0"/>
        <v>1а</v>
      </c>
      <c r="F5" s="7">
        <f t="shared" si="0"/>
        <v>31</v>
      </c>
      <c r="G5" s="7">
        <f t="shared" si="0"/>
        <v>29</v>
      </c>
      <c r="H5" s="8">
        <f t="shared" ref="H5:H25" si="3">H4+1</f>
        <v>11594003</v>
      </c>
      <c r="I5" s="9">
        <v>1</v>
      </c>
      <c r="J5" s="9">
        <v>0</v>
      </c>
      <c r="K5" s="9">
        <v>1</v>
      </c>
      <c r="L5" s="9">
        <v>1</v>
      </c>
      <c r="M5" s="9">
        <v>1</v>
      </c>
      <c r="N5" s="10">
        <f t="shared" si="1"/>
        <v>4</v>
      </c>
    </row>
    <row r="6" spans="1:14" x14ac:dyDescent="0.25">
      <c r="A6" s="3" t="str">
        <f t="shared" si="2"/>
        <v>Московский</v>
      </c>
      <c r="B6" s="11" t="str">
        <f t="shared" si="0"/>
        <v>ГБОУ СОШ №594</v>
      </c>
      <c r="C6" s="5">
        <f t="shared" si="0"/>
        <v>11594</v>
      </c>
      <c r="D6" s="5" t="str">
        <f t="shared" si="0"/>
        <v>СОШ</v>
      </c>
      <c r="E6" s="12" t="str">
        <f t="shared" si="0"/>
        <v>1а</v>
      </c>
      <c r="F6" s="7">
        <f t="shared" si="0"/>
        <v>31</v>
      </c>
      <c r="G6" s="7">
        <f t="shared" si="0"/>
        <v>29</v>
      </c>
      <c r="H6" s="8">
        <f t="shared" si="3"/>
        <v>11594004</v>
      </c>
      <c r="I6" s="9">
        <v>1</v>
      </c>
      <c r="J6" s="9">
        <v>1</v>
      </c>
      <c r="K6" s="9">
        <v>1</v>
      </c>
      <c r="L6" s="9">
        <v>1</v>
      </c>
      <c r="M6" s="9">
        <v>1</v>
      </c>
      <c r="N6" s="10">
        <f t="shared" si="1"/>
        <v>5</v>
      </c>
    </row>
    <row r="7" spans="1:14" x14ac:dyDescent="0.25">
      <c r="A7" s="3" t="str">
        <f t="shared" si="2"/>
        <v>Московский</v>
      </c>
      <c r="B7" s="11" t="str">
        <f t="shared" si="0"/>
        <v>ГБОУ СОШ №594</v>
      </c>
      <c r="C7" s="5">
        <f t="shared" si="0"/>
        <v>11594</v>
      </c>
      <c r="D7" s="5" t="str">
        <f t="shared" si="0"/>
        <v>СОШ</v>
      </c>
      <c r="E7" s="12" t="str">
        <f t="shared" si="0"/>
        <v>1а</v>
      </c>
      <c r="F7" s="7">
        <f t="shared" si="0"/>
        <v>31</v>
      </c>
      <c r="G7" s="7">
        <f t="shared" si="0"/>
        <v>29</v>
      </c>
      <c r="H7" s="8">
        <f t="shared" si="3"/>
        <v>11594005</v>
      </c>
      <c r="I7" s="9">
        <v>1</v>
      </c>
      <c r="J7" s="9">
        <v>1</v>
      </c>
      <c r="K7" s="9">
        <v>0</v>
      </c>
      <c r="L7" s="9">
        <v>0</v>
      </c>
      <c r="M7" s="9">
        <v>1</v>
      </c>
      <c r="N7" s="10">
        <f t="shared" si="1"/>
        <v>3</v>
      </c>
    </row>
    <row r="8" spans="1:14" x14ac:dyDescent="0.25">
      <c r="A8" s="3" t="str">
        <f t="shared" si="2"/>
        <v>Московский</v>
      </c>
      <c r="B8" s="11" t="str">
        <f t="shared" si="0"/>
        <v>ГБОУ СОШ №594</v>
      </c>
      <c r="C8" s="5">
        <f t="shared" si="0"/>
        <v>11594</v>
      </c>
      <c r="D8" s="5" t="str">
        <f t="shared" si="0"/>
        <v>СОШ</v>
      </c>
      <c r="E8" s="12" t="str">
        <f t="shared" si="0"/>
        <v>1а</v>
      </c>
      <c r="F8" s="7">
        <f t="shared" si="0"/>
        <v>31</v>
      </c>
      <c r="G8" s="7">
        <f t="shared" si="0"/>
        <v>29</v>
      </c>
      <c r="H8" s="8">
        <f t="shared" si="3"/>
        <v>11594006</v>
      </c>
      <c r="I8" s="9">
        <v>1</v>
      </c>
      <c r="J8" s="9">
        <v>1</v>
      </c>
      <c r="K8" s="9">
        <v>0</v>
      </c>
      <c r="L8" s="9">
        <v>0</v>
      </c>
      <c r="M8" s="9">
        <v>0</v>
      </c>
      <c r="N8" s="10">
        <f t="shared" si="1"/>
        <v>2</v>
      </c>
    </row>
    <row r="9" spans="1:14" x14ac:dyDescent="0.25">
      <c r="A9" s="3" t="str">
        <f t="shared" si="2"/>
        <v>Московский</v>
      </c>
      <c r="B9" s="11" t="str">
        <f t="shared" si="0"/>
        <v>ГБОУ СОШ №594</v>
      </c>
      <c r="C9" s="5">
        <f t="shared" si="0"/>
        <v>11594</v>
      </c>
      <c r="D9" s="5" t="str">
        <f t="shared" si="0"/>
        <v>СОШ</v>
      </c>
      <c r="E9" s="12" t="str">
        <f t="shared" si="0"/>
        <v>1а</v>
      </c>
      <c r="F9" s="7">
        <f t="shared" si="0"/>
        <v>31</v>
      </c>
      <c r="G9" s="7">
        <f t="shared" si="0"/>
        <v>29</v>
      </c>
      <c r="H9" s="8">
        <f t="shared" si="3"/>
        <v>11594007</v>
      </c>
      <c r="I9" s="9">
        <v>1</v>
      </c>
      <c r="J9" s="9">
        <v>1</v>
      </c>
      <c r="K9" s="9">
        <v>0</v>
      </c>
      <c r="L9" s="9">
        <v>1</v>
      </c>
      <c r="M9" s="9">
        <v>1</v>
      </c>
      <c r="N9" s="10">
        <f t="shared" si="1"/>
        <v>4</v>
      </c>
    </row>
    <row r="10" spans="1:14" x14ac:dyDescent="0.25">
      <c r="A10" s="3" t="str">
        <f t="shared" si="2"/>
        <v>Московский</v>
      </c>
      <c r="B10" s="11" t="str">
        <f t="shared" si="0"/>
        <v>ГБОУ СОШ №594</v>
      </c>
      <c r="C10" s="5">
        <f t="shared" si="0"/>
        <v>11594</v>
      </c>
      <c r="D10" s="5" t="str">
        <f t="shared" si="0"/>
        <v>СОШ</v>
      </c>
      <c r="E10" s="12" t="str">
        <f t="shared" si="0"/>
        <v>1а</v>
      </c>
      <c r="F10" s="7">
        <f t="shared" si="0"/>
        <v>31</v>
      </c>
      <c r="G10" s="7">
        <f t="shared" si="0"/>
        <v>29</v>
      </c>
      <c r="H10" s="8">
        <f t="shared" si="3"/>
        <v>11594008</v>
      </c>
      <c r="I10" s="9">
        <v>1</v>
      </c>
      <c r="J10" s="9">
        <v>1</v>
      </c>
      <c r="K10" s="9">
        <v>0</v>
      </c>
      <c r="L10" s="9">
        <v>1</v>
      </c>
      <c r="M10" s="9">
        <v>1</v>
      </c>
      <c r="N10" s="10">
        <f t="shared" si="1"/>
        <v>4</v>
      </c>
    </row>
    <row r="11" spans="1:14" x14ac:dyDescent="0.25">
      <c r="A11" s="3" t="str">
        <f t="shared" si="2"/>
        <v>Московский</v>
      </c>
      <c r="B11" s="11" t="str">
        <f t="shared" si="0"/>
        <v>ГБОУ СОШ №594</v>
      </c>
      <c r="C11" s="5">
        <f t="shared" si="0"/>
        <v>11594</v>
      </c>
      <c r="D11" s="5" t="str">
        <f t="shared" si="0"/>
        <v>СОШ</v>
      </c>
      <c r="E11" s="12" t="str">
        <f t="shared" si="0"/>
        <v>1а</v>
      </c>
      <c r="F11" s="7">
        <f t="shared" si="0"/>
        <v>31</v>
      </c>
      <c r="G11" s="7">
        <f t="shared" si="0"/>
        <v>29</v>
      </c>
      <c r="H11" s="8">
        <f t="shared" si="3"/>
        <v>11594009</v>
      </c>
      <c r="I11" s="9">
        <v>1</v>
      </c>
      <c r="J11" s="9">
        <v>1</v>
      </c>
      <c r="K11" s="9">
        <v>1</v>
      </c>
      <c r="L11" s="9">
        <v>1</v>
      </c>
      <c r="M11" s="9">
        <v>1</v>
      </c>
      <c r="N11" s="10">
        <f t="shared" si="1"/>
        <v>5</v>
      </c>
    </row>
    <row r="12" spans="1:14" x14ac:dyDescent="0.25">
      <c r="A12" s="3" t="str">
        <f t="shared" si="2"/>
        <v>Московский</v>
      </c>
      <c r="B12" s="11" t="str">
        <f t="shared" si="0"/>
        <v>ГБОУ СОШ №594</v>
      </c>
      <c r="C12" s="5">
        <f t="shared" si="0"/>
        <v>11594</v>
      </c>
      <c r="D12" s="5" t="str">
        <f t="shared" si="0"/>
        <v>СОШ</v>
      </c>
      <c r="E12" s="12" t="str">
        <f t="shared" si="0"/>
        <v>1а</v>
      </c>
      <c r="F12" s="7">
        <f t="shared" si="0"/>
        <v>31</v>
      </c>
      <c r="G12" s="7">
        <f t="shared" si="0"/>
        <v>29</v>
      </c>
      <c r="H12" s="8">
        <f t="shared" si="3"/>
        <v>11594010</v>
      </c>
      <c r="I12" s="9">
        <v>1</v>
      </c>
      <c r="J12" s="9">
        <v>1</v>
      </c>
      <c r="K12" s="9">
        <v>0</v>
      </c>
      <c r="L12" s="9">
        <v>0</v>
      </c>
      <c r="M12" s="9">
        <v>0</v>
      </c>
      <c r="N12" s="10">
        <f t="shared" si="1"/>
        <v>2</v>
      </c>
    </row>
    <row r="13" spans="1:14" x14ac:dyDescent="0.25">
      <c r="A13" s="3" t="str">
        <f t="shared" si="2"/>
        <v>Московский</v>
      </c>
      <c r="B13" s="11" t="str">
        <f t="shared" si="0"/>
        <v>ГБОУ СОШ №594</v>
      </c>
      <c r="C13" s="5">
        <f t="shared" si="0"/>
        <v>11594</v>
      </c>
      <c r="D13" s="5" t="str">
        <f t="shared" si="0"/>
        <v>СОШ</v>
      </c>
      <c r="E13" s="12" t="str">
        <f t="shared" si="0"/>
        <v>1а</v>
      </c>
      <c r="F13" s="7">
        <f t="shared" si="0"/>
        <v>31</v>
      </c>
      <c r="G13" s="7">
        <f t="shared" si="0"/>
        <v>29</v>
      </c>
      <c r="H13" s="8">
        <f t="shared" si="3"/>
        <v>11594011</v>
      </c>
      <c r="I13" s="9">
        <v>1</v>
      </c>
      <c r="J13" s="9">
        <v>1</v>
      </c>
      <c r="K13" s="9">
        <v>0</v>
      </c>
      <c r="L13" s="9">
        <v>1</v>
      </c>
      <c r="M13" s="9">
        <v>1</v>
      </c>
      <c r="N13" s="10">
        <f t="shared" si="1"/>
        <v>4</v>
      </c>
    </row>
    <row r="14" spans="1:14" x14ac:dyDescent="0.25">
      <c r="A14" s="3" t="str">
        <f t="shared" si="2"/>
        <v>Московский</v>
      </c>
      <c r="B14" s="11" t="str">
        <f t="shared" si="0"/>
        <v>ГБОУ СОШ №594</v>
      </c>
      <c r="C14" s="5">
        <f t="shared" si="0"/>
        <v>11594</v>
      </c>
      <c r="D14" s="5" t="str">
        <f t="shared" si="0"/>
        <v>СОШ</v>
      </c>
      <c r="E14" s="12" t="str">
        <f t="shared" si="0"/>
        <v>1а</v>
      </c>
      <c r="F14" s="7">
        <f t="shared" si="0"/>
        <v>31</v>
      </c>
      <c r="G14" s="7">
        <f t="shared" si="0"/>
        <v>29</v>
      </c>
      <c r="H14" s="8">
        <f t="shared" si="3"/>
        <v>11594012</v>
      </c>
      <c r="I14" s="9">
        <v>1</v>
      </c>
      <c r="J14" s="9">
        <v>1</v>
      </c>
      <c r="K14" s="9">
        <v>0</v>
      </c>
      <c r="L14" s="9">
        <v>1</v>
      </c>
      <c r="M14" s="9">
        <v>1</v>
      </c>
      <c r="N14" s="10">
        <f t="shared" si="1"/>
        <v>4</v>
      </c>
    </row>
    <row r="15" spans="1:14" x14ac:dyDescent="0.25">
      <c r="A15" s="3" t="str">
        <f t="shared" si="2"/>
        <v>Московский</v>
      </c>
      <c r="B15" s="11" t="str">
        <f t="shared" si="0"/>
        <v>ГБОУ СОШ №594</v>
      </c>
      <c r="C15" s="5">
        <f t="shared" si="0"/>
        <v>11594</v>
      </c>
      <c r="D15" s="5" t="str">
        <f t="shared" si="0"/>
        <v>СОШ</v>
      </c>
      <c r="E15" s="12" t="str">
        <f t="shared" si="0"/>
        <v>1а</v>
      </c>
      <c r="F15" s="7">
        <f t="shared" si="0"/>
        <v>31</v>
      </c>
      <c r="G15" s="7">
        <f t="shared" si="0"/>
        <v>29</v>
      </c>
      <c r="H15" s="8">
        <f t="shared" si="3"/>
        <v>11594013</v>
      </c>
      <c r="I15" s="9">
        <v>1</v>
      </c>
      <c r="J15" s="9">
        <v>1</v>
      </c>
      <c r="K15" s="9">
        <v>0</v>
      </c>
      <c r="L15" s="9">
        <v>1</v>
      </c>
      <c r="M15" s="9">
        <v>1</v>
      </c>
      <c r="N15" s="10">
        <f t="shared" si="1"/>
        <v>4</v>
      </c>
    </row>
    <row r="16" spans="1:14" x14ac:dyDescent="0.25">
      <c r="A16" s="3" t="str">
        <f t="shared" si="2"/>
        <v>Московский</v>
      </c>
      <c r="B16" s="11" t="str">
        <f t="shared" si="0"/>
        <v>ГБОУ СОШ №594</v>
      </c>
      <c r="C16" s="5">
        <f t="shared" si="0"/>
        <v>11594</v>
      </c>
      <c r="D16" s="5" t="str">
        <f t="shared" si="0"/>
        <v>СОШ</v>
      </c>
      <c r="E16" s="12" t="str">
        <f t="shared" si="0"/>
        <v>1а</v>
      </c>
      <c r="F16" s="7">
        <f t="shared" si="0"/>
        <v>31</v>
      </c>
      <c r="G16" s="7">
        <f t="shared" si="0"/>
        <v>29</v>
      </c>
      <c r="H16" s="8">
        <f t="shared" si="3"/>
        <v>11594014</v>
      </c>
      <c r="I16" s="9">
        <v>1</v>
      </c>
      <c r="J16" s="9">
        <v>1</v>
      </c>
      <c r="K16" s="9">
        <v>0</v>
      </c>
      <c r="L16" s="9">
        <v>1</v>
      </c>
      <c r="M16" s="9">
        <v>1</v>
      </c>
      <c r="N16" s="10">
        <f t="shared" si="1"/>
        <v>4</v>
      </c>
    </row>
    <row r="17" spans="1:14" x14ac:dyDescent="0.25">
      <c r="A17" s="3" t="str">
        <f t="shared" si="2"/>
        <v>Московский</v>
      </c>
      <c r="B17" s="11" t="str">
        <f t="shared" si="0"/>
        <v>ГБОУ СОШ №594</v>
      </c>
      <c r="C17" s="5">
        <f t="shared" si="0"/>
        <v>11594</v>
      </c>
      <c r="D17" s="5" t="str">
        <f t="shared" si="0"/>
        <v>СОШ</v>
      </c>
      <c r="E17" s="12" t="str">
        <f t="shared" si="0"/>
        <v>1а</v>
      </c>
      <c r="F17" s="7">
        <f t="shared" si="0"/>
        <v>31</v>
      </c>
      <c r="G17" s="7">
        <f t="shared" si="0"/>
        <v>29</v>
      </c>
      <c r="H17" s="8">
        <f t="shared" si="3"/>
        <v>11594015</v>
      </c>
      <c r="I17" s="9">
        <v>1</v>
      </c>
      <c r="J17" s="9">
        <v>0</v>
      </c>
      <c r="K17" s="9">
        <v>0</v>
      </c>
      <c r="L17" s="9">
        <v>1</v>
      </c>
      <c r="M17" s="9">
        <v>1</v>
      </c>
      <c r="N17" s="10">
        <f t="shared" si="1"/>
        <v>3</v>
      </c>
    </row>
    <row r="18" spans="1:14" x14ac:dyDescent="0.25">
      <c r="A18" s="3" t="str">
        <f t="shared" si="2"/>
        <v>Московский</v>
      </c>
      <c r="B18" s="11" t="str">
        <f t="shared" si="0"/>
        <v>ГБОУ СОШ №594</v>
      </c>
      <c r="C18" s="5">
        <f t="shared" si="0"/>
        <v>11594</v>
      </c>
      <c r="D18" s="5" t="str">
        <f t="shared" si="0"/>
        <v>СОШ</v>
      </c>
      <c r="E18" s="12" t="str">
        <f t="shared" si="0"/>
        <v>1а</v>
      </c>
      <c r="F18" s="7">
        <f t="shared" si="0"/>
        <v>31</v>
      </c>
      <c r="G18" s="7">
        <f t="shared" si="0"/>
        <v>29</v>
      </c>
      <c r="H18" s="8">
        <f t="shared" si="3"/>
        <v>11594016</v>
      </c>
      <c r="I18" s="9">
        <v>1</v>
      </c>
      <c r="J18" s="9">
        <v>1</v>
      </c>
      <c r="K18" s="9">
        <v>0</v>
      </c>
      <c r="L18" s="9">
        <v>1</v>
      </c>
      <c r="M18" s="9">
        <v>1</v>
      </c>
      <c r="N18" s="10">
        <f t="shared" si="1"/>
        <v>4</v>
      </c>
    </row>
    <row r="19" spans="1:14" x14ac:dyDescent="0.25">
      <c r="A19" s="3" t="str">
        <f t="shared" si="2"/>
        <v>Московский</v>
      </c>
      <c r="B19" s="11" t="str">
        <f t="shared" si="0"/>
        <v>ГБОУ СОШ №594</v>
      </c>
      <c r="C19" s="5">
        <f t="shared" si="0"/>
        <v>11594</v>
      </c>
      <c r="D19" s="5" t="str">
        <f t="shared" si="0"/>
        <v>СОШ</v>
      </c>
      <c r="E19" s="12" t="str">
        <f t="shared" si="0"/>
        <v>1а</v>
      </c>
      <c r="F19" s="7">
        <f t="shared" si="0"/>
        <v>31</v>
      </c>
      <c r="G19" s="7">
        <f t="shared" si="0"/>
        <v>29</v>
      </c>
      <c r="H19" s="8">
        <f t="shared" si="3"/>
        <v>11594017</v>
      </c>
      <c r="I19" s="9">
        <v>1</v>
      </c>
      <c r="J19" s="9">
        <v>1</v>
      </c>
      <c r="K19" s="9">
        <v>0</v>
      </c>
      <c r="L19" s="9">
        <v>1</v>
      </c>
      <c r="M19" s="9">
        <v>1</v>
      </c>
      <c r="N19" s="10">
        <f t="shared" si="1"/>
        <v>4</v>
      </c>
    </row>
    <row r="20" spans="1:14" x14ac:dyDescent="0.25">
      <c r="A20" s="3" t="str">
        <f t="shared" si="2"/>
        <v>Московский</v>
      </c>
      <c r="B20" s="11" t="str">
        <f t="shared" si="2"/>
        <v>ГБОУ СОШ №594</v>
      </c>
      <c r="C20" s="5">
        <f t="shared" si="2"/>
        <v>11594</v>
      </c>
      <c r="D20" s="5" t="str">
        <f t="shared" si="2"/>
        <v>СОШ</v>
      </c>
      <c r="E20" s="12" t="str">
        <f t="shared" si="2"/>
        <v>1а</v>
      </c>
      <c r="F20" s="7">
        <f t="shared" si="2"/>
        <v>31</v>
      </c>
      <c r="G20" s="7">
        <f t="shared" si="2"/>
        <v>29</v>
      </c>
      <c r="H20" s="8">
        <f t="shared" si="3"/>
        <v>11594018</v>
      </c>
      <c r="I20" s="9">
        <v>1</v>
      </c>
      <c r="J20" s="9">
        <v>1</v>
      </c>
      <c r="K20" s="9">
        <v>0</v>
      </c>
      <c r="L20" s="9">
        <v>1</v>
      </c>
      <c r="M20" s="9">
        <v>1</v>
      </c>
      <c r="N20" s="10">
        <f t="shared" si="1"/>
        <v>4</v>
      </c>
    </row>
    <row r="21" spans="1:14" x14ac:dyDescent="0.25">
      <c r="A21" s="3" t="str">
        <f t="shared" ref="A21:G32" si="4">A20</f>
        <v>Московский</v>
      </c>
      <c r="B21" s="11" t="str">
        <f t="shared" si="4"/>
        <v>ГБОУ СОШ №594</v>
      </c>
      <c r="C21" s="5">
        <f t="shared" si="4"/>
        <v>11594</v>
      </c>
      <c r="D21" s="5" t="str">
        <f t="shared" si="4"/>
        <v>СОШ</v>
      </c>
      <c r="E21" s="12" t="str">
        <f t="shared" si="4"/>
        <v>1а</v>
      </c>
      <c r="F21" s="7">
        <f t="shared" si="4"/>
        <v>31</v>
      </c>
      <c r="G21" s="7">
        <f t="shared" si="4"/>
        <v>29</v>
      </c>
      <c r="H21" s="8">
        <f t="shared" si="3"/>
        <v>11594019</v>
      </c>
      <c r="I21" s="9">
        <v>1</v>
      </c>
      <c r="J21" s="9">
        <v>1</v>
      </c>
      <c r="K21" s="9">
        <v>0</v>
      </c>
      <c r="L21" s="9">
        <v>1</v>
      </c>
      <c r="M21" s="9">
        <v>1</v>
      </c>
      <c r="N21" s="10">
        <f t="shared" si="1"/>
        <v>4</v>
      </c>
    </row>
    <row r="22" spans="1:14" x14ac:dyDescent="0.25">
      <c r="A22" s="3" t="str">
        <f t="shared" si="4"/>
        <v>Московский</v>
      </c>
      <c r="B22" s="11" t="str">
        <f t="shared" si="4"/>
        <v>ГБОУ СОШ №594</v>
      </c>
      <c r="C22" s="5">
        <f t="shared" si="4"/>
        <v>11594</v>
      </c>
      <c r="D22" s="5" t="str">
        <f t="shared" si="4"/>
        <v>СОШ</v>
      </c>
      <c r="E22" s="12" t="str">
        <f t="shared" si="4"/>
        <v>1а</v>
      </c>
      <c r="F22" s="7">
        <f t="shared" si="4"/>
        <v>31</v>
      </c>
      <c r="G22" s="7">
        <f t="shared" si="4"/>
        <v>29</v>
      </c>
      <c r="H22" s="8">
        <f t="shared" si="3"/>
        <v>11594020</v>
      </c>
      <c r="I22" s="9">
        <v>1</v>
      </c>
      <c r="J22" s="9">
        <v>1</v>
      </c>
      <c r="K22" s="9">
        <v>0</v>
      </c>
      <c r="L22" s="9">
        <v>1</v>
      </c>
      <c r="M22" s="9">
        <v>1</v>
      </c>
      <c r="N22" s="10">
        <f t="shared" si="1"/>
        <v>4</v>
      </c>
    </row>
    <row r="23" spans="1:14" x14ac:dyDescent="0.25">
      <c r="A23" s="3" t="str">
        <f t="shared" si="4"/>
        <v>Московский</v>
      </c>
      <c r="B23" s="11" t="str">
        <f t="shared" si="4"/>
        <v>ГБОУ СОШ №594</v>
      </c>
      <c r="C23" s="5">
        <f t="shared" si="4"/>
        <v>11594</v>
      </c>
      <c r="D23" s="5" t="str">
        <f t="shared" si="4"/>
        <v>СОШ</v>
      </c>
      <c r="E23" s="12" t="str">
        <f t="shared" si="4"/>
        <v>1а</v>
      </c>
      <c r="F23" s="7">
        <f t="shared" si="4"/>
        <v>31</v>
      </c>
      <c r="G23" s="7">
        <f t="shared" si="4"/>
        <v>29</v>
      </c>
      <c r="H23" s="8">
        <f t="shared" si="3"/>
        <v>11594021</v>
      </c>
      <c r="I23" s="9">
        <v>1</v>
      </c>
      <c r="J23" s="9">
        <v>1</v>
      </c>
      <c r="K23" s="9">
        <v>0</v>
      </c>
      <c r="L23" s="9">
        <v>1</v>
      </c>
      <c r="M23" s="9">
        <v>1</v>
      </c>
      <c r="N23" s="10">
        <f t="shared" si="1"/>
        <v>4</v>
      </c>
    </row>
    <row r="24" spans="1:14" x14ac:dyDescent="0.25">
      <c r="A24" s="3" t="str">
        <f t="shared" si="4"/>
        <v>Московский</v>
      </c>
      <c r="B24" s="11" t="str">
        <f t="shared" si="4"/>
        <v>ГБОУ СОШ №594</v>
      </c>
      <c r="C24" s="5">
        <f t="shared" si="4"/>
        <v>11594</v>
      </c>
      <c r="D24" s="5" t="str">
        <f t="shared" si="4"/>
        <v>СОШ</v>
      </c>
      <c r="E24" s="12" t="str">
        <f t="shared" si="4"/>
        <v>1а</v>
      </c>
      <c r="F24" s="7">
        <f t="shared" si="4"/>
        <v>31</v>
      </c>
      <c r="G24" s="7">
        <f t="shared" si="4"/>
        <v>29</v>
      </c>
      <c r="H24" s="8">
        <f t="shared" si="3"/>
        <v>11594022</v>
      </c>
      <c r="I24" s="9">
        <v>1</v>
      </c>
      <c r="J24" s="9">
        <v>1</v>
      </c>
      <c r="K24" s="9">
        <v>1</v>
      </c>
      <c r="L24" s="9">
        <v>1</v>
      </c>
      <c r="M24" s="9">
        <v>1</v>
      </c>
      <c r="N24" s="10">
        <f t="shared" si="1"/>
        <v>5</v>
      </c>
    </row>
    <row r="25" spans="1:14" x14ac:dyDescent="0.25">
      <c r="A25" s="3" t="str">
        <f t="shared" si="4"/>
        <v>Московский</v>
      </c>
      <c r="B25" s="11" t="str">
        <f t="shared" si="4"/>
        <v>ГБОУ СОШ №594</v>
      </c>
      <c r="C25" s="5">
        <f t="shared" si="4"/>
        <v>11594</v>
      </c>
      <c r="D25" s="5" t="str">
        <f t="shared" si="4"/>
        <v>СОШ</v>
      </c>
      <c r="E25" s="12" t="str">
        <f t="shared" si="4"/>
        <v>1а</v>
      </c>
      <c r="F25" s="7">
        <f t="shared" si="4"/>
        <v>31</v>
      </c>
      <c r="G25" s="7">
        <f t="shared" si="4"/>
        <v>29</v>
      </c>
      <c r="H25" s="8">
        <f t="shared" si="3"/>
        <v>11594023</v>
      </c>
      <c r="I25" s="9">
        <v>1</v>
      </c>
      <c r="J25" s="9">
        <v>0</v>
      </c>
      <c r="K25" s="9">
        <v>0</v>
      </c>
      <c r="L25" s="9">
        <v>1</v>
      </c>
      <c r="M25" s="9">
        <v>0</v>
      </c>
      <c r="N25" s="10">
        <f t="shared" si="1"/>
        <v>2</v>
      </c>
    </row>
    <row r="26" spans="1:14" x14ac:dyDescent="0.25">
      <c r="A26" s="3" t="str">
        <f t="shared" si="4"/>
        <v>Московский</v>
      </c>
      <c r="B26" s="11" t="str">
        <f t="shared" si="4"/>
        <v>ГБОУ СОШ №594</v>
      </c>
      <c r="C26" s="5">
        <f t="shared" si="4"/>
        <v>11594</v>
      </c>
      <c r="D26" s="5" t="str">
        <f t="shared" si="4"/>
        <v>СОШ</v>
      </c>
      <c r="E26" s="12" t="str">
        <f t="shared" si="4"/>
        <v>1а</v>
      </c>
      <c r="F26" s="7">
        <f t="shared" si="4"/>
        <v>31</v>
      </c>
      <c r="G26" s="7">
        <f t="shared" si="4"/>
        <v>29</v>
      </c>
      <c r="H26" s="8">
        <f>H25+1</f>
        <v>11594024</v>
      </c>
      <c r="I26" s="9">
        <v>1</v>
      </c>
      <c r="J26" s="9">
        <v>1</v>
      </c>
      <c r="K26" s="9">
        <v>0</v>
      </c>
      <c r="L26" s="9">
        <v>1</v>
      </c>
      <c r="M26" s="9">
        <v>1</v>
      </c>
      <c r="N26" s="10">
        <f t="shared" si="1"/>
        <v>4</v>
      </c>
    </row>
    <row r="27" spans="1:14" x14ac:dyDescent="0.25">
      <c r="A27" s="3" t="str">
        <f t="shared" si="4"/>
        <v>Московский</v>
      </c>
      <c r="B27" s="11" t="str">
        <f t="shared" si="4"/>
        <v>ГБОУ СОШ №594</v>
      </c>
      <c r="C27" s="5">
        <f t="shared" si="4"/>
        <v>11594</v>
      </c>
      <c r="D27" s="5" t="str">
        <f t="shared" si="4"/>
        <v>СОШ</v>
      </c>
      <c r="E27" s="12" t="str">
        <f t="shared" si="4"/>
        <v>1а</v>
      </c>
      <c r="F27" s="7">
        <f t="shared" si="4"/>
        <v>31</v>
      </c>
      <c r="G27" s="7">
        <f t="shared" si="4"/>
        <v>29</v>
      </c>
      <c r="H27" s="8">
        <f t="shared" ref="H27:H31" si="5">H26+1</f>
        <v>11594025</v>
      </c>
      <c r="I27" s="9">
        <v>1</v>
      </c>
      <c r="J27" s="9">
        <v>0</v>
      </c>
      <c r="K27" s="9">
        <v>0</v>
      </c>
      <c r="L27" s="9">
        <v>1</v>
      </c>
      <c r="M27" s="9">
        <v>1</v>
      </c>
      <c r="N27" s="10">
        <f t="shared" si="1"/>
        <v>3</v>
      </c>
    </row>
    <row r="28" spans="1:14" x14ac:dyDescent="0.25">
      <c r="A28" s="3" t="str">
        <f t="shared" si="4"/>
        <v>Московский</v>
      </c>
      <c r="B28" s="11" t="str">
        <f t="shared" si="4"/>
        <v>ГБОУ СОШ №594</v>
      </c>
      <c r="C28" s="5">
        <f t="shared" si="4"/>
        <v>11594</v>
      </c>
      <c r="D28" s="5" t="str">
        <f t="shared" si="4"/>
        <v>СОШ</v>
      </c>
      <c r="E28" s="12" t="str">
        <f t="shared" si="4"/>
        <v>1а</v>
      </c>
      <c r="F28" s="7">
        <f t="shared" si="4"/>
        <v>31</v>
      </c>
      <c r="G28" s="7">
        <f t="shared" si="4"/>
        <v>29</v>
      </c>
      <c r="H28" s="8">
        <f t="shared" si="5"/>
        <v>11594026</v>
      </c>
      <c r="I28" s="9">
        <v>0</v>
      </c>
      <c r="J28" s="9">
        <v>0</v>
      </c>
      <c r="K28" s="9">
        <v>0</v>
      </c>
      <c r="L28" s="9">
        <v>0</v>
      </c>
      <c r="M28" s="9">
        <v>0</v>
      </c>
      <c r="N28" s="10">
        <f t="shared" si="1"/>
        <v>0</v>
      </c>
    </row>
    <row r="29" spans="1:14" x14ac:dyDescent="0.25">
      <c r="A29" s="3" t="str">
        <f t="shared" si="4"/>
        <v>Московский</v>
      </c>
      <c r="B29" s="11" t="str">
        <f t="shared" si="4"/>
        <v>ГБОУ СОШ №594</v>
      </c>
      <c r="C29" s="5">
        <f t="shared" si="4"/>
        <v>11594</v>
      </c>
      <c r="D29" s="5" t="str">
        <f t="shared" si="4"/>
        <v>СОШ</v>
      </c>
      <c r="E29" s="12" t="str">
        <f t="shared" si="4"/>
        <v>1а</v>
      </c>
      <c r="F29" s="7">
        <f t="shared" si="4"/>
        <v>31</v>
      </c>
      <c r="G29" s="7">
        <f t="shared" si="4"/>
        <v>29</v>
      </c>
      <c r="H29" s="8">
        <f t="shared" si="5"/>
        <v>11594027</v>
      </c>
      <c r="I29" s="9">
        <v>1</v>
      </c>
      <c r="J29" s="9">
        <v>1</v>
      </c>
      <c r="K29" s="9">
        <v>0</v>
      </c>
      <c r="L29" s="9">
        <v>1</v>
      </c>
      <c r="M29" s="9">
        <v>1</v>
      </c>
      <c r="N29" s="10">
        <f t="shared" si="1"/>
        <v>4</v>
      </c>
    </row>
    <row r="30" spans="1:14" x14ac:dyDescent="0.25">
      <c r="A30" s="3" t="str">
        <f t="shared" si="4"/>
        <v>Московский</v>
      </c>
      <c r="B30" s="11" t="str">
        <f t="shared" si="4"/>
        <v>ГБОУ СОШ №594</v>
      </c>
      <c r="C30" s="5">
        <f t="shared" si="4"/>
        <v>11594</v>
      </c>
      <c r="D30" s="5" t="str">
        <f t="shared" si="4"/>
        <v>СОШ</v>
      </c>
      <c r="E30" s="12" t="str">
        <f t="shared" si="4"/>
        <v>1а</v>
      </c>
      <c r="F30" s="7">
        <f t="shared" si="4"/>
        <v>31</v>
      </c>
      <c r="G30" s="7">
        <f t="shared" si="4"/>
        <v>29</v>
      </c>
      <c r="H30" s="8">
        <f t="shared" si="5"/>
        <v>11594028</v>
      </c>
      <c r="I30" s="9">
        <v>0</v>
      </c>
      <c r="J30" s="9">
        <v>0</v>
      </c>
      <c r="K30" s="9">
        <v>0</v>
      </c>
      <c r="L30" s="9">
        <v>1</v>
      </c>
      <c r="M30" s="9">
        <v>0</v>
      </c>
      <c r="N30" s="10">
        <f t="shared" si="1"/>
        <v>1</v>
      </c>
    </row>
    <row r="31" spans="1:14" x14ac:dyDescent="0.25">
      <c r="A31" s="3" t="str">
        <f t="shared" si="4"/>
        <v>Московский</v>
      </c>
      <c r="B31" s="11" t="str">
        <f t="shared" si="4"/>
        <v>ГБОУ СОШ №594</v>
      </c>
      <c r="C31" s="5">
        <f t="shared" si="4"/>
        <v>11594</v>
      </c>
      <c r="D31" s="5" t="str">
        <f t="shared" si="4"/>
        <v>СОШ</v>
      </c>
      <c r="E31" s="12" t="str">
        <f t="shared" si="4"/>
        <v>1а</v>
      </c>
      <c r="F31" s="7">
        <f t="shared" si="4"/>
        <v>31</v>
      </c>
      <c r="G31" s="7">
        <f t="shared" si="4"/>
        <v>29</v>
      </c>
      <c r="H31" s="8">
        <f t="shared" si="5"/>
        <v>11594029</v>
      </c>
      <c r="I31" s="9">
        <v>1</v>
      </c>
      <c r="J31" s="9">
        <v>1</v>
      </c>
      <c r="K31" s="9">
        <v>0</v>
      </c>
      <c r="L31" s="9">
        <v>1</v>
      </c>
      <c r="M31" s="9">
        <v>1</v>
      </c>
      <c r="N31" s="10">
        <f t="shared" si="1"/>
        <v>4</v>
      </c>
    </row>
    <row r="32" spans="1:14" x14ac:dyDescent="0.25">
      <c r="A32" s="3" t="str">
        <f t="shared" si="4"/>
        <v>Московский</v>
      </c>
      <c r="B32" s="11" t="str">
        <f t="shared" si="4"/>
        <v>ГБОУ СОШ №594</v>
      </c>
      <c r="C32" s="5">
        <f t="shared" si="4"/>
        <v>11594</v>
      </c>
      <c r="D32" s="5" t="str">
        <f t="shared" si="4"/>
        <v>СОШ</v>
      </c>
      <c r="E32" s="12" t="str">
        <f t="shared" si="4"/>
        <v>1а</v>
      </c>
      <c r="F32" s="7">
        <f t="shared" si="4"/>
        <v>31</v>
      </c>
      <c r="G32" s="7">
        <f t="shared" si="4"/>
        <v>29</v>
      </c>
      <c r="I32" s="48">
        <f>SUM(I3:I31)/(29*1)</f>
        <v>0.93103448275862066</v>
      </c>
      <c r="J32" s="48">
        <f t="shared" ref="J32:M32" si="6">SUM(J3:J31)/(29*1)</f>
        <v>0.75862068965517238</v>
      </c>
      <c r="K32" s="48">
        <f t="shared" si="6"/>
        <v>0.13793103448275862</v>
      </c>
      <c r="L32" s="48">
        <f t="shared" si="6"/>
        <v>0.86206896551724133</v>
      </c>
      <c r="M32" s="48">
        <f t="shared" si="6"/>
        <v>0.82758620689655171</v>
      </c>
      <c r="N32" s="48">
        <f>SUM(N3:N31)/(29*5)</f>
        <v>0.70344827586206893</v>
      </c>
    </row>
    <row r="35" spans="1:3" x14ac:dyDescent="0.25">
      <c r="A35" s="54" t="s">
        <v>74</v>
      </c>
      <c r="B35" s="54" t="s">
        <v>75</v>
      </c>
      <c r="C35" s="54" t="s">
        <v>76</v>
      </c>
    </row>
    <row r="36" spans="1:3" x14ac:dyDescent="0.25">
      <c r="A36" s="54" t="s">
        <v>82</v>
      </c>
      <c r="B36" s="54">
        <v>1</v>
      </c>
      <c r="C36" s="55">
        <f>B36/$B$42</f>
        <v>3.4482758620689655E-2</v>
      </c>
    </row>
    <row r="37" spans="1:3" x14ac:dyDescent="0.25">
      <c r="A37" s="54" t="s">
        <v>77</v>
      </c>
      <c r="B37" s="54">
        <v>1</v>
      </c>
      <c r="C37" s="55">
        <f t="shared" ref="C37:C41" si="7">B37/$B$42</f>
        <v>3.4482758620689655E-2</v>
      </c>
    </row>
    <row r="38" spans="1:3" x14ac:dyDescent="0.25">
      <c r="A38" s="54" t="s">
        <v>78</v>
      </c>
      <c r="B38" s="54">
        <v>3</v>
      </c>
      <c r="C38" s="55">
        <f t="shared" si="7"/>
        <v>0.10344827586206896</v>
      </c>
    </row>
    <row r="39" spans="1:3" x14ac:dyDescent="0.25">
      <c r="A39" s="54" t="s">
        <v>79</v>
      </c>
      <c r="B39" s="54">
        <v>4</v>
      </c>
      <c r="C39" s="55">
        <f t="shared" si="7"/>
        <v>0.13793103448275862</v>
      </c>
    </row>
    <row r="40" spans="1:3" x14ac:dyDescent="0.25">
      <c r="A40" s="54" t="s">
        <v>80</v>
      </c>
      <c r="B40" s="54">
        <v>17</v>
      </c>
      <c r="C40" s="55">
        <f t="shared" si="7"/>
        <v>0.58620689655172409</v>
      </c>
    </row>
    <row r="41" spans="1:3" x14ac:dyDescent="0.25">
      <c r="A41" s="54" t="s">
        <v>81</v>
      </c>
      <c r="B41" s="54">
        <v>3</v>
      </c>
      <c r="C41" s="55">
        <f t="shared" si="7"/>
        <v>0.10344827586206896</v>
      </c>
    </row>
    <row r="42" spans="1:3" x14ac:dyDescent="0.25">
      <c r="B42">
        <f>SUM(B36:B41)</f>
        <v>29</v>
      </c>
    </row>
  </sheetData>
  <autoFilter ref="A1:N32"/>
  <mergeCells count="9">
    <mergeCell ref="G1:G2"/>
    <mergeCell ref="H1:H2"/>
    <mergeCell ref="N1:N2"/>
    <mergeCell ref="A1:A2"/>
    <mergeCell ref="B1:B2"/>
    <mergeCell ref="C1:C2"/>
    <mergeCell ref="D1:D2"/>
    <mergeCell ref="E1:E2"/>
    <mergeCell ref="F1:F2"/>
  </mergeCells>
  <dataValidations count="3">
    <dataValidation allowBlank="1" showErrorMessage="1" sqref="E3:G32"/>
    <dataValidation type="list" allowBlank="1" showInputMessage="1" showErrorMessage="1" sqref="I3:M31">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3"/>
  <dimension ref="A1:N72"/>
  <sheetViews>
    <sheetView topLeftCell="A40" workbookViewId="0">
      <selection activeCell="B66" sqref="B66:B71"/>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9.140625"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64</v>
      </c>
      <c r="C3" s="5">
        <f>VLOOKUP(B3,[31]Списки!$C$1:$E$40,2,FALSE)</f>
        <v>11643</v>
      </c>
      <c r="D3" s="5" t="str">
        <f>VLOOKUP(B3,[31]Списки!$C$1:$E$40,3,FALSE)</f>
        <v>СОШ</v>
      </c>
      <c r="E3" s="6" t="s">
        <v>15</v>
      </c>
      <c r="F3" s="7">
        <v>64</v>
      </c>
      <c r="G3" s="7">
        <v>59</v>
      </c>
      <c r="H3" s="8">
        <f>C3*1000+1</f>
        <v>11643001</v>
      </c>
      <c r="I3" s="9">
        <v>1</v>
      </c>
      <c r="J3" s="9">
        <v>1</v>
      </c>
      <c r="K3" s="9">
        <v>1</v>
      </c>
      <c r="L3" s="9">
        <v>1</v>
      </c>
      <c r="M3" s="9">
        <v>1</v>
      </c>
      <c r="N3" s="10">
        <f>IF(COUNTBLANK(I3:M3)&lt;5,SUM(I3:M3),"Не писал")</f>
        <v>5</v>
      </c>
    </row>
    <row r="4" spans="1:14" x14ac:dyDescent="0.25">
      <c r="A4" s="3" t="s">
        <v>10</v>
      </c>
      <c r="B4" s="11" t="s">
        <v>64</v>
      </c>
      <c r="C4" s="5">
        <f>VLOOKUP(B4,[31]Списки!$C$1:$E$40,2,FALSE)</f>
        <v>11643</v>
      </c>
      <c r="D4" s="5" t="str">
        <f>VLOOKUP(B4,[31]Списки!$C$1:$E$40,3,FALSE)</f>
        <v>СОШ</v>
      </c>
      <c r="E4" s="6" t="s">
        <v>15</v>
      </c>
      <c r="F4" s="7">
        <v>64</v>
      </c>
      <c r="G4" s="7">
        <v>59</v>
      </c>
      <c r="H4" s="8">
        <f>H3+1</f>
        <v>11643002</v>
      </c>
      <c r="I4" s="9">
        <v>1</v>
      </c>
      <c r="J4" s="9">
        <v>1</v>
      </c>
      <c r="K4" s="9">
        <v>0</v>
      </c>
      <c r="L4" s="9">
        <v>0</v>
      </c>
      <c r="M4" s="9">
        <v>1</v>
      </c>
      <c r="N4" s="10">
        <f t="shared" ref="N4:N61" si="0">IF(COUNTBLANK(I4:M4)&lt;5,SUM(I4:M4),"Не писал")</f>
        <v>3</v>
      </c>
    </row>
    <row r="5" spans="1:14" x14ac:dyDescent="0.25">
      <c r="A5" s="3" t="str">
        <f t="shared" ref="A5:G20" si="1">A4</f>
        <v>Московский</v>
      </c>
      <c r="B5" s="11" t="str">
        <f t="shared" si="1"/>
        <v>ГБОУ СОШ №643</v>
      </c>
      <c r="C5" s="5">
        <f t="shared" si="1"/>
        <v>11643</v>
      </c>
      <c r="D5" s="5" t="str">
        <f t="shared" si="1"/>
        <v>СОШ</v>
      </c>
      <c r="E5" s="12" t="str">
        <f t="shared" si="1"/>
        <v>1а</v>
      </c>
      <c r="F5" s="7">
        <f t="shared" si="1"/>
        <v>64</v>
      </c>
      <c r="G5" s="7">
        <f t="shared" si="1"/>
        <v>59</v>
      </c>
      <c r="H5" s="8">
        <f t="shared" ref="H5:H61" si="2">H4+1</f>
        <v>11643003</v>
      </c>
      <c r="I5" s="9">
        <v>1</v>
      </c>
      <c r="J5" s="9">
        <v>1</v>
      </c>
      <c r="K5" s="9">
        <v>0</v>
      </c>
      <c r="L5" s="9">
        <v>1</v>
      </c>
      <c r="M5" s="9">
        <v>1</v>
      </c>
      <c r="N5" s="10">
        <f t="shared" si="0"/>
        <v>4</v>
      </c>
    </row>
    <row r="6" spans="1:14" x14ac:dyDescent="0.25">
      <c r="A6" s="3" t="str">
        <f t="shared" si="1"/>
        <v>Московский</v>
      </c>
      <c r="B6" s="11" t="str">
        <f t="shared" si="1"/>
        <v>ГБОУ СОШ №643</v>
      </c>
      <c r="C6" s="5">
        <f t="shared" si="1"/>
        <v>11643</v>
      </c>
      <c r="D6" s="5" t="str">
        <f t="shared" si="1"/>
        <v>СОШ</v>
      </c>
      <c r="E6" s="12" t="str">
        <f t="shared" si="1"/>
        <v>1а</v>
      </c>
      <c r="F6" s="7">
        <f t="shared" si="1"/>
        <v>64</v>
      </c>
      <c r="G6" s="7">
        <f t="shared" si="1"/>
        <v>59</v>
      </c>
      <c r="H6" s="8">
        <f t="shared" si="2"/>
        <v>11643004</v>
      </c>
      <c r="I6" s="9">
        <v>0</v>
      </c>
      <c r="J6" s="9">
        <v>0</v>
      </c>
      <c r="K6" s="9">
        <v>0</v>
      </c>
      <c r="L6" s="9">
        <v>0</v>
      </c>
      <c r="M6" s="9">
        <v>0</v>
      </c>
      <c r="N6" s="10">
        <f t="shared" si="0"/>
        <v>0</v>
      </c>
    </row>
    <row r="7" spans="1:14" x14ac:dyDescent="0.25">
      <c r="A7" s="3" t="str">
        <f t="shared" si="1"/>
        <v>Московский</v>
      </c>
      <c r="B7" s="11" t="str">
        <f t="shared" si="1"/>
        <v>ГБОУ СОШ №643</v>
      </c>
      <c r="C7" s="5">
        <f t="shared" si="1"/>
        <v>11643</v>
      </c>
      <c r="D7" s="5" t="str">
        <f t="shared" si="1"/>
        <v>СОШ</v>
      </c>
      <c r="E7" s="12" t="str">
        <f t="shared" si="1"/>
        <v>1а</v>
      </c>
      <c r="F7" s="7">
        <f t="shared" si="1"/>
        <v>64</v>
      </c>
      <c r="G7" s="7">
        <f t="shared" si="1"/>
        <v>59</v>
      </c>
      <c r="H7" s="8">
        <f t="shared" si="2"/>
        <v>11643005</v>
      </c>
      <c r="I7" s="9">
        <v>1</v>
      </c>
      <c r="J7" s="9">
        <v>0</v>
      </c>
      <c r="K7" s="9">
        <v>1</v>
      </c>
      <c r="L7" s="9">
        <v>1</v>
      </c>
      <c r="M7" s="9">
        <v>1</v>
      </c>
      <c r="N7" s="10">
        <f t="shared" si="0"/>
        <v>4</v>
      </c>
    </row>
    <row r="8" spans="1:14" x14ac:dyDescent="0.25">
      <c r="A8" s="3" t="str">
        <f t="shared" si="1"/>
        <v>Московский</v>
      </c>
      <c r="B8" s="11" t="str">
        <f t="shared" si="1"/>
        <v>ГБОУ СОШ №643</v>
      </c>
      <c r="C8" s="5">
        <f t="shared" si="1"/>
        <v>11643</v>
      </c>
      <c r="D8" s="5" t="str">
        <f t="shared" si="1"/>
        <v>СОШ</v>
      </c>
      <c r="E8" s="12" t="str">
        <f t="shared" si="1"/>
        <v>1а</v>
      </c>
      <c r="F8" s="7">
        <f t="shared" si="1"/>
        <v>64</v>
      </c>
      <c r="G8" s="7">
        <f t="shared" si="1"/>
        <v>59</v>
      </c>
      <c r="H8" s="8">
        <f t="shared" si="2"/>
        <v>11643006</v>
      </c>
      <c r="I8" s="9">
        <v>0</v>
      </c>
      <c r="J8" s="9">
        <v>0</v>
      </c>
      <c r="K8" s="9">
        <v>0</v>
      </c>
      <c r="L8" s="9">
        <v>1</v>
      </c>
      <c r="M8" s="9">
        <v>1</v>
      </c>
      <c r="N8" s="10">
        <f t="shared" si="0"/>
        <v>2</v>
      </c>
    </row>
    <row r="9" spans="1:14" x14ac:dyDescent="0.25">
      <c r="A9" s="3" t="str">
        <f t="shared" si="1"/>
        <v>Московский</v>
      </c>
      <c r="B9" s="11" t="str">
        <f t="shared" si="1"/>
        <v>ГБОУ СОШ №643</v>
      </c>
      <c r="C9" s="5">
        <f t="shared" si="1"/>
        <v>11643</v>
      </c>
      <c r="D9" s="5" t="str">
        <f t="shared" si="1"/>
        <v>СОШ</v>
      </c>
      <c r="E9" s="12" t="str">
        <f t="shared" si="1"/>
        <v>1а</v>
      </c>
      <c r="F9" s="7">
        <f t="shared" si="1"/>
        <v>64</v>
      </c>
      <c r="G9" s="7">
        <f t="shared" si="1"/>
        <v>59</v>
      </c>
      <c r="H9" s="8">
        <f t="shared" si="2"/>
        <v>11643007</v>
      </c>
      <c r="I9" s="9">
        <v>0</v>
      </c>
      <c r="J9" s="9">
        <v>0</v>
      </c>
      <c r="K9" s="9">
        <v>1</v>
      </c>
      <c r="L9" s="9">
        <v>1</v>
      </c>
      <c r="M9" s="9">
        <v>1</v>
      </c>
      <c r="N9" s="10">
        <f t="shared" si="0"/>
        <v>3</v>
      </c>
    </row>
    <row r="10" spans="1:14" x14ac:dyDescent="0.25">
      <c r="A10" s="3" t="str">
        <f t="shared" si="1"/>
        <v>Московский</v>
      </c>
      <c r="B10" s="11" t="str">
        <f t="shared" si="1"/>
        <v>ГБОУ СОШ №643</v>
      </c>
      <c r="C10" s="5">
        <f t="shared" si="1"/>
        <v>11643</v>
      </c>
      <c r="D10" s="5" t="str">
        <f t="shared" si="1"/>
        <v>СОШ</v>
      </c>
      <c r="E10" s="12" t="str">
        <f t="shared" si="1"/>
        <v>1а</v>
      </c>
      <c r="F10" s="7">
        <f t="shared" si="1"/>
        <v>64</v>
      </c>
      <c r="G10" s="7">
        <f t="shared" si="1"/>
        <v>59</v>
      </c>
      <c r="H10" s="8">
        <f t="shared" si="2"/>
        <v>11643008</v>
      </c>
      <c r="I10" s="9">
        <v>1</v>
      </c>
      <c r="J10" s="9">
        <v>1</v>
      </c>
      <c r="K10" s="9">
        <v>1</v>
      </c>
      <c r="L10" s="9">
        <v>1</v>
      </c>
      <c r="M10" s="9">
        <v>1</v>
      </c>
      <c r="N10" s="10">
        <f t="shared" si="0"/>
        <v>5</v>
      </c>
    </row>
    <row r="11" spans="1:14" x14ac:dyDescent="0.25">
      <c r="A11" s="3" t="str">
        <f t="shared" si="1"/>
        <v>Московский</v>
      </c>
      <c r="B11" s="11" t="str">
        <f t="shared" si="1"/>
        <v>ГБОУ СОШ №643</v>
      </c>
      <c r="C11" s="5">
        <f t="shared" si="1"/>
        <v>11643</v>
      </c>
      <c r="D11" s="5" t="str">
        <f t="shared" si="1"/>
        <v>СОШ</v>
      </c>
      <c r="E11" s="12" t="str">
        <f t="shared" si="1"/>
        <v>1а</v>
      </c>
      <c r="F11" s="7">
        <f t="shared" si="1"/>
        <v>64</v>
      </c>
      <c r="G11" s="7">
        <f t="shared" si="1"/>
        <v>59</v>
      </c>
      <c r="H11" s="8">
        <f t="shared" si="2"/>
        <v>11643009</v>
      </c>
      <c r="I11" s="9">
        <v>0</v>
      </c>
      <c r="J11" s="9">
        <v>1</v>
      </c>
      <c r="K11" s="9">
        <v>1</v>
      </c>
      <c r="L11" s="9">
        <v>1</v>
      </c>
      <c r="M11" s="9">
        <v>1</v>
      </c>
      <c r="N11" s="10">
        <f t="shared" si="0"/>
        <v>4</v>
      </c>
    </row>
    <row r="12" spans="1:14" x14ac:dyDescent="0.25">
      <c r="A12" s="3" t="str">
        <f t="shared" si="1"/>
        <v>Московский</v>
      </c>
      <c r="B12" s="11" t="str">
        <f t="shared" si="1"/>
        <v>ГБОУ СОШ №643</v>
      </c>
      <c r="C12" s="5">
        <f t="shared" si="1"/>
        <v>11643</v>
      </c>
      <c r="D12" s="5" t="str">
        <f t="shared" si="1"/>
        <v>СОШ</v>
      </c>
      <c r="E12" s="12" t="str">
        <f t="shared" si="1"/>
        <v>1а</v>
      </c>
      <c r="F12" s="7">
        <f t="shared" si="1"/>
        <v>64</v>
      </c>
      <c r="G12" s="7">
        <f t="shared" si="1"/>
        <v>59</v>
      </c>
      <c r="H12" s="8">
        <f t="shared" si="2"/>
        <v>11643010</v>
      </c>
      <c r="I12" s="9">
        <v>1</v>
      </c>
      <c r="J12" s="9">
        <v>1</v>
      </c>
      <c r="K12" s="9">
        <v>1</v>
      </c>
      <c r="L12" s="9">
        <v>1</v>
      </c>
      <c r="M12" s="9">
        <v>1</v>
      </c>
      <c r="N12" s="10">
        <f t="shared" si="0"/>
        <v>5</v>
      </c>
    </row>
    <row r="13" spans="1:14" x14ac:dyDescent="0.25">
      <c r="A13" s="3" t="str">
        <f t="shared" si="1"/>
        <v>Московский</v>
      </c>
      <c r="B13" s="11" t="str">
        <f t="shared" si="1"/>
        <v>ГБОУ СОШ №643</v>
      </c>
      <c r="C13" s="5">
        <f t="shared" si="1"/>
        <v>11643</v>
      </c>
      <c r="D13" s="5" t="str">
        <f t="shared" si="1"/>
        <v>СОШ</v>
      </c>
      <c r="E13" s="12" t="str">
        <f t="shared" si="1"/>
        <v>1а</v>
      </c>
      <c r="F13" s="7">
        <f t="shared" si="1"/>
        <v>64</v>
      </c>
      <c r="G13" s="7">
        <f t="shared" si="1"/>
        <v>59</v>
      </c>
      <c r="H13" s="8">
        <f t="shared" si="2"/>
        <v>11643011</v>
      </c>
      <c r="I13" s="9">
        <v>1</v>
      </c>
      <c r="J13" s="9">
        <v>1</v>
      </c>
      <c r="K13" s="9">
        <v>0</v>
      </c>
      <c r="L13" s="9">
        <v>0</v>
      </c>
      <c r="M13" s="9">
        <v>1</v>
      </c>
      <c r="N13" s="10">
        <f t="shared" si="0"/>
        <v>3</v>
      </c>
    </row>
    <row r="14" spans="1:14" x14ac:dyDescent="0.25">
      <c r="A14" s="3" t="str">
        <f t="shared" si="1"/>
        <v>Московский</v>
      </c>
      <c r="B14" s="11" t="str">
        <f t="shared" si="1"/>
        <v>ГБОУ СОШ №643</v>
      </c>
      <c r="C14" s="5">
        <f t="shared" si="1"/>
        <v>11643</v>
      </c>
      <c r="D14" s="5" t="str">
        <f t="shared" si="1"/>
        <v>СОШ</v>
      </c>
      <c r="E14" s="12" t="str">
        <f t="shared" si="1"/>
        <v>1а</v>
      </c>
      <c r="F14" s="7">
        <f t="shared" si="1"/>
        <v>64</v>
      </c>
      <c r="G14" s="7">
        <f t="shared" si="1"/>
        <v>59</v>
      </c>
      <c r="H14" s="8">
        <f t="shared" si="2"/>
        <v>11643012</v>
      </c>
      <c r="I14" s="9">
        <v>1</v>
      </c>
      <c r="J14" s="9">
        <v>0</v>
      </c>
      <c r="K14" s="9">
        <v>1</v>
      </c>
      <c r="L14" s="9">
        <v>1</v>
      </c>
      <c r="M14" s="9">
        <v>1</v>
      </c>
      <c r="N14" s="10">
        <f t="shared" si="0"/>
        <v>4</v>
      </c>
    </row>
    <row r="15" spans="1:14" x14ac:dyDescent="0.25">
      <c r="A15" s="3" t="str">
        <f t="shared" si="1"/>
        <v>Московский</v>
      </c>
      <c r="B15" s="11" t="str">
        <f t="shared" si="1"/>
        <v>ГБОУ СОШ №643</v>
      </c>
      <c r="C15" s="5">
        <f t="shared" si="1"/>
        <v>11643</v>
      </c>
      <c r="D15" s="5" t="str">
        <f t="shared" si="1"/>
        <v>СОШ</v>
      </c>
      <c r="E15" s="12" t="str">
        <f t="shared" si="1"/>
        <v>1а</v>
      </c>
      <c r="F15" s="7">
        <f t="shared" si="1"/>
        <v>64</v>
      </c>
      <c r="G15" s="7">
        <f t="shared" si="1"/>
        <v>59</v>
      </c>
      <c r="H15" s="8">
        <f t="shared" si="2"/>
        <v>11643013</v>
      </c>
      <c r="I15" s="9">
        <v>1</v>
      </c>
      <c r="J15" s="9">
        <v>0</v>
      </c>
      <c r="K15" s="9">
        <v>0</v>
      </c>
      <c r="L15" s="9">
        <v>0</v>
      </c>
      <c r="M15" s="9">
        <v>1</v>
      </c>
      <c r="N15" s="10">
        <f t="shared" si="0"/>
        <v>2</v>
      </c>
    </row>
    <row r="16" spans="1:14" x14ac:dyDescent="0.25">
      <c r="A16" s="3" t="str">
        <f t="shared" si="1"/>
        <v>Московский</v>
      </c>
      <c r="B16" s="11" t="str">
        <f t="shared" si="1"/>
        <v>ГБОУ СОШ №643</v>
      </c>
      <c r="C16" s="5">
        <f t="shared" si="1"/>
        <v>11643</v>
      </c>
      <c r="D16" s="5" t="str">
        <f t="shared" si="1"/>
        <v>СОШ</v>
      </c>
      <c r="E16" s="12" t="str">
        <f t="shared" si="1"/>
        <v>1а</v>
      </c>
      <c r="F16" s="7">
        <f t="shared" si="1"/>
        <v>64</v>
      </c>
      <c r="G16" s="7">
        <f t="shared" si="1"/>
        <v>59</v>
      </c>
      <c r="H16" s="8">
        <f t="shared" si="2"/>
        <v>11643014</v>
      </c>
      <c r="I16" s="9">
        <v>0</v>
      </c>
      <c r="J16" s="9">
        <v>0</v>
      </c>
      <c r="K16" s="9">
        <v>0</v>
      </c>
      <c r="L16" s="9">
        <v>0</v>
      </c>
      <c r="M16" s="9">
        <v>0</v>
      </c>
      <c r="N16" s="10">
        <f t="shared" si="0"/>
        <v>0</v>
      </c>
    </row>
    <row r="17" spans="1:14" x14ac:dyDescent="0.25">
      <c r="A17" s="3" t="str">
        <f t="shared" si="1"/>
        <v>Московский</v>
      </c>
      <c r="B17" s="11" t="str">
        <f t="shared" si="1"/>
        <v>ГБОУ СОШ №643</v>
      </c>
      <c r="C17" s="5">
        <f t="shared" si="1"/>
        <v>11643</v>
      </c>
      <c r="D17" s="5" t="str">
        <f t="shared" si="1"/>
        <v>СОШ</v>
      </c>
      <c r="E17" s="12" t="str">
        <f t="shared" si="1"/>
        <v>1а</v>
      </c>
      <c r="F17" s="7">
        <f t="shared" si="1"/>
        <v>64</v>
      </c>
      <c r="G17" s="7">
        <f t="shared" si="1"/>
        <v>59</v>
      </c>
      <c r="H17" s="8">
        <f t="shared" si="2"/>
        <v>11643015</v>
      </c>
      <c r="I17" s="9">
        <v>1</v>
      </c>
      <c r="J17" s="9">
        <v>1</v>
      </c>
      <c r="K17" s="9">
        <v>1</v>
      </c>
      <c r="L17" s="9">
        <v>1</v>
      </c>
      <c r="M17" s="9">
        <v>0</v>
      </c>
      <c r="N17" s="10">
        <f t="shared" si="0"/>
        <v>4</v>
      </c>
    </row>
    <row r="18" spans="1:14" x14ac:dyDescent="0.25">
      <c r="A18" s="3" t="str">
        <f t="shared" si="1"/>
        <v>Московский</v>
      </c>
      <c r="B18" s="11" t="str">
        <f t="shared" si="1"/>
        <v>ГБОУ СОШ №643</v>
      </c>
      <c r="C18" s="5">
        <f t="shared" si="1"/>
        <v>11643</v>
      </c>
      <c r="D18" s="5" t="str">
        <f t="shared" si="1"/>
        <v>СОШ</v>
      </c>
      <c r="E18" s="12" t="str">
        <f t="shared" si="1"/>
        <v>1а</v>
      </c>
      <c r="F18" s="7">
        <f t="shared" si="1"/>
        <v>64</v>
      </c>
      <c r="G18" s="7">
        <f t="shared" si="1"/>
        <v>59</v>
      </c>
      <c r="H18" s="8">
        <f t="shared" si="2"/>
        <v>11643016</v>
      </c>
      <c r="I18" s="9">
        <v>1</v>
      </c>
      <c r="J18" s="9">
        <v>1</v>
      </c>
      <c r="K18" s="9">
        <v>1</v>
      </c>
      <c r="L18" s="9">
        <v>1</v>
      </c>
      <c r="M18" s="9">
        <v>1</v>
      </c>
      <c r="N18" s="10">
        <f t="shared" si="0"/>
        <v>5</v>
      </c>
    </row>
    <row r="19" spans="1:14" x14ac:dyDescent="0.25">
      <c r="A19" s="3" t="str">
        <f t="shared" si="1"/>
        <v>Московский</v>
      </c>
      <c r="B19" s="11" t="str">
        <f t="shared" si="1"/>
        <v>ГБОУ СОШ №643</v>
      </c>
      <c r="C19" s="5">
        <f t="shared" si="1"/>
        <v>11643</v>
      </c>
      <c r="D19" s="5" t="str">
        <f t="shared" si="1"/>
        <v>СОШ</v>
      </c>
      <c r="E19" s="12" t="str">
        <f t="shared" si="1"/>
        <v>1а</v>
      </c>
      <c r="F19" s="7">
        <f t="shared" si="1"/>
        <v>64</v>
      </c>
      <c r="G19" s="7">
        <f t="shared" si="1"/>
        <v>59</v>
      </c>
      <c r="H19" s="8">
        <f t="shared" si="2"/>
        <v>11643017</v>
      </c>
      <c r="I19" s="9">
        <v>1</v>
      </c>
      <c r="J19" s="9">
        <v>1</v>
      </c>
      <c r="K19" s="9">
        <v>1</v>
      </c>
      <c r="L19" s="9">
        <v>1</v>
      </c>
      <c r="M19" s="9">
        <v>1</v>
      </c>
      <c r="N19" s="10">
        <f t="shared" si="0"/>
        <v>5</v>
      </c>
    </row>
    <row r="20" spans="1:14" x14ac:dyDescent="0.25">
      <c r="A20" s="3" t="str">
        <f t="shared" si="1"/>
        <v>Московский</v>
      </c>
      <c r="B20" s="11" t="str">
        <f t="shared" si="1"/>
        <v>ГБОУ СОШ №643</v>
      </c>
      <c r="C20" s="5">
        <f t="shared" si="1"/>
        <v>11643</v>
      </c>
      <c r="D20" s="5" t="str">
        <f t="shared" si="1"/>
        <v>СОШ</v>
      </c>
      <c r="E20" s="12" t="str">
        <f t="shared" si="1"/>
        <v>1а</v>
      </c>
      <c r="F20" s="7">
        <f t="shared" si="1"/>
        <v>64</v>
      </c>
      <c r="G20" s="7">
        <f t="shared" si="1"/>
        <v>59</v>
      </c>
      <c r="H20" s="8">
        <f t="shared" si="2"/>
        <v>11643018</v>
      </c>
      <c r="I20" s="9">
        <v>1</v>
      </c>
      <c r="J20" s="9">
        <v>1</v>
      </c>
      <c r="K20" s="9">
        <v>1</v>
      </c>
      <c r="L20" s="9">
        <v>1</v>
      </c>
      <c r="M20" s="9">
        <v>1</v>
      </c>
      <c r="N20" s="10">
        <f t="shared" si="0"/>
        <v>5</v>
      </c>
    </row>
    <row r="21" spans="1:14" x14ac:dyDescent="0.25">
      <c r="A21" s="3" t="str">
        <f t="shared" ref="A21:G36" si="3">A20</f>
        <v>Московский</v>
      </c>
      <c r="B21" s="11" t="str">
        <f t="shared" si="3"/>
        <v>ГБОУ СОШ №643</v>
      </c>
      <c r="C21" s="5">
        <f t="shared" si="3"/>
        <v>11643</v>
      </c>
      <c r="D21" s="5" t="str">
        <f t="shared" si="3"/>
        <v>СОШ</v>
      </c>
      <c r="E21" s="12" t="str">
        <f t="shared" si="3"/>
        <v>1а</v>
      </c>
      <c r="F21" s="7">
        <f t="shared" si="3"/>
        <v>64</v>
      </c>
      <c r="G21" s="7">
        <f t="shared" si="3"/>
        <v>59</v>
      </c>
      <c r="H21" s="8">
        <f t="shared" si="2"/>
        <v>11643019</v>
      </c>
      <c r="I21" s="9">
        <v>1</v>
      </c>
      <c r="J21" s="9">
        <v>1</v>
      </c>
      <c r="K21" s="9">
        <v>0</v>
      </c>
      <c r="L21" s="9">
        <v>1</v>
      </c>
      <c r="M21" s="9">
        <v>1</v>
      </c>
      <c r="N21" s="10">
        <f t="shared" si="0"/>
        <v>4</v>
      </c>
    </row>
    <row r="22" spans="1:14" x14ac:dyDescent="0.25">
      <c r="A22" s="3" t="str">
        <f t="shared" si="3"/>
        <v>Московский</v>
      </c>
      <c r="B22" s="11" t="str">
        <f t="shared" si="3"/>
        <v>ГБОУ СОШ №643</v>
      </c>
      <c r="C22" s="5">
        <f t="shared" si="3"/>
        <v>11643</v>
      </c>
      <c r="D22" s="5" t="str">
        <f t="shared" si="3"/>
        <v>СОШ</v>
      </c>
      <c r="E22" s="12" t="str">
        <f t="shared" si="3"/>
        <v>1а</v>
      </c>
      <c r="F22" s="7">
        <f t="shared" si="3"/>
        <v>64</v>
      </c>
      <c r="G22" s="7">
        <f t="shared" si="3"/>
        <v>59</v>
      </c>
      <c r="H22" s="8">
        <f t="shared" si="2"/>
        <v>11643020</v>
      </c>
      <c r="I22" s="9">
        <v>1</v>
      </c>
      <c r="J22" s="9">
        <v>0</v>
      </c>
      <c r="K22" s="9">
        <v>0</v>
      </c>
      <c r="L22" s="9">
        <v>1</v>
      </c>
      <c r="M22" s="9">
        <v>0</v>
      </c>
      <c r="N22" s="10">
        <f t="shared" si="0"/>
        <v>2</v>
      </c>
    </row>
    <row r="23" spans="1:14" x14ac:dyDescent="0.25">
      <c r="A23" s="3" t="str">
        <f t="shared" si="3"/>
        <v>Московский</v>
      </c>
      <c r="B23" s="11" t="str">
        <f t="shared" si="3"/>
        <v>ГБОУ СОШ №643</v>
      </c>
      <c r="C23" s="5">
        <f t="shared" si="3"/>
        <v>11643</v>
      </c>
      <c r="D23" s="5" t="str">
        <f t="shared" si="3"/>
        <v>СОШ</v>
      </c>
      <c r="E23" s="12" t="str">
        <f t="shared" si="3"/>
        <v>1а</v>
      </c>
      <c r="F23" s="7">
        <f t="shared" si="3"/>
        <v>64</v>
      </c>
      <c r="G23" s="7">
        <f t="shared" si="3"/>
        <v>59</v>
      </c>
      <c r="H23" s="8">
        <f t="shared" si="2"/>
        <v>11643021</v>
      </c>
      <c r="I23" s="9">
        <v>1</v>
      </c>
      <c r="J23" s="9">
        <v>1</v>
      </c>
      <c r="K23" s="9">
        <v>1</v>
      </c>
      <c r="L23" s="9">
        <v>1</v>
      </c>
      <c r="M23" s="9">
        <v>0</v>
      </c>
      <c r="N23" s="10">
        <f t="shared" si="0"/>
        <v>4</v>
      </c>
    </row>
    <row r="24" spans="1:14" x14ac:dyDescent="0.25">
      <c r="A24" s="3" t="str">
        <f t="shared" si="3"/>
        <v>Московский</v>
      </c>
      <c r="B24" s="11" t="str">
        <f t="shared" si="3"/>
        <v>ГБОУ СОШ №643</v>
      </c>
      <c r="C24" s="5">
        <f t="shared" si="3"/>
        <v>11643</v>
      </c>
      <c r="D24" s="5" t="str">
        <f t="shared" si="3"/>
        <v>СОШ</v>
      </c>
      <c r="E24" s="12" t="str">
        <f t="shared" si="3"/>
        <v>1а</v>
      </c>
      <c r="F24" s="7">
        <f t="shared" si="3"/>
        <v>64</v>
      </c>
      <c r="G24" s="7">
        <f t="shared" si="3"/>
        <v>59</v>
      </c>
      <c r="H24" s="8">
        <f>H23+1</f>
        <v>11643022</v>
      </c>
      <c r="I24" s="9">
        <v>1</v>
      </c>
      <c r="J24" s="9">
        <v>1</v>
      </c>
      <c r="K24" s="9">
        <v>1</v>
      </c>
      <c r="L24" s="9">
        <v>1</v>
      </c>
      <c r="M24" s="9">
        <v>1</v>
      </c>
      <c r="N24" s="10">
        <f t="shared" si="0"/>
        <v>5</v>
      </c>
    </row>
    <row r="25" spans="1:14" x14ac:dyDescent="0.25">
      <c r="A25" s="3" t="str">
        <f t="shared" si="3"/>
        <v>Московский</v>
      </c>
      <c r="B25" s="11" t="str">
        <f t="shared" si="3"/>
        <v>ГБОУ СОШ №643</v>
      </c>
      <c r="C25" s="5">
        <f t="shared" si="3"/>
        <v>11643</v>
      </c>
      <c r="D25" s="5" t="str">
        <f t="shared" si="3"/>
        <v>СОШ</v>
      </c>
      <c r="E25" s="12" t="str">
        <f t="shared" si="3"/>
        <v>1а</v>
      </c>
      <c r="F25" s="7">
        <f t="shared" si="3"/>
        <v>64</v>
      </c>
      <c r="G25" s="7">
        <f t="shared" si="3"/>
        <v>59</v>
      </c>
      <c r="H25" s="8">
        <f t="shared" ref="H25:H44" si="4">H24+1</f>
        <v>11643023</v>
      </c>
      <c r="I25" s="9">
        <v>1</v>
      </c>
      <c r="J25" s="9">
        <v>1</v>
      </c>
      <c r="K25" s="9">
        <v>0</v>
      </c>
      <c r="L25" s="9">
        <v>1</v>
      </c>
      <c r="M25" s="9">
        <v>1</v>
      </c>
      <c r="N25" s="10">
        <f t="shared" si="0"/>
        <v>4</v>
      </c>
    </row>
    <row r="26" spans="1:14" x14ac:dyDescent="0.25">
      <c r="A26" s="3" t="str">
        <f t="shared" si="3"/>
        <v>Московский</v>
      </c>
      <c r="B26" s="11" t="str">
        <f t="shared" si="3"/>
        <v>ГБОУ СОШ №643</v>
      </c>
      <c r="C26" s="5">
        <f t="shared" si="3"/>
        <v>11643</v>
      </c>
      <c r="D26" s="5" t="str">
        <f t="shared" si="3"/>
        <v>СОШ</v>
      </c>
      <c r="E26" s="12" t="str">
        <f t="shared" si="3"/>
        <v>1а</v>
      </c>
      <c r="F26" s="7">
        <f t="shared" si="3"/>
        <v>64</v>
      </c>
      <c r="G26" s="7">
        <f t="shared" si="3"/>
        <v>59</v>
      </c>
      <c r="H26" s="8">
        <f t="shared" si="4"/>
        <v>11643024</v>
      </c>
      <c r="I26" s="9">
        <v>1</v>
      </c>
      <c r="J26" s="9">
        <v>0</v>
      </c>
      <c r="K26" s="9">
        <v>1</v>
      </c>
      <c r="L26" s="9">
        <v>1</v>
      </c>
      <c r="M26" s="9">
        <v>1</v>
      </c>
      <c r="N26" s="10">
        <f t="shared" si="0"/>
        <v>4</v>
      </c>
    </row>
    <row r="27" spans="1:14" x14ac:dyDescent="0.25">
      <c r="A27" s="3" t="str">
        <f t="shared" si="3"/>
        <v>Московский</v>
      </c>
      <c r="B27" s="11" t="str">
        <f t="shared" si="3"/>
        <v>ГБОУ СОШ №643</v>
      </c>
      <c r="C27" s="5">
        <f t="shared" si="3"/>
        <v>11643</v>
      </c>
      <c r="D27" s="5" t="str">
        <f t="shared" si="3"/>
        <v>СОШ</v>
      </c>
      <c r="E27" s="12" t="str">
        <f t="shared" si="3"/>
        <v>1а</v>
      </c>
      <c r="F27" s="7">
        <f t="shared" si="3"/>
        <v>64</v>
      </c>
      <c r="G27" s="7">
        <f t="shared" si="3"/>
        <v>59</v>
      </c>
      <c r="H27" s="8">
        <f t="shared" si="4"/>
        <v>11643025</v>
      </c>
      <c r="I27" s="9">
        <v>1</v>
      </c>
      <c r="J27" s="9">
        <v>0</v>
      </c>
      <c r="K27" s="9">
        <v>1</v>
      </c>
      <c r="L27" s="9">
        <v>1</v>
      </c>
      <c r="M27" s="9">
        <v>1</v>
      </c>
      <c r="N27" s="10">
        <f t="shared" si="0"/>
        <v>4</v>
      </c>
    </row>
    <row r="28" spans="1:14" x14ac:dyDescent="0.25">
      <c r="A28" s="3" t="str">
        <f t="shared" si="3"/>
        <v>Московский</v>
      </c>
      <c r="B28" s="11" t="str">
        <f t="shared" si="3"/>
        <v>ГБОУ СОШ №643</v>
      </c>
      <c r="C28" s="5">
        <f t="shared" si="3"/>
        <v>11643</v>
      </c>
      <c r="D28" s="5" t="str">
        <f t="shared" si="3"/>
        <v>СОШ</v>
      </c>
      <c r="E28" s="12" t="str">
        <f t="shared" si="3"/>
        <v>1а</v>
      </c>
      <c r="F28" s="7">
        <f t="shared" si="3"/>
        <v>64</v>
      </c>
      <c r="G28" s="7">
        <f t="shared" si="3"/>
        <v>59</v>
      </c>
      <c r="H28" s="8">
        <f t="shared" si="4"/>
        <v>11643026</v>
      </c>
      <c r="I28" s="9">
        <v>1</v>
      </c>
      <c r="J28" s="9">
        <v>1</v>
      </c>
      <c r="K28" s="9">
        <v>1</v>
      </c>
      <c r="L28" s="9">
        <v>1</v>
      </c>
      <c r="M28" s="9">
        <v>1</v>
      </c>
      <c r="N28" s="10">
        <f t="shared" si="0"/>
        <v>5</v>
      </c>
    </row>
    <row r="29" spans="1:14" x14ac:dyDescent="0.25">
      <c r="A29" s="3" t="str">
        <f t="shared" si="3"/>
        <v>Московский</v>
      </c>
      <c r="B29" s="11" t="str">
        <f t="shared" si="3"/>
        <v>ГБОУ СОШ №643</v>
      </c>
      <c r="C29" s="5">
        <f t="shared" si="3"/>
        <v>11643</v>
      </c>
      <c r="D29" s="5" t="str">
        <f t="shared" si="3"/>
        <v>СОШ</v>
      </c>
      <c r="E29" s="12" t="str">
        <f t="shared" si="3"/>
        <v>1а</v>
      </c>
      <c r="F29" s="7">
        <f t="shared" si="3"/>
        <v>64</v>
      </c>
      <c r="G29" s="7">
        <f t="shared" si="3"/>
        <v>59</v>
      </c>
      <c r="H29" s="8">
        <f t="shared" si="4"/>
        <v>11643027</v>
      </c>
      <c r="I29" s="9">
        <v>0</v>
      </c>
      <c r="J29" s="9">
        <v>1</v>
      </c>
      <c r="K29" s="9">
        <v>0</v>
      </c>
      <c r="L29" s="9">
        <v>1</v>
      </c>
      <c r="M29" s="9">
        <v>1</v>
      </c>
      <c r="N29" s="10">
        <f t="shared" si="0"/>
        <v>3</v>
      </c>
    </row>
    <row r="30" spans="1:14" x14ac:dyDescent="0.25">
      <c r="A30" s="3" t="str">
        <f t="shared" si="3"/>
        <v>Московский</v>
      </c>
      <c r="B30" s="11" t="str">
        <f t="shared" si="3"/>
        <v>ГБОУ СОШ №643</v>
      </c>
      <c r="C30" s="5">
        <f t="shared" si="3"/>
        <v>11643</v>
      </c>
      <c r="D30" s="5" t="str">
        <f t="shared" si="3"/>
        <v>СОШ</v>
      </c>
      <c r="E30" s="12" t="str">
        <f t="shared" si="3"/>
        <v>1а</v>
      </c>
      <c r="F30" s="7">
        <f t="shared" si="3"/>
        <v>64</v>
      </c>
      <c r="G30" s="7">
        <f t="shared" si="3"/>
        <v>59</v>
      </c>
      <c r="H30" s="8">
        <f t="shared" si="4"/>
        <v>11643028</v>
      </c>
      <c r="I30" s="9">
        <v>1</v>
      </c>
      <c r="J30" s="9">
        <v>0</v>
      </c>
      <c r="K30" s="9">
        <v>0</v>
      </c>
      <c r="L30" s="9">
        <v>0</v>
      </c>
      <c r="M30" s="9">
        <v>1</v>
      </c>
      <c r="N30" s="10">
        <f t="shared" si="0"/>
        <v>2</v>
      </c>
    </row>
    <row r="31" spans="1:14" x14ac:dyDescent="0.25">
      <c r="A31" s="3" t="str">
        <f t="shared" si="3"/>
        <v>Московский</v>
      </c>
      <c r="B31" s="11" t="str">
        <f t="shared" si="3"/>
        <v>ГБОУ СОШ №643</v>
      </c>
      <c r="C31" s="5">
        <f t="shared" si="3"/>
        <v>11643</v>
      </c>
      <c r="D31" s="5" t="str">
        <f t="shared" si="3"/>
        <v>СОШ</v>
      </c>
      <c r="E31" s="12" t="str">
        <f t="shared" si="3"/>
        <v>1а</v>
      </c>
      <c r="F31" s="7">
        <f t="shared" si="3"/>
        <v>64</v>
      </c>
      <c r="G31" s="7">
        <f t="shared" si="3"/>
        <v>59</v>
      </c>
      <c r="H31" s="8">
        <f t="shared" si="4"/>
        <v>11643029</v>
      </c>
      <c r="I31" s="9">
        <v>1</v>
      </c>
      <c r="J31" s="9">
        <v>0</v>
      </c>
      <c r="K31" s="9">
        <v>1</v>
      </c>
      <c r="L31" s="9">
        <v>1</v>
      </c>
      <c r="M31" s="9">
        <v>1</v>
      </c>
      <c r="N31" s="10">
        <f t="shared" si="0"/>
        <v>4</v>
      </c>
    </row>
    <row r="32" spans="1:14" x14ac:dyDescent="0.25">
      <c r="A32" s="3" t="str">
        <f t="shared" si="3"/>
        <v>Московский</v>
      </c>
      <c r="B32" s="11" t="str">
        <f t="shared" si="3"/>
        <v>ГБОУ СОШ №643</v>
      </c>
      <c r="C32" s="5">
        <f t="shared" si="3"/>
        <v>11643</v>
      </c>
      <c r="D32" s="5" t="str">
        <f t="shared" si="3"/>
        <v>СОШ</v>
      </c>
      <c r="E32" s="12" t="str">
        <f t="shared" si="3"/>
        <v>1а</v>
      </c>
      <c r="F32" s="7">
        <f t="shared" si="3"/>
        <v>64</v>
      </c>
      <c r="G32" s="7">
        <f t="shared" si="3"/>
        <v>59</v>
      </c>
      <c r="H32" s="8">
        <f t="shared" si="4"/>
        <v>11643030</v>
      </c>
      <c r="I32" s="9">
        <v>1</v>
      </c>
      <c r="J32" s="9">
        <v>1</v>
      </c>
      <c r="K32" s="9">
        <v>1</v>
      </c>
      <c r="L32" s="9">
        <v>1</v>
      </c>
      <c r="M32" s="9">
        <v>1</v>
      </c>
      <c r="N32" s="10">
        <f t="shared" si="0"/>
        <v>5</v>
      </c>
    </row>
    <row r="33" spans="1:14" x14ac:dyDescent="0.25">
      <c r="A33" s="3" t="str">
        <f t="shared" si="3"/>
        <v>Московский</v>
      </c>
      <c r="B33" s="11" t="str">
        <f t="shared" si="3"/>
        <v>ГБОУ СОШ №643</v>
      </c>
      <c r="C33" s="5">
        <f t="shared" si="3"/>
        <v>11643</v>
      </c>
      <c r="D33" s="5" t="str">
        <f t="shared" si="3"/>
        <v>СОШ</v>
      </c>
      <c r="E33" s="13" t="s">
        <v>16</v>
      </c>
      <c r="F33" s="7">
        <f t="shared" si="3"/>
        <v>64</v>
      </c>
      <c r="G33" s="7">
        <f t="shared" si="3"/>
        <v>59</v>
      </c>
      <c r="H33" s="8">
        <f t="shared" si="4"/>
        <v>11643031</v>
      </c>
      <c r="I33" s="9">
        <v>0</v>
      </c>
      <c r="J33" s="9">
        <v>1</v>
      </c>
      <c r="K33" s="9">
        <v>0</v>
      </c>
      <c r="L33" s="9">
        <v>1</v>
      </c>
      <c r="M33" s="9">
        <v>1</v>
      </c>
      <c r="N33" s="10">
        <f t="shared" si="0"/>
        <v>3</v>
      </c>
    </row>
    <row r="34" spans="1:14" x14ac:dyDescent="0.25">
      <c r="A34" s="3" t="str">
        <f t="shared" si="3"/>
        <v>Московский</v>
      </c>
      <c r="B34" s="11" t="str">
        <f t="shared" si="3"/>
        <v>ГБОУ СОШ №643</v>
      </c>
      <c r="C34" s="5">
        <f t="shared" si="3"/>
        <v>11643</v>
      </c>
      <c r="D34" s="5" t="str">
        <f t="shared" si="3"/>
        <v>СОШ</v>
      </c>
      <c r="E34" s="12" t="str">
        <f t="shared" si="3"/>
        <v>1б</v>
      </c>
      <c r="F34" s="7">
        <f t="shared" si="3"/>
        <v>64</v>
      </c>
      <c r="G34" s="7">
        <f t="shared" si="3"/>
        <v>59</v>
      </c>
      <c r="H34" s="8">
        <f t="shared" si="4"/>
        <v>11643032</v>
      </c>
      <c r="I34" s="9">
        <v>1</v>
      </c>
      <c r="J34" s="9">
        <v>1</v>
      </c>
      <c r="K34" s="9">
        <v>0</v>
      </c>
      <c r="L34" s="9">
        <v>1</v>
      </c>
      <c r="M34" s="9">
        <v>1</v>
      </c>
      <c r="N34" s="10">
        <f t="shared" si="0"/>
        <v>4</v>
      </c>
    </row>
    <row r="35" spans="1:14" x14ac:dyDescent="0.25">
      <c r="A35" s="3" t="str">
        <f t="shared" si="3"/>
        <v>Московский</v>
      </c>
      <c r="B35" s="11" t="str">
        <f t="shared" si="3"/>
        <v>ГБОУ СОШ №643</v>
      </c>
      <c r="C35" s="5">
        <f t="shared" si="3"/>
        <v>11643</v>
      </c>
      <c r="D35" s="5" t="str">
        <f t="shared" si="3"/>
        <v>СОШ</v>
      </c>
      <c r="E35" s="12" t="str">
        <f t="shared" si="3"/>
        <v>1б</v>
      </c>
      <c r="F35" s="7">
        <f t="shared" si="3"/>
        <v>64</v>
      </c>
      <c r="G35" s="7">
        <f t="shared" si="3"/>
        <v>59</v>
      </c>
      <c r="H35" s="8">
        <f t="shared" si="4"/>
        <v>11643033</v>
      </c>
      <c r="I35" s="9">
        <v>1</v>
      </c>
      <c r="J35" s="9">
        <v>0</v>
      </c>
      <c r="K35" s="9">
        <v>1</v>
      </c>
      <c r="L35" s="9">
        <v>1</v>
      </c>
      <c r="M35" s="9">
        <v>1</v>
      </c>
      <c r="N35" s="10">
        <f t="shared" si="0"/>
        <v>4</v>
      </c>
    </row>
    <row r="36" spans="1:14" x14ac:dyDescent="0.25">
      <c r="A36" s="3" t="str">
        <f t="shared" si="3"/>
        <v>Московский</v>
      </c>
      <c r="B36" s="11" t="str">
        <f t="shared" si="3"/>
        <v>ГБОУ СОШ №643</v>
      </c>
      <c r="C36" s="5">
        <f t="shared" si="3"/>
        <v>11643</v>
      </c>
      <c r="D36" s="5" t="str">
        <f t="shared" si="3"/>
        <v>СОШ</v>
      </c>
      <c r="E36" s="12" t="str">
        <f t="shared" si="3"/>
        <v>1б</v>
      </c>
      <c r="F36" s="7">
        <f t="shared" si="3"/>
        <v>64</v>
      </c>
      <c r="G36" s="7">
        <f t="shared" si="3"/>
        <v>59</v>
      </c>
      <c r="H36" s="8">
        <f t="shared" si="4"/>
        <v>11643034</v>
      </c>
      <c r="I36" s="9">
        <v>1</v>
      </c>
      <c r="J36" s="9">
        <v>0</v>
      </c>
      <c r="K36" s="9">
        <v>1</v>
      </c>
      <c r="L36" s="9">
        <v>1</v>
      </c>
      <c r="M36" s="9">
        <v>1</v>
      </c>
      <c r="N36" s="10">
        <f t="shared" si="0"/>
        <v>4</v>
      </c>
    </row>
    <row r="37" spans="1:14" x14ac:dyDescent="0.25">
      <c r="A37" s="3" t="str">
        <f t="shared" ref="A37:G52" si="5">A36</f>
        <v>Московский</v>
      </c>
      <c r="B37" s="11" t="str">
        <f t="shared" si="5"/>
        <v>ГБОУ СОШ №643</v>
      </c>
      <c r="C37" s="5">
        <f t="shared" si="5"/>
        <v>11643</v>
      </c>
      <c r="D37" s="5" t="str">
        <f t="shared" si="5"/>
        <v>СОШ</v>
      </c>
      <c r="E37" s="12" t="str">
        <f t="shared" si="5"/>
        <v>1б</v>
      </c>
      <c r="F37" s="7">
        <f t="shared" si="5"/>
        <v>64</v>
      </c>
      <c r="G37" s="7">
        <f t="shared" si="5"/>
        <v>59</v>
      </c>
      <c r="H37" s="8">
        <f t="shared" si="4"/>
        <v>11643035</v>
      </c>
      <c r="I37" s="9">
        <v>1</v>
      </c>
      <c r="J37" s="9">
        <v>0</v>
      </c>
      <c r="K37" s="9">
        <v>1</v>
      </c>
      <c r="L37" s="9">
        <v>1</v>
      </c>
      <c r="M37" s="9">
        <v>1</v>
      </c>
      <c r="N37" s="10">
        <f t="shared" si="0"/>
        <v>4</v>
      </c>
    </row>
    <row r="38" spans="1:14" x14ac:dyDescent="0.25">
      <c r="A38" s="3" t="str">
        <f t="shared" si="5"/>
        <v>Московский</v>
      </c>
      <c r="B38" s="11" t="str">
        <f t="shared" si="5"/>
        <v>ГБОУ СОШ №643</v>
      </c>
      <c r="C38" s="5">
        <f t="shared" si="5"/>
        <v>11643</v>
      </c>
      <c r="D38" s="5" t="str">
        <f t="shared" si="5"/>
        <v>СОШ</v>
      </c>
      <c r="E38" s="12" t="str">
        <f t="shared" si="5"/>
        <v>1б</v>
      </c>
      <c r="F38" s="7">
        <f t="shared" si="5"/>
        <v>64</v>
      </c>
      <c r="G38" s="7">
        <f t="shared" si="5"/>
        <v>59</v>
      </c>
      <c r="H38" s="8">
        <f t="shared" si="4"/>
        <v>11643036</v>
      </c>
      <c r="I38" s="9">
        <v>1</v>
      </c>
      <c r="J38" s="9">
        <v>1</v>
      </c>
      <c r="K38" s="9">
        <v>0</v>
      </c>
      <c r="L38" s="9">
        <v>1</v>
      </c>
      <c r="M38" s="9">
        <v>1</v>
      </c>
      <c r="N38" s="10">
        <f t="shared" si="0"/>
        <v>4</v>
      </c>
    </row>
    <row r="39" spans="1:14" x14ac:dyDescent="0.25">
      <c r="A39" s="3" t="str">
        <f t="shared" si="5"/>
        <v>Московский</v>
      </c>
      <c r="B39" s="11" t="str">
        <f t="shared" si="5"/>
        <v>ГБОУ СОШ №643</v>
      </c>
      <c r="C39" s="5">
        <f t="shared" si="5"/>
        <v>11643</v>
      </c>
      <c r="D39" s="5" t="str">
        <f t="shared" si="5"/>
        <v>СОШ</v>
      </c>
      <c r="E39" s="12" t="str">
        <f t="shared" si="5"/>
        <v>1б</v>
      </c>
      <c r="F39" s="7">
        <f t="shared" si="5"/>
        <v>64</v>
      </c>
      <c r="G39" s="7">
        <f t="shared" si="5"/>
        <v>59</v>
      </c>
      <c r="H39" s="8">
        <f t="shared" si="4"/>
        <v>11643037</v>
      </c>
      <c r="I39" s="9">
        <v>1</v>
      </c>
      <c r="J39" s="9">
        <v>0</v>
      </c>
      <c r="K39" s="9">
        <v>0</v>
      </c>
      <c r="L39" s="9">
        <v>1</v>
      </c>
      <c r="M39" s="9">
        <v>0</v>
      </c>
      <c r="N39" s="10">
        <f t="shared" si="0"/>
        <v>2</v>
      </c>
    </row>
    <row r="40" spans="1:14" x14ac:dyDescent="0.25">
      <c r="A40" s="3" t="str">
        <f t="shared" si="5"/>
        <v>Московский</v>
      </c>
      <c r="B40" s="11" t="str">
        <f t="shared" si="5"/>
        <v>ГБОУ СОШ №643</v>
      </c>
      <c r="C40" s="5">
        <f t="shared" si="5"/>
        <v>11643</v>
      </c>
      <c r="D40" s="5" t="str">
        <f t="shared" si="5"/>
        <v>СОШ</v>
      </c>
      <c r="E40" s="12" t="str">
        <f t="shared" si="5"/>
        <v>1б</v>
      </c>
      <c r="F40" s="7">
        <f t="shared" si="5"/>
        <v>64</v>
      </c>
      <c r="G40" s="7">
        <f t="shared" si="5"/>
        <v>59</v>
      </c>
      <c r="H40" s="8">
        <f t="shared" si="4"/>
        <v>11643038</v>
      </c>
      <c r="I40" s="9">
        <v>1</v>
      </c>
      <c r="J40" s="9">
        <v>0</v>
      </c>
      <c r="K40" s="9">
        <v>0</v>
      </c>
      <c r="L40" s="9">
        <v>1</v>
      </c>
      <c r="M40" s="9">
        <v>1</v>
      </c>
      <c r="N40" s="10">
        <f t="shared" si="0"/>
        <v>3</v>
      </c>
    </row>
    <row r="41" spans="1:14" x14ac:dyDescent="0.25">
      <c r="A41" s="3" t="str">
        <f t="shared" si="5"/>
        <v>Московский</v>
      </c>
      <c r="B41" s="11" t="str">
        <f t="shared" si="5"/>
        <v>ГБОУ СОШ №643</v>
      </c>
      <c r="C41" s="5">
        <f t="shared" si="5"/>
        <v>11643</v>
      </c>
      <c r="D41" s="5" t="str">
        <f t="shared" si="5"/>
        <v>СОШ</v>
      </c>
      <c r="E41" s="12" t="str">
        <f t="shared" si="5"/>
        <v>1б</v>
      </c>
      <c r="F41" s="7">
        <f t="shared" si="5"/>
        <v>64</v>
      </c>
      <c r="G41" s="7">
        <f t="shared" si="5"/>
        <v>59</v>
      </c>
      <c r="H41" s="8">
        <f t="shared" si="4"/>
        <v>11643039</v>
      </c>
      <c r="I41" s="9">
        <v>1</v>
      </c>
      <c r="J41" s="9">
        <v>1</v>
      </c>
      <c r="K41" s="9">
        <v>0</v>
      </c>
      <c r="L41" s="9">
        <v>1</v>
      </c>
      <c r="M41" s="9">
        <v>1</v>
      </c>
      <c r="N41" s="10">
        <f t="shared" si="0"/>
        <v>4</v>
      </c>
    </row>
    <row r="42" spans="1:14" x14ac:dyDescent="0.25">
      <c r="A42" s="3" t="str">
        <f t="shared" si="5"/>
        <v>Московский</v>
      </c>
      <c r="B42" s="11" t="str">
        <f t="shared" si="5"/>
        <v>ГБОУ СОШ №643</v>
      </c>
      <c r="C42" s="5">
        <f t="shared" si="5"/>
        <v>11643</v>
      </c>
      <c r="D42" s="5" t="str">
        <f t="shared" si="5"/>
        <v>СОШ</v>
      </c>
      <c r="E42" s="12" t="str">
        <f t="shared" si="5"/>
        <v>1б</v>
      </c>
      <c r="F42" s="7">
        <f t="shared" si="5"/>
        <v>64</v>
      </c>
      <c r="G42" s="7">
        <f t="shared" si="5"/>
        <v>59</v>
      </c>
      <c r="H42" s="8">
        <f t="shared" si="4"/>
        <v>11643040</v>
      </c>
      <c r="I42" s="9">
        <v>1</v>
      </c>
      <c r="J42" s="9">
        <v>1</v>
      </c>
      <c r="K42" s="9">
        <v>0</v>
      </c>
      <c r="L42" s="9">
        <v>1</v>
      </c>
      <c r="M42" s="9">
        <v>1</v>
      </c>
      <c r="N42" s="10">
        <f t="shared" si="0"/>
        <v>4</v>
      </c>
    </row>
    <row r="43" spans="1:14" x14ac:dyDescent="0.25">
      <c r="A43" s="3" t="str">
        <f t="shared" si="5"/>
        <v>Московский</v>
      </c>
      <c r="B43" s="11" t="str">
        <f t="shared" si="5"/>
        <v>ГБОУ СОШ №643</v>
      </c>
      <c r="C43" s="5">
        <f t="shared" si="5"/>
        <v>11643</v>
      </c>
      <c r="D43" s="5" t="str">
        <f t="shared" si="5"/>
        <v>СОШ</v>
      </c>
      <c r="E43" s="12" t="str">
        <f t="shared" si="5"/>
        <v>1б</v>
      </c>
      <c r="F43" s="7">
        <f t="shared" si="5"/>
        <v>64</v>
      </c>
      <c r="G43" s="7">
        <f t="shared" si="5"/>
        <v>59</v>
      </c>
      <c r="H43" s="8">
        <f t="shared" si="4"/>
        <v>11643041</v>
      </c>
      <c r="I43" s="9">
        <v>0</v>
      </c>
      <c r="J43" s="9">
        <v>0</v>
      </c>
      <c r="K43" s="9">
        <v>0</v>
      </c>
      <c r="L43" s="9">
        <v>1</v>
      </c>
      <c r="M43" s="9">
        <v>1</v>
      </c>
      <c r="N43" s="10">
        <f t="shared" si="0"/>
        <v>2</v>
      </c>
    </row>
    <row r="44" spans="1:14" x14ac:dyDescent="0.25">
      <c r="A44" s="3" t="str">
        <f t="shared" si="5"/>
        <v>Московский</v>
      </c>
      <c r="B44" s="11" t="str">
        <f t="shared" si="5"/>
        <v>ГБОУ СОШ №643</v>
      </c>
      <c r="C44" s="5">
        <f t="shared" si="5"/>
        <v>11643</v>
      </c>
      <c r="D44" s="5" t="str">
        <f t="shared" si="5"/>
        <v>СОШ</v>
      </c>
      <c r="E44" s="12" t="str">
        <f t="shared" si="5"/>
        <v>1б</v>
      </c>
      <c r="F44" s="7">
        <f t="shared" si="5"/>
        <v>64</v>
      </c>
      <c r="G44" s="7">
        <f t="shared" si="5"/>
        <v>59</v>
      </c>
      <c r="H44" s="8">
        <f t="shared" si="4"/>
        <v>11643042</v>
      </c>
      <c r="I44" s="9">
        <v>1</v>
      </c>
      <c r="J44" s="9">
        <v>0</v>
      </c>
      <c r="K44" s="9">
        <v>0</v>
      </c>
      <c r="L44" s="9">
        <v>1</v>
      </c>
      <c r="M44" s="9">
        <v>1</v>
      </c>
      <c r="N44" s="10">
        <f t="shared" si="0"/>
        <v>3</v>
      </c>
    </row>
    <row r="45" spans="1:14" x14ac:dyDescent="0.25">
      <c r="A45" s="3" t="str">
        <f t="shared" si="5"/>
        <v>Московский</v>
      </c>
      <c r="B45" s="11" t="str">
        <f t="shared" si="5"/>
        <v>ГБОУ СОШ №643</v>
      </c>
      <c r="C45" s="5">
        <f t="shared" si="5"/>
        <v>11643</v>
      </c>
      <c r="D45" s="5" t="str">
        <f t="shared" si="5"/>
        <v>СОШ</v>
      </c>
      <c r="E45" s="12" t="str">
        <f t="shared" si="5"/>
        <v>1б</v>
      </c>
      <c r="F45" s="7">
        <f t="shared" si="5"/>
        <v>64</v>
      </c>
      <c r="G45" s="7">
        <f t="shared" si="5"/>
        <v>59</v>
      </c>
      <c r="H45" s="8">
        <f t="shared" si="2"/>
        <v>11643043</v>
      </c>
      <c r="I45" s="9">
        <v>0</v>
      </c>
      <c r="J45" s="9">
        <v>0</v>
      </c>
      <c r="K45" s="9">
        <v>0</v>
      </c>
      <c r="L45" s="9">
        <v>1</v>
      </c>
      <c r="M45" s="9">
        <v>1</v>
      </c>
      <c r="N45" s="10">
        <f t="shared" si="0"/>
        <v>2</v>
      </c>
    </row>
    <row r="46" spans="1:14" x14ac:dyDescent="0.25">
      <c r="A46" s="3" t="str">
        <f t="shared" si="5"/>
        <v>Московский</v>
      </c>
      <c r="B46" s="11" t="str">
        <f t="shared" si="5"/>
        <v>ГБОУ СОШ №643</v>
      </c>
      <c r="C46" s="5">
        <f t="shared" si="5"/>
        <v>11643</v>
      </c>
      <c r="D46" s="5" t="str">
        <f t="shared" si="5"/>
        <v>СОШ</v>
      </c>
      <c r="E46" s="12" t="str">
        <f t="shared" si="5"/>
        <v>1б</v>
      </c>
      <c r="F46" s="7">
        <f t="shared" si="5"/>
        <v>64</v>
      </c>
      <c r="G46" s="7">
        <f t="shared" si="5"/>
        <v>59</v>
      </c>
      <c r="H46" s="8">
        <f t="shared" si="2"/>
        <v>11643044</v>
      </c>
      <c r="I46" s="9">
        <v>1</v>
      </c>
      <c r="J46" s="9">
        <v>1</v>
      </c>
      <c r="K46" s="9">
        <v>0</v>
      </c>
      <c r="L46" s="9">
        <v>1</v>
      </c>
      <c r="M46" s="9">
        <v>1</v>
      </c>
      <c r="N46" s="10">
        <f t="shared" si="0"/>
        <v>4</v>
      </c>
    </row>
    <row r="47" spans="1:14" x14ac:dyDescent="0.25">
      <c r="A47" s="3" t="str">
        <f t="shared" si="5"/>
        <v>Московский</v>
      </c>
      <c r="B47" s="11" t="str">
        <f t="shared" si="5"/>
        <v>ГБОУ СОШ №643</v>
      </c>
      <c r="C47" s="5">
        <f t="shared" si="5"/>
        <v>11643</v>
      </c>
      <c r="D47" s="5" t="str">
        <f t="shared" si="5"/>
        <v>СОШ</v>
      </c>
      <c r="E47" s="12" t="str">
        <f t="shared" si="5"/>
        <v>1б</v>
      </c>
      <c r="F47" s="7">
        <f t="shared" si="5"/>
        <v>64</v>
      </c>
      <c r="G47" s="7">
        <f t="shared" si="5"/>
        <v>59</v>
      </c>
      <c r="H47" s="8">
        <f t="shared" si="2"/>
        <v>11643045</v>
      </c>
      <c r="I47" s="9">
        <v>0</v>
      </c>
      <c r="J47" s="9">
        <v>1</v>
      </c>
      <c r="K47" s="9">
        <v>1</v>
      </c>
      <c r="L47" s="9">
        <v>1</v>
      </c>
      <c r="M47" s="9">
        <v>1</v>
      </c>
      <c r="N47" s="10">
        <v>4</v>
      </c>
    </row>
    <row r="48" spans="1:14" x14ac:dyDescent="0.25">
      <c r="A48" s="3" t="str">
        <f t="shared" si="5"/>
        <v>Московский</v>
      </c>
      <c r="B48" s="11" t="str">
        <f t="shared" si="5"/>
        <v>ГБОУ СОШ №643</v>
      </c>
      <c r="C48" s="5">
        <f t="shared" si="5"/>
        <v>11643</v>
      </c>
      <c r="D48" s="5" t="str">
        <f t="shared" si="5"/>
        <v>СОШ</v>
      </c>
      <c r="E48" s="12" t="str">
        <f t="shared" si="5"/>
        <v>1б</v>
      </c>
      <c r="F48" s="7">
        <f t="shared" si="5"/>
        <v>64</v>
      </c>
      <c r="G48" s="7">
        <f t="shared" si="5"/>
        <v>59</v>
      </c>
      <c r="H48" s="8">
        <f t="shared" si="2"/>
        <v>11643046</v>
      </c>
      <c r="I48" s="9">
        <v>1</v>
      </c>
      <c r="J48" s="9">
        <v>1</v>
      </c>
      <c r="K48" s="9">
        <v>1</v>
      </c>
      <c r="L48" s="9">
        <v>0</v>
      </c>
      <c r="M48" s="9">
        <v>1</v>
      </c>
      <c r="N48" s="10">
        <f t="shared" si="0"/>
        <v>4</v>
      </c>
    </row>
    <row r="49" spans="1:14" x14ac:dyDescent="0.25">
      <c r="A49" s="3" t="str">
        <f t="shared" si="5"/>
        <v>Московский</v>
      </c>
      <c r="B49" s="11" t="str">
        <f t="shared" si="5"/>
        <v>ГБОУ СОШ №643</v>
      </c>
      <c r="C49" s="5">
        <f t="shared" si="5"/>
        <v>11643</v>
      </c>
      <c r="D49" s="5" t="str">
        <f t="shared" si="5"/>
        <v>СОШ</v>
      </c>
      <c r="E49" s="12" t="str">
        <f t="shared" si="5"/>
        <v>1б</v>
      </c>
      <c r="F49" s="7">
        <f t="shared" si="5"/>
        <v>64</v>
      </c>
      <c r="G49" s="7">
        <f t="shared" si="5"/>
        <v>59</v>
      </c>
      <c r="H49" s="8">
        <f t="shared" si="2"/>
        <v>11643047</v>
      </c>
      <c r="I49" s="9">
        <v>0</v>
      </c>
      <c r="J49" s="9">
        <v>1</v>
      </c>
      <c r="K49" s="9">
        <v>1</v>
      </c>
      <c r="L49" s="9">
        <v>0</v>
      </c>
      <c r="M49" s="9">
        <v>1</v>
      </c>
      <c r="N49" s="10">
        <f t="shared" si="0"/>
        <v>3</v>
      </c>
    </row>
    <row r="50" spans="1:14" x14ac:dyDescent="0.25">
      <c r="A50" s="3" t="str">
        <f t="shared" si="5"/>
        <v>Московский</v>
      </c>
      <c r="B50" s="11" t="str">
        <f t="shared" si="5"/>
        <v>ГБОУ СОШ №643</v>
      </c>
      <c r="C50" s="5">
        <f t="shared" si="5"/>
        <v>11643</v>
      </c>
      <c r="D50" s="5" t="str">
        <f t="shared" si="5"/>
        <v>СОШ</v>
      </c>
      <c r="E50" s="12" t="str">
        <f t="shared" si="5"/>
        <v>1б</v>
      </c>
      <c r="F50" s="7">
        <f t="shared" si="5"/>
        <v>64</v>
      </c>
      <c r="G50" s="7">
        <f t="shared" si="5"/>
        <v>59</v>
      </c>
      <c r="H50" s="8">
        <f t="shared" si="2"/>
        <v>11643048</v>
      </c>
      <c r="I50" s="9">
        <v>0</v>
      </c>
      <c r="J50" s="9">
        <v>1</v>
      </c>
      <c r="K50" s="9">
        <v>0</v>
      </c>
      <c r="L50" s="9">
        <v>1</v>
      </c>
      <c r="M50" s="9">
        <v>0</v>
      </c>
      <c r="N50" s="10">
        <f t="shared" si="0"/>
        <v>2</v>
      </c>
    </row>
    <row r="51" spans="1:14" x14ac:dyDescent="0.25">
      <c r="A51" s="3" t="str">
        <f t="shared" si="5"/>
        <v>Московский</v>
      </c>
      <c r="B51" s="11" t="str">
        <f t="shared" si="5"/>
        <v>ГБОУ СОШ №643</v>
      </c>
      <c r="C51" s="5">
        <f t="shared" si="5"/>
        <v>11643</v>
      </c>
      <c r="D51" s="5" t="str">
        <f t="shared" si="5"/>
        <v>СОШ</v>
      </c>
      <c r="E51" s="12" t="str">
        <f t="shared" si="5"/>
        <v>1б</v>
      </c>
      <c r="F51" s="7">
        <f t="shared" si="5"/>
        <v>64</v>
      </c>
      <c r="G51" s="7">
        <f t="shared" si="5"/>
        <v>59</v>
      </c>
      <c r="H51" s="8">
        <f t="shared" si="2"/>
        <v>11643049</v>
      </c>
      <c r="I51" s="9">
        <v>0</v>
      </c>
      <c r="J51" s="9">
        <v>1</v>
      </c>
      <c r="K51" s="9">
        <v>0</v>
      </c>
      <c r="L51" s="9">
        <v>1</v>
      </c>
      <c r="M51" s="9">
        <v>1</v>
      </c>
      <c r="N51" s="10">
        <f t="shared" si="0"/>
        <v>3</v>
      </c>
    </row>
    <row r="52" spans="1:14" x14ac:dyDescent="0.25">
      <c r="A52" s="3" t="str">
        <f t="shared" si="5"/>
        <v>Московский</v>
      </c>
      <c r="B52" s="11" t="str">
        <f t="shared" si="5"/>
        <v>ГБОУ СОШ №643</v>
      </c>
      <c r="C52" s="5">
        <f t="shared" si="5"/>
        <v>11643</v>
      </c>
      <c r="D52" s="5" t="str">
        <f t="shared" si="5"/>
        <v>СОШ</v>
      </c>
      <c r="E52" s="12" t="str">
        <f t="shared" si="5"/>
        <v>1б</v>
      </c>
      <c r="F52" s="7">
        <f t="shared" si="5"/>
        <v>64</v>
      </c>
      <c r="G52" s="7">
        <f t="shared" si="5"/>
        <v>59</v>
      </c>
      <c r="H52" s="8">
        <f t="shared" si="2"/>
        <v>11643050</v>
      </c>
      <c r="I52" s="9">
        <v>1</v>
      </c>
      <c r="J52" s="9">
        <v>1</v>
      </c>
      <c r="K52" s="9">
        <v>0</v>
      </c>
      <c r="L52" s="9">
        <v>1</v>
      </c>
      <c r="M52" s="9">
        <v>0</v>
      </c>
      <c r="N52" s="10">
        <f t="shared" si="0"/>
        <v>3</v>
      </c>
    </row>
    <row r="53" spans="1:14" x14ac:dyDescent="0.25">
      <c r="A53" s="3" t="str">
        <f t="shared" ref="A53:G62" si="6">A52</f>
        <v>Московский</v>
      </c>
      <c r="B53" s="11" t="str">
        <f t="shared" si="6"/>
        <v>ГБОУ СОШ №643</v>
      </c>
      <c r="C53" s="5">
        <f t="shared" si="6"/>
        <v>11643</v>
      </c>
      <c r="D53" s="5" t="str">
        <f t="shared" si="6"/>
        <v>СОШ</v>
      </c>
      <c r="E53" s="12" t="str">
        <f t="shared" si="6"/>
        <v>1б</v>
      </c>
      <c r="F53" s="7">
        <f t="shared" si="6"/>
        <v>64</v>
      </c>
      <c r="G53" s="7">
        <f t="shared" si="6"/>
        <v>59</v>
      </c>
      <c r="H53" s="8">
        <f t="shared" si="2"/>
        <v>11643051</v>
      </c>
      <c r="I53" s="9">
        <v>1</v>
      </c>
      <c r="J53" s="9">
        <v>1</v>
      </c>
      <c r="K53" s="9">
        <v>1</v>
      </c>
      <c r="L53" s="9">
        <v>1</v>
      </c>
      <c r="M53" s="9">
        <v>1</v>
      </c>
      <c r="N53" s="10">
        <f t="shared" si="0"/>
        <v>5</v>
      </c>
    </row>
    <row r="54" spans="1:14" x14ac:dyDescent="0.25">
      <c r="A54" s="3" t="str">
        <f t="shared" si="6"/>
        <v>Московский</v>
      </c>
      <c r="B54" s="11" t="str">
        <f t="shared" si="6"/>
        <v>ГБОУ СОШ №643</v>
      </c>
      <c r="C54" s="5">
        <f t="shared" si="6"/>
        <v>11643</v>
      </c>
      <c r="D54" s="5" t="str">
        <f t="shared" si="6"/>
        <v>СОШ</v>
      </c>
      <c r="E54" s="12" t="str">
        <f t="shared" si="6"/>
        <v>1б</v>
      </c>
      <c r="F54" s="7">
        <f t="shared" si="6"/>
        <v>64</v>
      </c>
      <c r="G54" s="7">
        <f t="shared" si="6"/>
        <v>59</v>
      </c>
      <c r="H54" s="8">
        <f t="shared" si="2"/>
        <v>11643052</v>
      </c>
      <c r="I54" s="9">
        <v>0</v>
      </c>
      <c r="J54" s="9">
        <v>0</v>
      </c>
      <c r="K54" s="9">
        <v>0</v>
      </c>
      <c r="L54" s="9">
        <v>1</v>
      </c>
      <c r="M54" s="9">
        <v>1</v>
      </c>
      <c r="N54" s="10">
        <f t="shared" si="0"/>
        <v>2</v>
      </c>
    </row>
    <row r="55" spans="1:14" x14ac:dyDescent="0.25">
      <c r="A55" s="3" t="str">
        <f t="shared" si="6"/>
        <v>Московский</v>
      </c>
      <c r="B55" s="11" t="str">
        <f t="shared" si="6"/>
        <v>ГБОУ СОШ №643</v>
      </c>
      <c r="C55" s="5">
        <f t="shared" si="6"/>
        <v>11643</v>
      </c>
      <c r="D55" s="5" t="str">
        <f t="shared" si="6"/>
        <v>СОШ</v>
      </c>
      <c r="E55" s="12" t="str">
        <f t="shared" si="6"/>
        <v>1б</v>
      </c>
      <c r="F55" s="7">
        <f t="shared" si="6"/>
        <v>64</v>
      </c>
      <c r="G55" s="7">
        <f t="shared" si="6"/>
        <v>59</v>
      </c>
      <c r="H55" s="8">
        <f t="shared" si="2"/>
        <v>11643053</v>
      </c>
      <c r="I55" s="9">
        <v>1</v>
      </c>
      <c r="J55" s="9">
        <v>1</v>
      </c>
      <c r="K55" s="9">
        <v>1</v>
      </c>
      <c r="L55" s="9">
        <v>0</v>
      </c>
      <c r="M55" s="9">
        <v>1</v>
      </c>
      <c r="N55" s="10">
        <f t="shared" si="0"/>
        <v>4</v>
      </c>
    </row>
    <row r="56" spans="1:14" x14ac:dyDescent="0.25">
      <c r="A56" s="3" t="str">
        <f t="shared" si="6"/>
        <v>Московский</v>
      </c>
      <c r="B56" s="11" t="str">
        <f t="shared" si="6"/>
        <v>ГБОУ СОШ №643</v>
      </c>
      <c r="C56" s="5">
        <f t="shared" si="6"/>
        <v>11643</v>
      </c>
      <c r="D56" s="5" t="str">
        <f t="shared" si="6"/>
        <v>СОШ</v>
      </c>
      <c r="E56" s="12" t="str">
        <f t="shared" si="6"/>
        <v>1б</v>
      </c>
      <c r="F56" s="7">
        <f t="shared" si="6"/>
        <v>64</v>
      </c>
      <c r="G56" s="7">
        <f t="shared" si="6"/>
        <v>59</v>
      </c>
      <c r="H56" s="8">
        <f t="shared" si="2"/>
        <v>11643054</v>
      </c>
      <c r="I56" s="9">
        <v>1</v>
      </c>
      <c r="J56" s="9">
        <v>0</v>
      </c>
      <c r="K56" s="9">
        <v>0</v>
      </c>
      <c r="L56" s="9">
        <v>1</v>
      </c>
      <c r="M56" s="9">
        <v>1</v>
      </c>
      <c r="N56" s="10">
        <f t="shared" si="0"/>
        <v>3</v>
      </c>
    </row>
    <row r="57" spans="1:14" x14ac:dyDescent="0.25">
      <c r="A57" s="3" t="str">
        <f t="shared" si="6"/>
        <v>Московский</v>
      </c>
      <c r="B57" s="11" t="str">
        <f t="shared" si="6"/>
        <v>ГБОУ СОШ №643</v>
      </c>
      <c r="C57" s="5">
        <f t="shared" si="6"/>
        <v>11643</v>
      </c>
      <c r="D57" s="5" t="str">
        <f t="shared" si="6"/>
        <v>СОШ</v>
      </c>
      <c r="E57" s="12" t="str">
        <f t="shared" si="6"/>
        <v>1б</v>
      </c>
      <c r="F57" s="7">
        <f t="shared" si="6"/>
        <v>64</v>
      </c>
      <c r="G57" s="7">
        <f t="shared" si="6"/>
        <v>59</v>
      </c>
      <c r="H57" s="8">
        <f t="shared" si="2"/>
        <v>11643055</v>
      </c>
      <c r="I57" s="9">
        <v>1</v>
      </c>
      <c r="J57" s="9">
        <v>1</v>
      </c>
      <c r="K57" s="9">
        <v>0</v>
      </c>
      <c r="L57" s="9">
        <v>1</v>
      </c>
      <c r="M57" s="9">
        <v>1</v>
      </c>
      <c r="N57" s="10">
        <f t="shared" si="0"/>
        <v>4</v>
      </c>
    </row>
    <row r="58" spans="1:14" x14ac:dyDescent="0.25">
      <c r="A58" s="3" t="str">
        <f t="shared" si="6"/>
        <v>Московский</v>
      </c>
      <c r="B58" s="11" t="str">
        <f t="shared" si="6"/>
        <v>ГБОУ СОШ №643</v>
      </c>
      <c r="C58" s="5">
        <f t="shared" si="6"/>
        <v>11643</v>
      </c>
      <c r="D58" s="5" t="str">
        <f t="shared" si="6"/>
        <v>СОШ</v>
      </c>
      <c r="E58" s="12" t="str">
        <f t="shared" si="6"/>
        <v>1б</v>
      </c>
      <c r="F58" s="7">
        <f t="shared" si="6"/>
        <v>64</v>
      </c>
      <c r="G58" s="7">
        <f t="shared" si="6"/>
        <v>59</v>
      </c>
      <c r="H58" s="8">
        <f t="shared" si="2"/>
        <v>11643056</v>
      </c>
      <c r="I58" s="9">
        <v>1</v>
      </c>
      <c r="J58" s="9">
        <v>1</v>
      </c>
      <c r="K58" s="9">
        <v>1</v>
      </c>
      <c r="L58" s="9">
        <v>1</v>
      </c>
      <c r="M58" s="9">
        <v>0</v>
      </c>
      <c r="N58" s="10">
        <f t="shared" si="0"/>
        <v>4</v>
      </c>
    </row>
    <row r="59" spans="1:14" x14ac:dyDescent="0.25">
      <c r="A59" s="3" t="str">
        <f t="shared" si="6"/>
        <v>Московский</v>
      </c>
      <c r="B59" s="11" t="str">
        <f t="shared" si="6"/>
        <v>ГБОУ СОШ №643</v>
      </c>
      <c r="C59" s="5">
        <f t="shared" si="6"/>
        <v>11643</v>
      </c>
      <c r="D59" s="5" t="str">
        <f t="shared" si="6"/>
        <v>СОШ</v>
      </c>
      <c r="E59" s="12" t="str">
        <f t="shared" si="6"/>
        <v>1б</v>
      </c>
      <c r="F59" s="7">
        <f t="shared" si="6"/>
        <v>64</v>
      </c>
      <c r="G59" s="7">
        <f t="shared" si="6"/>
        <v>59</v>
      </c>
      <c r="H59" s="8">
        <f t="shared" si="2"/>
        <v>11643057</v>
      </c>
      <c r="I59" s="9">
        <v>1</v>
      </c>
      <c r="J59" s="9">
        <v>0</v>
      </c>
      <c r="K59" s="9">
        <v>0</v>
      </c>
      <c r="L59" s="9">
        <v>1</v>
      </c>
      <c r="M59" s="9">
        <v>1</v>
      </c>
      <c r="N59" s="10">
        <f t="shared" si="0"/>
        <v>3</v>
      </c>
    </row>
    <row r="60" spans="1:14" x14ac:dyDescent="0.25">
      <c r="A60" s="3" t="str">
        <f t="shared" si="6"/>
        <v>Московский</v>
      </c>
      <c r="B60" s="11" t="str">
        <f t="shared" si="6"/>
        <v>ГБОУ СОШ №643</v>
      </c>
      <c r="C60" s="5">
        <f t="shared" si="6"/>
        <v>11643</v>
      </c>
      <c r="D60" s="5" t="str">
        <f t="shared" si="6"/>
        <v>СОШ</v>
      </c>
      <c r="E60" s="12" t="str">
        <f t="shared" si="6"/>
        <v>1б</v>
      </c>
      <c r="F60" s="7">
        <f t="shared" si="6"/>
        <v>64</v>
      </c>
      <c r="G60" s="7">
        <f t="shared" si="6"/>
        <v>59</v>
      </c>
      <c r="H60" s="8">
        <f t="shared" si="2"/>
        <v>11643058</v>
      </c>
      <c r="I60" s="9">
        <v>0</v>
      </c>
      <c r="J60" s="9">
        <v>0</v>
      </c>
      <c r="K60" s="9">
        <v>0</v>
      </c>
      <c r="L60" s="9">
        <v>1</v>
      </c>
      <c r="M60" s="9">
        <v>1</v>
      </c>
      <c r="N60" s="10">
        <f t="shared" si="0"/>
        <v>2</v>
      </c>
    </row>
    <row r="61" spans="1:14" x14ac:dyDescent="0.25">
      <c r="A61" s="3" t="str">
        <f t="shared" si="6"/>
        <v>Московский</v>
      </c>
      <c r="B61" s="11" t="str">
        <f t="shared" si="6"/>
        <v>ГБОУ СОШ №643</v>
      </c>
      <c r="C61" s="5">
        <f t="shared" si="6"/>
        <v>11643</v>
      </c>
      <c r="D61" s="5" t="str">
        <f t="shared" si="6"/>
        <v>СОШ</v>
      </c>
      <c r="E61" s="12" t="str">
        <f t="shared" si="6"/>
        <v>1б</v>
      </c>
      <c r="F61" s="7">
        <f t="shared" si="6"/>
        <v>64</v>
      </c>
      <c r="G61" s="7">
        <f t="shared" si="6"/>
        <v>59</v>
      </c>
      <c r="H61" s="8">
        <f t="shared" si="2"/>
        <v>11643059</v>
      </c>
      <c r="I61" s="9">
        <v>1</v>
      </c>
      <c r="J61" s="9">
        <v>1</v>
      </c>
      <c r="K61" s="9">
        <v>0</v>
      </c>
      <c r="L61" s="9">
        <v>1</v>
      </c>
      <c r="M61" s="9">
        <v>0</v>
      </c>
      <c r="N61" s="10">
        <f t="shared" si="0"/>
        <v>3</v>
      </c>
    </row>
    <row r="62" spans="1:14" x14ac:dyDescent="0.25">
      <c r="A62" s="3" t="str">
        <f t="shared" si="6"/>
        <v>Московский</v>
      </c>
      <c r="B62" s="11" t="str">
        <f t="shared" si="6"/>
        <v>ГБОУ СОШ №643</v>
      </c>
      <c r="C62" s="5">
        <f t="shared" si="6"/>
        <v>11643</v>
      </c>
      <c r="D62" s="5" t="str">
        <f t="shared" si="6"/>
        <v>СОШ</v>
      </c>
      <c r="E62" s="12" t="str">
        <f t="shared" si="6"/>
        <v>1б</v>
      </c>
      <c r="F62" s="7">
        <f t="shared" si="6"/>
        <v>64</v>
      </c>
      <c r="G62" s="7">
        <f t="shared" si="6"/>
        <v>59</v>
      </c>
      <c r="I62" s="48">
        <f>SUM(I3:I61)/(59*1)</f>
        <v>0.74576271186440679</v>
      </c>
      <c r="J62" s="48">
        <f t="shared" ref="J62:M62" si="7">SUM(J3:J61)/(59*1)</f>
        <v>0.59322033898305082</v>
      </c>
      <c r="K62" s="48">
        <f t="shared" si="7"/>
        <v>0.4576271186440678</v>
      </c>
      <c r="L62" s="48">
        <f t="shared" si="7"/>
        <v>0.84745762711864403</v>
      </c>
      <c r="M62" s="48">
        <f t="shared" si="7"/>
        <v>0.83050847457627119</v>
      </c>
      <c r="N62" s="48">
        <f>SUM(N3:N61)/(59*5)</f>
        <v>0.69491525423728817</v>
      </c>
    </row>
    <row r="65" spans="1:3" x14ac:dyDescent="0.25">
      <c r="A65" s="54" t="s">
        <v>74</v>
      </c>
      <c r="B65" s="54" t="s">
        <v>75</v>
      </c>
      <c r="C65" s="54" t="s">
        <v>76</v>
      </c>
    </row>
    <row r="66" spans="1:3" x14ac:dyDescent="0.25">
      <c r="A66" s="54" t="s">
        <v>82</v>
      </c>
      <c r="B66" s="54">
        <v>2</v>
      </c>
      <c r="C66" s="55">
        <f>B66/$B$72</f>
        <v>3.3898305084745763E-2</v>
      </c>
    </row>
    <row r="67" spans="1:3" x14ac:dyDescent="0.25">
      <c r="A67" s="54" t="s">
        <v>77</v>
      </c>
      <c r="B67" s="54">
        <v>0</v>
      </c>
      <c r="C67" s="55">
        <f t="shared" ref="C67:C71" si="8">B67/$B$72</f>
        <v>0</v>
      </c>
    </row>
    <row r="68" spans="1:3" x14ac:dyDescent="0.25">
      <c r="A68" s="54" t="s">
        <v>78</v>
      </c>
      <c r="B68" s="54">
        <v>10</v>
      </c>
      <c r="C68" s="55">
        <f t="shared" si="8"/>
        <v>0.16949152542372881</v>
      </c>
    </row>
    <row r="69" spans="1:3" x14ac:dyDescent="0.25">
      <c r="A69" s="54" t="s">
        <v>79</v>
      </c>
      <c r="B69" s="54">
        <v>13</v>
      </c>
      <c r="C69" s="55">
        <f t="shared" si="8"/>
        <v>0.22033898305084745</v>
      </c>
    </row>
    <row r="70" spans="1:3" x14ac:dyDescent="0.25">
      <c r="A70" s="54" t="s">
        <v>80</v>
      </c>
      <c r="B70" s="54">
        <v>24</v>
      </c>
      <c r="C70" s="55">
        <f t="shared" si="8"/>
        <v>0.40677966101694918</v>
      </c>
    </row>
    <row r="71" spans="1:3" x14ac:dyDescent="0.25">
      <c r="A71" s="54" t="s">
        <v>81</v>
      </c>
      <c r="B71" s="54">
        <v>10</v>
      </c>
      <c r="C71" s="55">
        <f t="shared" si="8"/>
        <v>0.16949152542372881</v>
      </c>
    </row>
    <row r="72" spans="1:3" x14ac:dyDescent="0.25">
      <c r="B72">
        <f>SUM(B66:B71)</f>
        <v>59</v>
      </c>
    </row>
  </sheetData>
  <autoFilter ref="A1:N62"/>
  <mergeCells count="9">
    <mergeCell ref="G1:G2"/>
    <mergeCell ref="H1:H2"/>
    <mergeCell ref="N1:N2"/>
    <mergeCell ref="A1:A2"/>
    <mergeCell ref="B1:B2"/>
    <mergeCell ref="C1:C2"/>
    <mergeCell ref="D1:D2"/>
    <mergeCell ref="E1:E2"/>
    <mergeCell ref="F1:F2"/>
  </mergeCells>
  <dataValidations count="3">
    <dataValidation allowBlank="1" showErrorMessage="1" sqref="E3:G62"/>
    <dataValidation type="list" allowBlank="1" showInputMessage="1" showErrorMessage="1" sqref="I3:M61">
      <formula1>балл1</formula1>
    </dataValidation>
    <dataValidation type="list" allowBlank="1" showInputMessage="1" showErrorMessage="1" sqref="B3:B4">
      <formula1>Название</formula1>
    </dataValidation>
  </dataValidations>
  <pageMargins left="0.41" right="0.70866141732283472" top="0.35" bottom="0.24"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4"/>
  <dimension ref="A1:N86"/>
  <sheetViews>
    <sheetView topLeftCell="A52" workbookViewId="0">
      <selection activeCell="B80" sqref="B80:B85"/>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8.5703125"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65</v>
      </c>
      <c r="C3" s="5">
        <f>VLOOKUP(B3,[32]Списки!$C$1:$E$40,2,FALSE)</f>
        <v>11684</v>
      </c>
      <c r="D3" s="5" t="str">
        <f>VLOOKUP(B3,[32]Списки!$C$1:$E$40,3,FALSE)</f>
        <v>СОШ</v>
      </c>
      <c r="E3" s="6" t="s">
        <v>15</v>
      </c>
      <c r="F3" s="7">
        <v>78</v>
      </c>
      <c r="G3" s="7">
        <v>74</v>
      </c>
      <c r="H3" s="8">
        <f>C3*1000+1</f>
        <v>11684001</v>
      </c>
      <c r="I3" s="9">
        <v>1</v>
      </c>
      <c r="J3" s="9">
        <v>1</v>
      </c>
      <c r="K3" s="9">
        <v>1</v>
      </c>
      <c r="L3" s="9">
        <v>1</v>
      </c>
      <c r="M3" s="9">
        <v>0</v>
      </c>
      <c r="N3" s="10">
        <v>4</v>
      </c>
    </row>
    <row r="4" spans="1:14" x14ac:dyDescent="0.25">
      <c r="A4" s="3" t="str">
        <f>A3</f>
        <v>Московский</v>
      </c>
      <c r="B4" s="11" t="str">
        <f t="shared" ref="B4:G19" si="0">B3</f>
        <v>ГБОУ СОШ №684</v>
      </c>
      <c r="C4" s="5">
        <f t="shared" si="0"/>
        <v>11684</v>
      </c>
      <c r="D4" s="5" t="str">
        <f t="shared" si="0"/>
        <v>СОШ</v>
      </c>
      <c r="E4" s="12" t="str">
        <f t="shared" si="0"/>
        <v>1а</v>
      </c>
      <c r="F4" s="7">
        <f t="shared" si="0"/>
        <v>78</v>
      </c>
      <c r="G4" s="7">
        <f t="shared" si="0"/>
        <v>74</v>
      </c>
      <c r="H4" s="8">
        <f>H3+1</f>
        <v>11684002</v>
      </c>
      <c r="I4" s="9">
        <v>1</v>
      </c>
      <c r="J4" s="9">
        <v>1</v>
      </c>
      <c r="K4" s="9">
        <v>0</v>
      </c>
      <c r="L4" s="9">
        <v>1</v>
      </c>
      <c r="M4" s="9">
        <v>1</v>
      </c>
      <c r="N4" s="10">
        <v>4</v>
      </c>
    </row>
    <row r="5" spans="1:14" x14ac:dyDescent="0.25">
      <c r="A5" s="3" t="str">
        <f t="shared" ref="A5:G20" si="1">A4</f>
        <v>Московский</v>
      </c>
      <c r="B5" s="11" t="str">
        <f t="shared" si="0"/>
        <v>ГБОУ СОШ №684</v>
      </c>
      <c r="C5" s="5">
        <f t="shared" si="0"/>
        <v>11684</v>
      </c>
      <c r="D5" s="5" t="str">
        <f t="shared" si="0"/>
        <v>СОШ</v>
      </c>
      <c r="E5" s="12" t="str">
        <f t="shared" si="0"/>
        <v>1а</v>
      </c>
      <c r="F5" s="7">
        <f t="shared" si="0"/>
        <v>78</v>
      </c>
      <c r="G5" s="7">
        <f t="shared" si="0"/>
        <v>74</v>
      </c>
      <c r="H5" s="8">
        <f t="shared" ref="H5:H68" si="2">H4+1</f>
        <v>11684003</v>
      </c>
      <c r="I5" s="9">
        <v>1</v>
      </c>
      <c r="J5" s="9">
        <v>0</v>
      </c>
      <c r="K5" s="9">
        <v>0</v>
      </c>
      <c r="L5" s="9">
        <v>1</v>
      </c>
      <c r="M5" s="9">
        <v>0</v>
      </c>
      <c r="N5" s="10">
        <v>2</v>
      </c>
    </row>
    <row r="6" spans="1:14" x14ac:dyDescent="0.25">
      <c r="A6" s="3" t="str">
        <f t="shared" si="1"/>
        <v>Московский</v>
      </c>
      <c r="B6" s="11" t="str">
        <f t="shared" si="0"/>
        <v>ГБОУ СОШ №684</v>
      </c>
      <c r="C6" s="5">
        <f t="shared" si="0"/>
        <v>11684</v>
      </c>
      <c r="D6" s="5" t="str">
        <f t="shared" si="0"/>
        <v>СОШ</v>
      </c>
      <c r="E6" s="12" t="str">
        <f t="shared" si="0"/>
        <v>1а</v>
      </c>
      <c r="F6" s="7">
        <f t="shared" si="0"/>
        <v>78</v>
      </c>
      <c r="G6" s="7">
        <f t="shared" si="0"/>
        <v>74</v>
      </c>
      <c r="H6" s="8">
        <f t="shared" si="2"/>
        <v>11684004</v>
      </c>
      <c r="I6" s="9">
        <v>1</v>
      </c>
      <c r="J6" s="9">
        <v>1</v>
      </c>
      <c r="K6" s="9">
        <v>1</v>
      </c>
      <c r="L6" s="9">
        <v>1</v>
      </c>
      <c r="M6" s="9">
        <v>1</v>
      </c>
      <c r="N6" s="10">
        <v>5</v>
      </c>
    </row>
    <row r="7" spans="1:14" x14ac:dyDescent="0.25">
      <c r="A7" s="3" t="str">
        <f t="shared" si="1"/>
        <v>Московский</v>
      </c>
      <c r="B7" s="11" t="str">
        <f t="shared" si="0"/>
        <v>ГБОУ СОШ №684</v>
      </c>
      <c r="C7" s="5">
        <f t="shared" si="0"/>
        <v>11684</v>
      </c>
      <c r="D7" s="5" t="str">
        <f t="shared" si="0"/>
        <v>СОШ</v>
      </c>
      <c r="E7" s="12" t="str">
        <f t="shared" si="0"/>
        <v>1а</v>
      </c>
      <c r="F7" s="7">
        <f t="shared" si="0"/>
        <v>78</v>
      </c>
      <c r="G7" s="7">
        <f t="shared" si="0"/>
        <v>74</v>
      </c>
      <c r="H7" s="8">
        <f t="shared" si="2"/>
        <v>11684005</v>
      </c>
      <c r="I7" s="9">
        <v>1</v>
      </c>
      <c r="J7" s="9">
        <v>1</v>
      </c>
      <c r="K7" s="9">
        <v>1</v>
      </c>
      <c r="L7" s="9">
        <v>0</v>
      </c>
      <c r="M7" s="9">
        <v>1</v>
      </c>
      <c r="N7" s="10">
        <v>4</v>
      </c>
    </row>
    <row r="8" spans="1:14" x14ac:dyDescent="0.25">
      <c r="A8" s="3" t="str">
        <f t="shared" si="1"/>
        <v>Московский</v>
      </c>
      <c r="B8" s="11" t="str">
        <f t="shared" si="0"/>
        <v>ГБОУ СОШ №684</v>
      </c>
      <c r="C8" s="5">
        <f t="shared" si="0"/>
        <v>11684</v>
      </c>
      <c r="D8" s="5" t="str">
        <f t="shared" si="0"/>
        <v>СОШ</v>
      </c>
      <c r="E8" s="12" t="str">
        <f t="shared" si="0"/>
        <v>1а</v>
      </c>
      <c r="F8" s="7">
        <f t="shared" si="0"/>
        <v>78</v>
      </c>
      <c r="G8" s="7">
        <f t="shared" si="0"/>
        <v>74</v>
      </c>
      <c r="H8" s="8">
        <f t="shared" si="2"/>
        <v>11684006</v>
      </c>
      <c r="I8" s="9">
        <v>1</v>
      </c>
      <c r="J8" s="9">
        <v>1</v>
      </c>
      <c r="K8" s="9">
        <v>1</v>
      </c>
      <c r="L8" s="9">
        <v>1</v>
      </c>
      <c r="M8" s="9">
        <v>1</v>
      </c>
      <c r="N8" s="10">
        <v>5</v>
      </c>
    </row>
    <row r="9" spans="1:14" x14ac:dyDescent="0.25">
      <c r="A9" s="3" t="str">
        <f t="shared" si="1"/>
        <v>Московский</v>
      </c>
      <c r="B9" s="11" t="str">
        <f t="shared" si="0"/>
        <v>ГБОУ СОШ №684</v>
      </c>
      <c r="C9" s="5">
        <f t="shared" si="0"/>
        <v>11684</v>
      </c>
      <c r="D9" s="5" t="str">
        <f t="shared" si="0"/>
        <v>СОШ</v>
      </c>
      <c r="E9" s="12" t="str">
        <f t="shared" si="0"/>
        <v>1а</v>
      </c>
      <c r="F9" s="7">
        <f t="shared" si="0"/>
        <v>78</v>
      </c>
      <c r="G9" s="7">
        <f t="shared" si="0"/>
        <v>74</v>
      </c>
      <c r="H9" s="8">
        <f t="shared" si="2"/>
        <v>11684007</v>
      </c>
      <c r="I9" s="9">
        <v>1</v>
      </c>
      <c r="J9" s="9">
        <v>1</v>
      </c>
      <c r="K9" s="9">
        <v>0</v>
      </c>
      <c r="L9" s="9">
        <v>1</v>
      </c>
      <c r="M9" s="9">
        <v>1</v>
      </c>
      <c r="N9" s="10">
        <v>4</v>
      </c>
    </row>
    <row r="10" spans="1:14" x14ac:dyDescent="0.25">
      <c r="A10" s="3" t="str">
        <f t="shared" si="1"/>
        <v>Московский</v>
      </c>
      <c r="B10" s="11" t="str">
        <f t="shared" si="0"/>
        <v>ГБОУ СОШ №684</v>
      </c>
      <c r="C10" s="5">
        <f t="shared" si="0"/>
        <v>11684</v>
      </c>
      <c r="D10" s="5" t="str">
        <f t="shared" si="0"/>
        <v>СОШ</v>
      </c>
      <c r="E10" s="12" t="str">
        <f t="shared" si="0"/>
        <v>1а</v>
      </c>
      <c r="F10" s="7">
        <f t="shared" si="0"/>
        <v>78</v>
      </c>
      <c r="G10" s="7">
        <f t="shared" si="0"/>
        <v>74</v>
      </c>
      <c r="H10" s="8">
        <f t="shared" si="2"/>
        <v>11684008</v>
      </c>
      <c r="I10" s="9">
        <v>1</v>
      </c>
      <c r="J10" s="9">
        <v>1</v>
      </c>
      <c r="K10" s="9">
        <v>1</v>
      </c>
      <c r="L10" s="9">
        <v>1</v>
      </c>
      <c r="M10" s="9">
        <v>1</v>
      </c>
      <c r="N10" s="10">
        <v>5</v>
      </c>
    </row>
    <row r="11" spans="1:14" x14ac:dyDescent="0.25">
      <c r="A11" s="3" t="str">
        <f t="shared" si="1"/>
        <v>Московский</v>
      </c>
      <c r="B11" s="11" t="str">
        <f t="shared" si="0"/>
        <v>ГБОУ СОШ №684</v>
      </c>
      <c r="C11" s="5">
        <f t="shared" si="0"/>
        <v>11684</v>
      </c>
      <c r="D11" s="5" t="str">
        <f t="shared" si="0"/>
        <v>СОШ</v>
      </c>
      <c r="E11" s="12" t="str">
        <f t="shared" si="0"/>
        <v>1а</v>
      </c>
      <c r="F11" s="7">
        <f t="shared" si="0"/>
        <v>78</v>
      </c>
      <c r="G11" s="7">
        <f t="shared" si="0"/>
        <v>74</v>
      </c>
      <c r="H11" s="8">
        <f t="shared" si="2"/>
        <v>11684009</v>
      </c>
      <c r="I11" s="9">
        <v>1</v>
      </c>
      <c r="J11" s="9">
        <v>1</v>
      </c>
      <c r="K11" s="9">
        <v>0</v>
      </c>
      <c r="L11" s="9">
        <v>1</v>
      </c>
      <c r="M11" s="9">
        <v>1</v>
      </c>
      <c r="N11" s="10">
        <v>4</v>
      </c>
    </row>
    <row r="12" spans="1:14" x14ac:dyDescent="0.25">
      <c r="A12" s="3" t="str">
        <f t="shared" si="1"/>
        <v>Московский</v>
      </c>
      <c r="B12" s="11" t="str">
        <f t="shared" si="0"/>
        <v>ГБОУ СОШ №684</v>
      </c>
      <c r="C12" s="5">
        <f t="shared" si="0"/>
        <v>11684</v>
      </c>
      <c r="D12" s="5" t="str">
        <f t="shared" si="0"/>
        <v>СОШ</v>
      </c>
      <c r="E12" s="12" t="str">
        <f t="shared" si="0"/>
        <v>1а</v>
      </c>
      <c r="F12" s="7">
        <f t="shared" si="0"/>
        <v>78</v>
      </c>
      <c r="G12" s="7">
        <f t="shared" si="0"/>
        <v>74</v>
      </c>
      <c r="H12" s="8">
        <f t="shared" si="2"/>
        <v>11684010</v>
      </c>
      <c r="I12" s="9">
        <v>1</v>
      </c>
      <c r="J12" s="9">
        <v>1</v>
      </c>
      <c r="K12" s="9">
        <v>1</v>
      </c>
      <c r="L12" s="9">
        <v>1</v>
      </c>
      <c r="M12" s="9">
        <v>1</v>
      </c>
      <c r="N12" s="10">
        <v>5</v>
      </c>
    </row>
    <row r="13" spans="1:14" x14ac:dyDescent="0.25">
      <c r="A13" s="3" t="str">
        <f t="shared" si="1"/>
        <v>Московский</v>
      </c>
      <c r="B13" s="11" t="str">
        <f t="shared" si="0"/>
        <v>ГБОУ СОШ №684</v>
      </c>
      <c r="C13" s="5">
        <f t="shared" si="0"/>
        <v>11684</v>
      </c>
      <c r="D13" s="5" t="str">
        <f t="shared" si="0"/>
        <v>СОШ</v>
      </c>
      <c r="E13" s="12" t="str">
        <f t="shared" si="0"/>
        <v>1а</v>
      </c>
      <c r="F13" s="7">
        <f t="shared" si="0"/>
        <v>78</v>
      </c>
      <c r="G13" s="7">
        <f t="shared" si="0"/>
        <v>74</v>
      </c>
      <c r="H13" s="8">
        <f t="shared" si="2"/>
        <v>11684011</v>
      </c>
      <c r="I13" s="9">
        <v>1</v>
      </c>
      <c r="J13" s="9">
        <v>1</v>
      </c>
      <c r="K13" s="9">
        <v>0</v>
      </c>
      <c r="L13" s="9">
        <v>1</v>
      </c>
      <c r="M13" s="9">
        <v>1</v>
      </c>
      <c r="N13" s="10">
        <v>4</v>
      </c>
    </row>
    <row r="14" spans="1:14" x14ac:dyDescent="0.25">
      <c r="A14" s="3" t="str">
        <f t="shared" si="1"/>
        <v>Московский</v>
      </c>
      <c r="B14" s="11" t="str">
        <f t="shared" si="0"/>
        <v>ГБОУ СОШ №684</v>
      </c>
      <c r="C14" s="5">
        <f t="shared" si="0"/>
        <v>11684</v>
      </c>
      <c r="D14" s="5" t="str">
        <f t="shared" si="0"/>
        <v>СОШ</v>
      </c>
      <c r="E14" s="12" t="str">
        <f t="shared" si="0"/>
        <v>1а</v>
      </c>
      <c r="F14" s="7">
        <f t="shared" si="0"/>
        <v>78</v>
      </c>
      <c r="G14" s="7">
        <f t="shared" si="0"/>
        <v>74</v>
      </c>
      <c r="H14" s="8">
        <f t="shared" si="2"/>
        <v>11684012</v>
      </c>
      <c r="I14" s="9">
        <v>1</v>
      </c>
      <c r="J14" s="9">
        <v>1</v>
      </c>
      <c r="K14" s="9">
        <v>1</v>
      </c>
      <c r="L14" s="9">
        <v>1</v>
      </c>
      <c r="M14" s="9">
        <v>1</v>
      </c>
      <c r="N14" s="10">
        <v>5</v>
      </c>
    </row>
    <row r="15" spans="1:14" x14ac:dyDescent="0.25">
      <c r="A15" s="3" t="str">
        <f t="shared" si="1"/>
        <v>Московский</v>
      </c>
      <c r="B15" s="11" t="str">
        <f t="shared" si="0"/>
        <v>ГБОУ СОШ №684</v>
      </c>
      <c r="C15" s="5">
        <f t="shared" si="0"/>
        <v>11684</v>
      </c>
      <c r="D15" s="5" t="str">
        <f t="shared" si="0"/>
        <v>СОШ</v>
      </c>
      <c r="E15" s="12" t="str">
        <f t="shared" si="0"/>
        <v>1а</v>
      </c>
      <c r="F15" s="7">
        <f t="shared" si="0"/>
        <v>78</v>
      </c>
      <c r="G15" s="7">
        <f t="shared" si="0"/>
        <v>74</v>
      </c>
      <c r="H15" s="8">
        <f t="shared" si="2"/>
        <v>11684013</v>
      </c>
      <c r="I15" s="9">
        <v>1</v>
      </c>
      <c r="J15" s="9">
        <v>1</v>
      </c>
      <c r="K15" s="9">
        <v>1</v>
      </c>
      <c r="L15" s="9">
        <v>1</v>
      </c>
      <c r="M15" s="9">
        <v>1</v>
      </c>
      <c r="N15" s="10">
        <v>5</v>
      </c>
    </row>
    <row r="16" spans="1:14" x14ac:dyDescent="0.25">
      <c r="A16" s="3" t="str">
        <f t="shared" si="1"/>
        <v>Московский</v>
      </c>
      <c r="B16" s="11" t="str">
        <f t="shared" si="0"/>
        <v>ГБОУ СОШ №684</v>
      </c>
      <c r="C16" s="5">
        <f t="shared" si="0"/>
        <v>11684</v>
      </c>
      <c r="D16" s="5" t="str">
        <f t="shared" si="0"/>
        <v>СОШ</v>
      </c>
      <c r="E16" s="12" t="str">
        <f t="shared" si="0"/>
        <v>1а</v>
      </c>
      <c r="F16" s="7">
        <f t="shared" si="0"/>
        <v>78</v>
      </c>
      <c r="G16" s="7">
        <f t="shared" si="0"/>
        <v>74</v>
      </c>
      <c r="H16" s="8">
        <f t="shared" si="2"/>
        <v>11684014</v>
      </c>
      <c r="I16" s="9">
        <v>1</v>
      </c>
      <c r="J16" s="9">
        <v>1</v>
      </c>
      <c r="K16" s="9">
        <v>1</v>
      </c>
      <c r="L16" s="9">
        <v>1</v>
      </c>
      <c r="M16" s="9">
        <v>1</v>
      </c>
      <c r="N16" s="10">
        <v>5</v>
      </c>
    </row>
    <row r="17" spans="1:14" x14ac:dyDescent="0.25">
      <c r="A17" s="3" t="str">
        <f t="shared" si="1"/>
        <v>Московский</v>
      </c>
      <c r="B17" s="11" t="str">
        <f t="shared" si="0"/>
        <v>ГБОУ СОШ №684</v>
      </c>
      <c r="C17" s="5">
        <f t="shared" si="0"/>
        <v>11684</v>
      </c>
      <c r="D17" s="5" t="str">
        <f t="shared" si="0"/>
        <v>СОШ</v>
      </c>
      <c r="E17" s="12" t="str">
        <f t="shared" si="0"/>
        <v>1а</v>
      </c>
      <c r="F17" s="7">
        <f t="shared" si="0"/>
        <v>78</v>
      </c>
      <c r="G17" s="7">
        <f t="shared" si="0"/>
        <v>74</v>
      </c>
      <c r="H17" s="8">
        <f t="shared" si="2"/>
        <v>11684015</v>
      </c>
      <c r="I17" s="9">
        <v>1</v>
      </c>
      <c r="J17" s="9">
        <v>1</v>
      </c>
      <c r="K17" s="9">
        <v>1</v>
      </c>
      <c r="L17" s="9">
        <v>1</v>
      </c>
      <c r="M17" s="9">
        <v>1</v>
      </c>
      <c r="N17" s="10">
        <v>5</v>
      </c>
    </row>
    <row r="18" spans="1:14" x14ac:dyDescent="0.25">
      <c r="A18" s="3" t="str">
        <f t="shared" si="1"/>
        <v>Московский</v>
      </c>
      <c r="B18" s="11" t="str">
        <f t="shared" si="0"/>
        <v>ГБОУ СОШ №684</v>
      </c>
      <c r="C18" s="5">
        <f t="shared" si="0"/>
        <v>11684</v>
      </c>
      <c r="D18" s="5" t="str">
        <f t="shared" si="0"/>
        <v>СОШ</v>
      </c>
      <c r="E18" s="12" t="str">
        <f t="shared" si="0"/>
        <v>1а</v>
      </c>
      <c r="F18" s="7">
        <f t="shared" si="0"/>
        <v>78</v>
      </c>
      <c r="G18" s="7">
        <f t="shared" si="0"/>
        <v>74</v>
      </c>
      <c r="H18" s="8">
        <f t="shared" si="2"/>
        <v>11684016</v>
      </c>
      <c r="I18" s="9">
        <v>1</v>
      </c>
      <c r="J18" s="9">
        <v>1</v>
      </c>
      <c r="K18" s="9">
        <v>1</v>
      </c>
      <c r="L18" s="9">
        <v>1</v>
      </c>
      <c r="M18" s="9">
        <v>1</v>
      </c>
      <c r="N18" s="10">
        <v>5</v>
      </c>
    </row>
    <row r="19" spans="1:14" x14ac:dyDescent="0.25">
      <c r="A19" s="3" t="str">
        <f t="shared" si="1"/>
        <v>Московский</v>
      </c>
      <c r="B19" s="11" t="str">
        <f t="shared" si="0"/>
        <v>ГБОУ СОШ №684</v>
      </c>
      <c r="C19" s="5">
        <f t="shared" si="0"/>
        <v>11684</v>
      </c>
      <c r="D19" s="5" t="str">
        <f t="shared" si="0"/>
        <v>СОШ</v>
      </c>
      <c r="E19" s="12" t="str">
        <f t="shared" si="0"/>
        <v>1а</v>
      </c>
      <c r="F19" s="7">
        <f t="shared" si="0"/>
        <v>78</v>
      </c>
      <c r="G19" s="7">
        <f t="shared" si="0"/>
        <v>74</v>
      </c>
      <c r="H19" s="8">
        <f t="shared" si="2"/>
        <v>11684017</v>
      </c>
      <c r="I19" s="9">
        <v>1</v>
      </c>
      <c r="J19" s="9">
        <v>1</v>
      </c>
      <c r="K19" s="9">
        <v>1</v>
      </c>
      <c r="L19" s="9">
        <v>1</v>
      </c>
      <c r="M19" s="9">
        <v>1</v>
      </c>
      <c r="N19" s="10">
        <v>5</v>
      </c>
    </row>
    <row r="20" spans="1:14" x14ac:dyDescent="0.25">
      <c r="A20" s="3" t="str">
        <f t="shared" si="1"/>
        <v>Московский</v>
      </c>
      <c r="B20" s="11" t="str">
        <f t="shared" si="1"/>
        <v>ГБОУ СОШ №684</v>
      </c>
      <c r="C20" s="5">
        <f t="shared" si="1"/>
        <v>11684</v>
      </c>
      <c r="D20" s="5" t="str">
        <f t="shared" si="1"/>
        <v>СОШ</v>
      </c>
      <c r="E20" s="12" t="str">
        <f t="shared" si="1"/>
        <v>1а</v>
      </c>
      <c r="F20" s="7">
        <f t="shared" si="1"/>
        <v>78</v>
      </c>
      <c r="G20" s="7">
        <f t="shared" si="1"/>
        <v>74</v>
      </c>
      <c r="H20" s="8">
        <f t="shared" si="2"/>
        <v>11684018</v>
      </c>
      <c r="I20" s="9">
        <v>1</v>
      </c>
      <c r="J20" s="9">
        <v>0</v>
      </c>
      <c r="K20" s="9">
        <v>1</v>
      </c>
      <c r="L20" s="9">
        <v>1</v>
      </c>
      <c r="M20" s="9">
        <v>1</v>
      </c>
      <c r="N20" s="10">
        <v>4</v>
      </c>
    </row>
    <row r="21" spans="1:14" x14ac:dyDescent="0.25">
      <c r="A21" s="3" t="str">
        <f t="shared" ref="A21:G36" si="3">A20</f>
        <v>Московский</v>
      </c>
      <c r="B21" s="11" t="str">
        <f t="shared" si="3"/>
        <v>ГБОУ СОШ №684</v>
      </c>
      <c r="C21" s="5">
        <f t="shared" si="3"/>
        <v>11684</v>
      </c>
      <c r="D21" s="5" t="str">
        <f t="shared" si="3"/>
        <v>СОШ</v>
      </c>
      <c r="E21" s="12" t="str">
        <f t="shared" si="3"/>
        <v>1а</v>
      </c>
      <c r="F21" s="7">
        <f t="shared" si="3"/>
        <v>78</v>
      </c>
      <c r="G21" s="7">
        <f t="shared" si="3"/>
        <v>74</v>
      </c>
      <c r="H21" s="8">
        <f t="shared" si="2"/>
        <v>11684019</v>
      </c>
      <c r="I21" s="9">
        <v>1</v>
      </c>
      <c r="J21" s="9">
        <v>1</v>
      </c>
      <c r="K21" s="9">
        <v>1</v>
      </c>
      <c r="L21" s="9">
        <v>1</v>
      </c>
      <c r="M21" s="9">
        <v>1</v>
      </c>
      <c r="N21" s="10">
        <v>5</v>
      </c>
    </row>
    <row r="22" spans="1:14" x14ac:dyDescent="0.25">
      <c r="A22" s="3" t="str">
        <f t="shared" si="3"/>
        <v>Московский</v>
      </c>
      <c r="B22" s="11" t="str">
        <f t="shared" si="3"/>
        <v>ГБОУ СОШ №684</v>
      </c>
      <c r="C22" s="5">
        <f t="shared" si="3"/>
        <v>11684</v>
      </c>
      <c r="D22" s="5" t="str">
        <f t="shared" si="3"/>
        <v>СОШ</v>
      </c>
      <c r="E22" s="12" t="str">
        <f t="shared" si="3"/>
        <v>1а</v>
      </c>
      <c r="F22" s="7">
        <f t="shared" si="3"/>
        <v>78</v>
      </c>
      <c r="G22" s="7">
        <f t="shared" si="3"/>
        <v>74</v>
      </c>
      <c r="H22" s="8">
        <f t="shared" si="2"/>
        <v>11684020</v>
      </c>
      <c r="I22" s="9">
        <v>1</v>
      </c>
      <c r="J22" s="9">
        <v>1</v>
      </c>
      <c r="K22" s="9">
        <v>1</v>
      </c>
      <c r="L22" s="9">
        <v>1</v>
      </c>
      <c r="M22" s="9">
        <v>1</v>
      </c>
      <c r="N22" s="10">
        <v>5</v>
      </c>
    </row>
    <row r="23" spans="1:14" x14ac:dyDescent="0.25">
      <c r="A23" s="3" t="str">
        <f t="shared" si="3"/>
        <v>Московский</v>
      </c>
      <c r="B23" s="11" t="str">
        <f t="shared" si="3"/>
        <v>ГБОУ СОШ №684</v>
      </c>
      <c r="C23" s="5">
        <f t="shared" si="3"/>
        <v>11684</v>
      </c>
      <c r="D23" s="5" t="str">
        <f t="shared" si="3"/>
        <v>СОШ</v>
      </c>
      <c r="E23" s="12" t="str">
        <f t="shared" si="3"/>
        <v>1а</v>
      </c>
      <c r="F23" s="7">
        <f t="shared" si="3"/>
        <v>78</v>
      </c>
      <c r="G23" s="7">
        <f t="shared" si="3"/>
        <v>74</v>
      </c>
      <c r="H23" s="8">
        <f t="shared" si="2"/>
        <v>11684021</v>
      </c>
      <c r="I23" s="9">
        <v>1</v>
      </c>
      <c r="J23" s="9">
        <v>1</v>
      </c>
      <c r="K23" s="9">
        <v>1</v>
      </c>
      <c r="L23" s="9">
        <v>1</v>
      </c>
      <c r="M23" s="9">
        <v>1</v>
      </c>
      <c r="N23" s="10">
        <v>5</v>
      </c>
    </row>
    <row r="24" spans="1:14" x14ac:dyDescent="0.25">
      <c r="A24" s="3" t="str">
        <f t="shared" si="3"/>
        <v>Московский</v>
      </c>
      <c r="B24" s="11" t="str">
        <f t="shared" si="3"/>
        <v>ГБОУ СОШ №684</v>
      </c>
      <c r="C24" s="5">
        <f t="shared" si="3"/>
        <v>11684</v>
      </c>
      <c r="D24" s="5" t="str">
        <f t="shared" si="3"/>
        <v>СОШ</v>
      </c>
      <c r="E24" s="12" t="str">
        <f t="shared" si="3"/>
        <v>1а</v>
      </c>
      <c r="F24" s="7">
        <f t="shared" si="3"/>
        <v>78</v>
      </c>
      <c r="G24" s="7">
        <f t="shared" si="3"/>
        <v>74</v>
      </c>
      <c r="H24" s="8">
        <f t="shared" si="2"/>
        <v>11684022</v>
      </c>
      <c r="I24" s="9">
        <v>1</v>
      </c>
      <c r="J24" s="9">
        <v>1</v>
      </c>
      <c r="K24" s="9">
        <v>1</v>
      </c>
      <c r="L24" s="9">
        <v>1</v>
      </c>
      <c r="M24" s="9">
        <v>1</v>
      </c>
      <c r="N24" s="10">
        <v>5</v>
      </c>
    </row>
    <row r="25" spans="1:14" x14ac:dyDescent="0.25">
      <c r="A25" s="3" t="str">
        <f t="shared" si="3"/>
        <v>Московский</v>
      </c>
      <c r="B25" s="11" t="str">
        <f t="shared" si="3"/>
        <v>ГБОУ СОШ №684</v>
      </c>
      <c r="C25" s="5">
        <f t="shared" si="3"/>
        <v>11684</v>
      </c>
      <c r="D25" s="5" t="str">
        <f t="shared" si="3"/>
        <v>СОШ</v>
      </c>
      <c r="E25" s="12" t="str">
        <f t="shared" si="3"/>
        <v>1а</v>
      </c>
      <c r="F25" s="7">
        <f t="shared" si="3"/>
        <v>78</v>
      </c>
      <c r="G25" s="7">
        <f t="shared" si="3"/>
        <v>74</v>
      </c>
      <c r="H25" s="8">
        <f t="shared" si="2"/>
        <v>11684023</v>
      </c>
      <c r="I25" s="9">
        <v>1</v>
      </c>
      <c r="J25" s="9">
        <v>1</v>
      </c>
      <c r="K25" s="9">
        <v>1</v>
      </c>
      <c r="L25" s="9">
        <v>1</v>
      </c>
      <c r="M25" s="9">
        <v>1</v>
      </c>
      <c r="N25" s="10">
        <v>5</v>
      </c>
    </row>
    <row r="26" spans="1:14" x14ac:dyDescent="0.25">
      <c r="A26" s="3" t="str">
        <f t="shared" si="3"/>
        <v>Московский</v>
      </c>
      <c r="B26" s="11" t="str">
        <f t="shared" si="3"/>
        <v>ГБОУ СОШ №684</v>
      </c>
      <c r="C26" s="5">
        <f t="shared" si="3"/>
        <v>11684</v>
      </c>
      <c r="D26" s="5" t="str">
        <f t="shared" si="3"/>
        <v>СОШ</v>
      </c>
      <c r="E26" s="13" t="s">
        <v>16</v>
      </c>
      <c r="F26" s="7">
        <f t="shared" si="3"/>
        <v>78</v>
      </c>
      <c r="G26" s="7">
        <f t="shared" si="3"/>
        <v>74</v>
      </c>
      <c r="H26" s="8">
        <f>H25+1</f>
        <v>11684024</v>
      </c>
      <c r="I26" s="9">
        <v>1</v>
      </c>
      <c r="J26" s="9">
        <v>0</v>
      </c>
      <c r="K26" s="9">
        <v>1</v>
      </c>
      <c r="L26" s="9">
        <v>0</v>
      </c>
      <c r="M26" s="9">
        <v>1</v>
      </c>
      <c r="N26" s="10">
        <v>3</v>
      </c>
    </row>
    <row r="27" spans="1:14" x14ac:dyDescent="0.25">
      <c r="A27" s="3" t="str">
        <f t="shared" si="3"/>
        <v>Московский</v>
      </c>
      <c r="B27" s="11" t="str">
        <f t="shared" si="3"/>
        <v>ГБОУ СОШ №684</v>
      </c>
      <c r="C27" s="5">
        <f t="shared" si="3"/>
        <v>11684</v>
      </c>
      <c r="D27" s="5" t="str">
        <f t="shared" si="3"/>
        <v>СОШ</v>
      </c>
      <c r="E27" s="12" t="str">
        <f t="shared" si="3"/>
        <v>1б</v>
      </c>
      <c r="F27" s="7">
        <f t="shared" si="3"/>
        <v>78</v>
      </c>
      <c r="G27" s="7">
        <f t="shared" si="3"/>
        <v>74</v>
      </c>
      <c r="H27" s="8">
        <f t="shared" ref="H27:H46" si="4">H26+1</f>
        <v>11684025</v>
      </c>
      <c r="I27" s="9">
        <v>1</v>
      </c>
      <c r="J27" s="9">
        <v>0</v>
      </c>
      <c r="K27" s="9">
        <v>1</v>
      </c>
      <c r="L27" s="9">
        <v>1</v>
      </c>
      <c r="M27" s="9">
        <v>1</v>
      </c>
      <c r="N27" s="10">
        <v>4</v>
      </c>
    </row>
    <row r="28" spans="1:14" x14ac:dyDescent="0.25">
      <c r="A28" s="3" t="str">
        <f t="shared" si="3"/>
        <v>Московский</v>
      </c>
      <c r="B28" s="11" t="str">
        <f t="shared" si="3"/>
        <v>ГБОУ СОШ №684</v>
      </c>
      <c r="C28" s="5">
        <f t="shared" si="3"/>
        <v>11684</v>
      </c>
      <c r="D28" s="5" t="str">
        <f t="shared" si="3"/>
        <v>СОШ</v>
      </c>
      <c r="E28" s="12" t="str">
        <f t="shared" si="3"/>
        <v>1б</v>
      </c>
      <c r="F28" s="7">
        <f t="shared" si="3"/>
        <v>78</v>
      </c>
      <c r="G28" s="7">
        <f t="shared" si="3"/>
        <v>74</v>
      </c>
      <c r="H28" s="8">
        <f t="shared" si="4"/>
        <v>11684026</v>
      </c>
      <c r="I28" s="9">
        <v>1</v>
      </c>
      <c r="J28" s="9">
        <v>0</v>
      </c>
      <c r="K28" s="9">
        <v>0</v>
      </c>
      <c r="L28" s="9">
        <v>0</v>
      </c>
      <c r="M28" s="9">
        <v>1</v>
      </c>
      <c r="N28" s="10">
        <v>2</v>
      </c>
    </row>
    <row r="29" spans="1:14" x14ac:dyDescent="0.25">
      <c r="A29" s="3" t="str">
        <f t="shared" si="3"/>
        <v>Московский</v>
      </c>
      <c r="B29" s="11" t="str">
        <f t="shared" si="3"/>
        <v>ГБОУ СОШ №684</v>
      </c>
      <c r="C29" s="5">
        <f t="shared" si="3"/>
        <v>11684</v>
      </c>
      <c r="D29" s="5" t="str">
        <f t="shared" si="3"/>
        <v>СОШ</v>
      </c>
      <c r="E29" s="12" t="str">
        <f t="shared" si="3"/>
        <v>1б</v>
      </c>
      <c r="F29" s="7">
        <f t="shared" si="3"/>
        <v>78</v>
      </c>
      <c r="G29" s="7">
        <f t="shared" si="3"/>
        <v>74</v>
      </c>
      <c r="H29" s="8">
        <f t="shared" si="4"/>
        <v>11684027</v>
      </c>
      <c r="I29" s="9">
        <v>1</v>
      </c>
      <c r="J29" s="9">
        <v>0</v>
      </c>
      <c r="K29" s="9">
        <v>0</v>
      </c>
      <c r="L29" s="9">
        <v>1</v>
      </c>
      <c r="M29" s="9">
        <v>1</v>
      </c>
      <c r="N29" s="10">
        <v>3</v>
      </c>
    </row>
    <row r="30" spans="1:14" x14ac:dyDescent="0.25">
      <c r="A30" s="3" t="str">
        <f t="shared" si="3"/>
        <v>Московский</v>
      </c>
      <c r="B30" s="11" t="str">
        <f t="shared" si="3"/>
        <v>ГБОУ СОШ №684</v>
      </c>
      <c r="C30" s="5">
        <f t="shared" si="3"/>
        <v>11684</v>
      </c>
      <c r="D30" s="5" t="str">
        <f t="shared" si="3"/>
        <v>СОШ</v>
      </c>
      <c r="E30" s="12" t="str">
        <f t="shared" si="3"/>
        <v>1б</v>
      </c>
      <c r="F30" s="7">
        <f t="shared" si="3"/>
        <v>78</v>
      </c>
      <c r="G30" s="7">
        <f t="shared" si="3"/>
        <v>74</v>
      </c>
      <c r="H30" s="8">
        <f t="shared" si="4"/>
        <v>11684028</v>
      </c>
      <c r="I30" s="9">
        <v>1</v>
      </c>
      <c r="J30" s="9">
        <v>0</v>
      </c>
      <c r="K30" s="9">
        <v>1</v>
      </c>
      <c r="L30" s="9">
        <v>1</v>
      </c>
      <c r="M30" s="9">
        <v>1</v>
      </c>
      <c r="N30" s="10">
        <v>4</v>
      </c>
    </row>
    <row r="31" spans="1:14" x14ac:dyDescent="0.25">
      <c r="A31" s="3" t="str">
        <f t="shared" si="3"/>
        <v>Московский</v>
      </c>
      <c r="B31" s="11" t="str">
        <f t="shared" si="3"/>
        <v>ГБОУ СОШ №684</v>
      </c>
      <c r="C31" s="5">
        <f t="shared" si="3"/>
        <v>11684</v>
      </c>
      <c r="D31" s="5" t="str">
        <f t="shared" si="3"/>
        <v>СОШ</v>
      </c>
      <c r="E31" s="12" t="str">
        <f t="shared" si="3"/>
        <v>1б</v>
      </c>
      <c r="F31" s="7">
        <f t="shared" si="3"/>
        <v>78</v>
      </c>
      <c r="G31" s="7">
        <f t="shared" si="3"/>
        <v>74</v>
      </c>
      <c r="H31" s="8">
        <f t="shared" si="4"/>
        <v>11684029</v>
      </c>
      <c r="I31" s="9">
        <v>1</v>
      </c>
      <c r="J31" s="9">
        <v>1</v>
      </c>
      <c r="K31" s="9">
        <v>0</v>
      </c>
      <c r="L31" s="9">
        <v>0</v>
      </c>
      <c r="M31" s="9">
        <v>1</v>
      </c>
      <c r="N31" s="10">
        <v>3</v>
      </c>
    </row>
    <row r="32" spans="1:14" x14ac:dyDescent="0.25">
      <c r="A32" s="3" t="str">
        <f t="shared" si="3"/>
        <v>Московский</v>
      </c>
      <c r="B32" s="11" t="str">
        <f t="shared" si="3"/>
        <v>ГБОУ СОШ №684</v>
      </c>
      <c r="C32" s="5">
        <f t="shared" si="3"/>
        <v>11684</v>
      </c>
      <c r="D32" s="5" t="str">
        <f t="shared" si="3"/>
        <v>СОШ</v>
      </c>
      <c r="E32" s="12" t="str">
        <f t="shared" si="3"/>
        <v>1б</v>
      </c>
      <c r="F32" s="7">
        <f t="shared" si="3"/>
        <v>78</v>
      </c>
      <c r="G32" s="7">
        <f t="shared" si="3"/>
        <v>74</v>
      </c>
      <c r="H32" s="8">
        <f t="shared" si="4"/>
        <v>11684030</v>
      </c>
      <c r="I32" s="9">
        <v>1</v>
      </c>
      <c r="J32" s="9">
        <v>0</v>
      </c>
      <c r="K32" s="9">
        <v>1</v>
      </c>
      <c r="L32" s="9">
        <v>0</v>
      </c>
      <c r="M32" s="9">
        <v>1</v>
      </c>
      <c r="N32" s="10">
        <v>3</v>
      </c>
    </row>
    <row r="33" spans="1:14" x14ac:dyDescent="0.25">
      <c r="A33" s="3" t="str">
        <f t="shared" si="3"/>
        <v>Московский</v>
      </c>
      <c r="B33" s="11" t="str">
        <f t="shared" si="3"/>
        <v>ГБОУ СОШ №684</v>
      </c>
      <c r="C33" s="5">
        <f t="shared" si="3"/>
        <v>11684</v>
      </c>
      <c r="D33" s="5" t="str">
        <f t="shared" si="3"/>
        <v>СОШ</v>
      </c>
      <c r="E33" s="12" t="str">
        <f t="shared" si="3"/>
        <v>1б</v>
      </c>
      <c r="F33" s="7">
        <f t="shared" si="3"/>
        <v>78</v>
      </c>
      <c r="G33" s="7">
        <f t="shared" si="3"/>
        <v>74</v>
      </c>
      <c r="H33" s="8">
        <f t="shared" si="4"/>
        <v>11684031</v>
      </c>
      <c r="I33" s="9">
        <v>1</v>
      </c>
      <c r="J33" s="9">
        <v>1</v>
      </c>
      <c r="K33" s="9">
        <v>0</v>
      </c>
      <c r="L33" s="9">
        <v>1</v>
      </c>
      <c r="M33" s="9">
        <v>1</v>
      </c>
      <c r="N33" s="10">
        <v>4</v>
      </c>
    </row>
    <row r="34" spans="1:14" x14ac:dyDescent="0.25">
      <c r="A34" s="3" t="str">
        <f t="shared" si="3"/>
        <v>Московский</v>
      </c>
      <c r="B34" s="11" t="str">
        <f t="shared" si="3"/>
        <v>ГБОУ СОШ №684</v>
      </c>
      <c r="C34" s="5">
        <f t="shared" si="3"/>
        <v>11684</v>
      </c>
      <c r="D34" s="5" t="str">
        <f t="shared" si="3"/>
        <v>СОШ</v>
      </c>
      <c r="E34" s="12" t="str">
        <f t="shared" si="3"/>
        <v>1б</v>
      </c>
      <c r="F34" s="7">
        <f t="shared" si="3"/>
        <v>78</v>
      </c>
      <c r="G34" s="7">
        <f t="shared" si="3"/>
        <v>74</v>
      </c>
      <c r="H34" s="8">
        <f t="shared" si="4"/>
        <v>11684032</v>
      </c>
      <c r="I34" s="9">
        <v>1</v>
      </c>
      <c r="J34" s="9">
        <v>1</v>
      </c>
      <c r="K34" s="9">
        <v>1</v>
      </c>
      <c r="L34" s="9">
        <v>1</v>
      </c>
      <c r="M34" s="9">
        <v>1</v>
      </c>
      <c r="N34" s="10">
        <v>5</v>
      </c>
    </row>
    <row r="35" spans="1:14" x14ac:dyDescent="0.25">
      <c r="A35" s="3" t="str">
        <f t="shared" si="3"/>
        <v>Московский</v>
      </c>
      <c r="B35" s="11" t="str">
        <f t="shared" si="3"/>
        <v>ГБОУ СОШ №684</v>
      </c>
      <c r="C35" s="5">
        <f t="shared" si="3"/>
        <v>11684</v>
      </c>
      <c r="D35" s="5" t="str">
        <f t="shared" si="3"/>
        <v>СОШ</v>
      </c>
      <c r="E35" s="12" t="str">
        <f t="shared" si="3"/>
        <v>1б</v>
      </c>
      <c r="F35" s="7">
        <f t="shared" si="3"/>
        <v>78</v>
      </c>
      <c r="G35" s="7">
        <f t="shared" si="3"/>
        <v>74</v>
      </c>
      <c r="H35" s="8">
        <f t="shared" si="4"/>
        <v>11684033</v>
      </c>
      <c r="I35" s="9">
        <v>1</v>
      </c>
      <c r="J35" s="9">
        <v>1</v>
      </c>
      <c r="K35" s="9">
        <v>0</v>
      </c>
      <c r="L35" s="9">
        <v>1</v>
      </c>
      <c r="M35" s="9">
        <v>1</v>
      </c>
      <c r="N35" s="10">
        <v>4</v>
      </c>
    </row>
    <row r="36" spans="1:14" x14ac:dyDescent="0.25">
      <c r="A36" s="3" t="str">
        <f t="shared" si="3"/>
        <v>Московский</v>
      </c>
      <c r="B36" s="11" t="str">
        <f t="shared" si="3"/>
        <v>ГБОУ СОШ №684</v>
      </c>
      <c r="C36" s="5">
        <f t="shared" si="3"/>
        <v>11684</v>
      </c>
      <c r="D36" s="5" t="str">
        <f t="shared" si="3"/>
        <v>СОШ</v>
      </c>
      <c r="E36" s="12" t="str">
        <f t="shared" si="3"/>
        <v>1б</v>
      </c>
      <c r="F36" s="7">
        <f t="shared" si="3"/>
        <v>78</v>
      </c>
      <c r="G36" s="7">
        <f t="shared" si="3"/>
        <v>74</v>
      </c>
      <c r="H36" s="8">
        <f t="shared" si="4"/>
        <v>11684034</v>
      </c>
      <c r="I36" s="9">
        <v>1</v>
      </c>
      <c r="J36" s="9">
        <v>1</v>
      </c>
      <c r="K36" s="9">
        <v>0</v>
      </c>
      <c r="L36" s="9">
        <v>1</v>
      </c>
      <c r="M36" s="9">
        <v>1</v>
      </c>
      <c r="N36" s="10">
        <v>4</v>
      </c>
    </row>
    <row r="37" spans="1:14" x14ac:dyDescent="0.25">
      <c r="A37" s="3" t="str">
        <f t="shared" ref="A37:G52" si="5">A36</f>
        <v>Московский</v>
      </c>
      <c r="B37" s="11" t="str">
        <f t="shared" si="5"/>
        <v>ГБОУ СОШ №684</v>
      </c>
      <c r="C37" s="5">
        <f t="shared" si="5"/>
        <v>11684</v>
      </c>
      <c r="D37" s="5" t="str">
        <f t="shared" si="5"/>
        <v>СОШ</v>
      </c>
      <c r="E37" s="12" t="str">
        <f t="shared" si="5"/>
        <v>1б</v>
      </c>
      <c r="F37" s="7">
        <f t="shared" si="5"/>
        <v>78</v>
      </c>
      <c r="G37" s="7">
        <f t="shared" si="5"/>
        <v>74</v>
      </c>
      <c r="H37" s="8">
        <f t="shared" si="4"/>
        <v>11684035</v>
      </c>
      <c r="I37" s="9">
        <v>1</v>
      </c>
      <c r="J37" s="9">
        <v>1</v>
      </c>
      <c r="K37" s="9">
        <v>0</v>
      </c>
      <c r="L37" s="9">
        <v>1</v>
      </c>
      <c r="M37" s="9">
        <v>1</v>
      </c>
      <c r="N37" s="10">
        <v>4</v>
      </c>
    </row>
    <row r="38" spans="1:14" x14ac:dyDescent="0.25">
      <c r="A38" s="3" t="str">
        <f t="shared" si="5"/>
        <v>Московский</v>
      </c>
      <c r="B38" s="11" t="str">
        <f t="shared" si="5"/>
        <v>ГБОУ СОШ №684</v>
      </c>
      <c r="C38" s="5">
        <f t="shared" si="5"/>
        <v>11684</v>
      </c>
      <c r="D38" s="5" t="str">
        <f t="shared" si="5"/>
        <v>СОШ</v>
      </c>
      <c r="E38" s="12" t="str">
        <f t="shared" si="5"/>
        <v>1б</v>
      </c>
      <c r="F38" s="7">
        <f t="shared" si="5"/>
        <v>78</v>
      </c>
      <c r="G38" s="7">
        <f t="shared" si="5"/>
        <v>74</v>
      </c>
      <c r="H38" s="8">
        <f t="shared" si="4"/>
        <v>11684036</v>
      </c>
      <c r="I38" s="9">
        <v>1</v>
      </c>
      <c r="J38" s="9">
        <v>1</v>
      </c>
      <c r="K38" s="9">
        <v>0</v>
      </c>
      <c r="L38" s="9">
        <v>1</v>
      </c>
      <c r="M38" s="9">
        <v>1</v>
      </c>
      <c r="N38" s="10">
        <v>4</v>
      </c>
    </row>
    <row r="39" spans="1:14" x14ac:dyDescent="0.25">
      <c r="A39" s="3" t="str">
        <f t="shared" si="5"/>
        <v>Московский</v>
      </c>
      <c r="B39" s="11" t="str">
        <f t="shared" si="5"/>
        <v>ГБОУ СОШ №684</v>
      </c>
      <c r="C39" s="5">
        <f t="shared" si="5"/>
        <v>11684</v>
      </c>
      <c r="D39" s="5" t="str">
        <f t="shared" si="5"/>
        <v>СОШ</v>
      </c>
      <c r="E39" s="12" t="str">
        <f t="shared" si="5"/>
        <v>1б</v>
      </c>
      <c r="F39" s="7">
        <f t="shared" si="5"/>
        <v>78</v>
      </c>
      <c r="G39" s="7">
        <f t="shared" si="5"/>
        <v>74</v>
      </c>
      <c r="H39" s="8">
        <f t="shared" si="4"/>
        <v>11684037</v>
      </c>
      <c r="I39" s="9">
        <v>1</v>
      </c>
      <c r="J39" s="9">
        <v>1</v>
      </c>
      <c r="K39" s="9">
        <v>0</v>
      </c>
      <c r="L39" s="9">
        <v>0</v>
      </c>
      <c r="M39" s="9">
        <v>1</v>
      </c>
      <c r="N39" s="10">
        <v>3</v>
      </c>
    </row>
    <row r="40" spans="1:14" x14ac:dyDescent="0.25">
      <c r="A40" s="3" t="str">
        <f t="shared" si="5"/>
        <v>Московский</v>
      </c>
      <c r="B40" s="11" t="str">
        <f t="shared" si="5"/>
        <v>ГБОУ СОШ №684</v>
      </c>
      <c r="C40" s="5">
        <f t="shared" si="5"/>
        <v>11684</v>
      </c>
      <c r="D40" s="5" t="str">
        <f t="shared" si="5"/>
        <v>СОШ</v>
      </c>
      <c r="E40" s="12" t="str">
        <f t="shared" si="5"/>
        <v>1б</v>
      </c>
      <c r="F40" s="7">
        <f t="shared" si="5"/>
        <v>78</v>
      </c>
      <c r="G40" s="7">
        <f t="shared" si="5"/>
        <v>74</v>
      </c>
      <c r="H40" s="8">
        <f t="shared" si="4"/>
        <v>11684038</v>
      </c>
      <c r="I40" s="9">
        <v>1</v>
      </c>
      <c r="J40" s="9">
        <v>0</v>
      </c>
      <c r="K40" s="9">
        <v>0</v>
      </c>
      <c r="L40" s="9">
        <v>1</v>
      </c>
      <c r="M40" s="9">
        <v>1</v>
      </c>
      <c r="N40" s="10">
        <v>3</v>
      </c>
    </row>
    <row r="41" spans="1:14" x14ac:dyDescent="0.25">
      <c r="A41" s="3" t="str">
        <f t="shared" si="5"/>
        <v>Московский</v>
      </c>
      <c r="B41" s="11" t="str">
        <f t="shared" si="5"/>
        <v>ГБОУ СОШ №684</v>
      </c>
      <c r="C41" s="5">
        <f t="shared" si="5"/>
        <v>11684</v>
      </c>
      <c r="D41" s="5" t="str">
        <f t="shared" si="5"/>
        <v>СОШ</v>
      </c>
      <c r="E41" s="12" t="str">
        <f t="shared" si="5"/>
        <v>1б</v>
      </c>
      <c r="F41" s="7">
        <f t="shared" si="5"/>
        <v>78</v>
      </c>
      <c r="G41" s="7">
        <f t="shared" si="5"/>
        <v>74</v>
      </c>
      <c r="H41" s="8">
        <f t="shared" si="4"/>
        <v>11684039</v>
      </c>
      <c r="I41" s="9">
        <v>0</v>
      </c>
      <c r="J41" s="9">
        <v>0</v>
      </c>
      <c r="K41" s="9">
        <v>0</v>
      </c>
      <c r="L41" s="9">
        <v>1</v>
      </c>
      <c r="M41" s="9">
        <v>0</v>
      </c>
      <c r="N41" s="10">
        <v>1</v>
      </c>
    </row>
    <row r="42" spans="1:14" x14ac:dyDescent="0.25">
      <c r="A42" s="3" t="str">
        <f t="shared" si="5"/>
        <v>Московский</v>
      </c>
      <c r="B42" s="11" t="str">
        <f t="shared" si="5"/>
        <v>ГБОУ СОШ №684</v>
      </c>
      <c r="C42" s="5">
        <f t="shared" si="5"/>
        <v>11684</v>
      </c>
      <c r="D42" s="5" t="str">
        <f t="shared" si="5"/>
        <v>СОШ</v>
      </c>
      <c r="E42" s="12" t="str">
        <f t="shared" si="5"/>
        <v>1б</v>
      </c>
      <c r="F42" s="7">
        <f t="shared" si="5"/>
        <v>78</v>
      </c>
      <c r="G42" s="7">
        <f t="shared" si="5"/>
        <v>74</v>
      </c>
      <c r="H42" s="8">
        <f t="shared" si="4"/>
        <v>11684040</v>
      </c>
      <c r="I42" s="9">
        <v>1</v>
      </c>
      <c r="J42" s="9">
        <v>1</v>
      </c>
      <c r="K42" s="9">
        <v>0</v>
      </c>
      <c r="L42" s="9">
        <v>0</v>
      </c>
      <c r="M42" s="9">
        <v>1</v>
      </c>
      <c r="N42" s="10">
        <v>3</v>
      </c>
    </row>
    <row r="43" spans="1:14" x14ac:dyDescent="0.25">
      <c r="A43" s="3" t="str">
        <f t="shared" si="5"/>
        <v>Московский</v>
      </c>
      <c r="B43" s="11" t="str">
        <f t="shared" si="5"/>
        <v>ГБОУ СОШ №684</v>
      </c>
      <c r="C43" s="5">
        <f t="shared" si="5"/>
        <v>11684</v>
      </c>
      <c r="D43" s="5" t="str">
        <f t="shared" si="5"/>
        <v>СОШ</v>
      </c>
      <c r="E43" s="12" t="str">
        <f t="shared" si="5"/>
        <v>1б</v>
      </c>
      <c r="F43" s="7">
        <f t="shared" si="5"/>
        <v>78</v>
      </c>
      <c r="G43" s="7">
        <f t="shared" si="5"/>
        <v>74</v>
      </c>
      <c r="H43" s="8">
        <f t="shared" si="4"/>
        <v>11684041</v>
      </c>
      <c r="I43" s="9">
        <v>1</v>
      </c>
      <c r="J43" s="9">
        <v>0</v>
      </c>
      <c r="K43" s="9">
        <v>0</v>
      </c>
      <c r="L43" s="9">
        <v>1</v>
      </c>
      <c r="M43" s="9">
        <v>0</v>
      </c>
      <c r="N43" s="10">
        <v>2</v>
      </c>
    </row>
    <row r="44" spans="1:14" x14ac:dyDescent="0.25">
      <c r="A44" s="3" t="str">
        <f t="shared" si="5"/>
        <v>Московский</v>
      </c>
      <c r="B44" s="11" t="str">
        <f t="shared" si="5"/>
        <v>ГБОУ СОШ №684</v>
      </c>
      <c r="C44" s="5">
        <f t="shared" si="5"/>
        <v>11684</v>
      </c>
      <c r="D44" s="5" t="str">
        <f t="shared" si="5"/>
        <v>СОШ</v>
      </c>
      <c r="E44" s="12" t="str">
        <f t="shared" si="5"/>
        <v>1б</v>
      </c>
      <c r="F44" s="7">
        <f t="shared" si="5"/>
        <v>78</v>
      </c>
      <c r="G44" s="7">
        <f t="shared" si="5"/>
        <v>74</v>
      </c>
      <c r="H44" s="8">
        <f t="shared" si="4"/>
        <v>11684042</v>
      </c>
      <c r="I44" s="9">
        <v>1</v>
      </c>
      <c r="J44" s="9">
        <v>1</v>
      </c>
      <c r="K44" s="9">
        <v>0</v>
      </c>
      <c r="L44" s="9">
        <v>1</v>
      </c>
      <c r="M44" s="9">
        <v>1</v>
      </c>
      <c r="N44" s="10">
        <v>4</v>
      </c>
    </row>
    <row r="45" spans="1:14" x14ac:dyDescent="0.25">
      <c r="A45" s="3" t="str">
        <f t="shared" si="5"/>
        <v>Московский</v>
      </c>
      <c r="B45" s="11" t="str">
        <f t="shared" si="5"/>
        <v>ГБОУ СОШ №684</v>
      </c>
      <c r="C45" s="5">
        <f t="shared" si="5"/>
        <v>11684</v>
      </c>
      <c r="D45" s="5" t="str">
        <f t="shared" si="5"/>
        <v>СОШ</v>
      </c>
      <c r="E45" s="12" t="str">
        <f t="shared" si="5"/>
        <v>1б</v>
      </c>
      <c r="F45" s="7">
        <f t="shared" si="5"/>
        <v>78</v>
      </c>
      <c r="G45" s="7">
        <f t="shared" si="5"/>
        <v>74</v>
      </c>
      <c r="H45" s="8">
        <f t="shared" si="4"/>
        <v>11684043</v>
      </c>
      <c r="I45" s="9">
        <v>1</v>
      </c>
      <c r="J45" s="9">
        <v>1</v>
      </c>
      <c r="K45" s="9">
        <v>1</v>
      </c>
      <c r="L45" s="9">
        <v>1</v>
      </c>
      <c r="M45" s="9">
        <v>1</v>
      </c>
      <c r="N45" s="10">
        <v>5</v>
      </c>
    </row>
    <row r="46" spans="1:14" x14ac:dyDescent="0.25">
      <c r="A46" s="3" t="str">
        <f t="shared" si="5"/>
        <v>Московский</v>
      </c>
      <c r="B46" s="11" t="str">
        <f t="shared" si="5"/>
        <v>ГБОУ СОШ №684</v>
      </c>
      <c r="C46" s="5">
        <f t="shared" si="5"/>
        <v>11684</v>
      </c>
      <c r="D46" s="5" t="str">
        <f t="shared" si="5"/>
        <v>СОШ</v>
      </c>
      <c r="E46" s="12" t="str">
        <f t="shared" si="5"/>
        <v>1б</v>
      </c>
      <c r="F46" s="7">
        <f t="shared" si="5"/>
        <v>78</v>
      </c>
      <c r="G46" s="7">
        <f t="shared" si="5"/>
        <v>74</v>
      </c>
      <c r="H46" s="8">
        <f t="shared" si="4"/>
        <v>11684044</v>
      </c>
      <c r="I46" s="9">
        <v>1</v>
      </c>
      <c r="J46" s="9">
        <v>1</v>
      </c>
      <c r="K46" s="9">
        <v>0</v>
      </c>
      <c r="L46" s="9">
        <v>1</v>
      </c>
      <c r="M46" s="9">
        <v>1</v>
      </c>
      <c r="N46" s="10">
        <v>4</v>
      </c>
    </row>
    <row r="47" spans="1:14" x14ac:dyDescent="0.25">
      <c r="A47" s="3" t="str">
        <f t="shared" si="5"/>
        <v>Московский</v>
      </c>
      <c r="B47" s="11" t="str">
        <f t="shared" si="5"/>
        <v>ГБОУ СОШ №684</v>
      </c>
      <c r="C47" s="5">
        <f t="shared" si="5"/>
        <v>11684</v>
      </c>
      <c r="D47" s="5" t="str">
        <f t="shared" si="5"/>
        <v>СОШ</v>
      </c>
      <c r="E47" s="12" t="str">
        <f t="shared" si="5"/>
        <v>1б</v>
      </c>
      <c r="F47" s="7">
        <f t="shared" si="5"/>
        <v>78</v>
      </c>
      <c r="G47" s="7">
        <f t="shared" si="5"/>
        <v>74</v>
      </c>
      <c r="H47" s="8">
        <f t="shared" si="2"/>
        <v>11684045</v>
      </c>
      <c r="I47" s="9">
        <v>1</v>
      </c>
      <c r="J47" s="9">
        <v>0</v>
      </c>
      <c r="K47" s="9">
        <v>1</v>
      </c>
      <c r="L47" s="9">
        <v>1</v>
      </c>
      <c r="M47" s="9">
        <v>1</v>
      </c>
      <c r="N47" s="10">
        <v>4</v>
      </c>
    </row>
    <row r="48" spans="1:14" x14ac:dyDescent="0.25">
      <c r="A48" s="3" t="str">
        <f t="shared" si="5"/>
        <v>Московский</v>
      </c>
      <c r="B48" s="11" t="str">
        <f t="shared" si="5"/>
        <v>ГБОУ СОШ №684</v>
      </c>
      <c r="C48" s="5">
        <f t="shared" si="5"/>
        <v>11684</v>
      </c>
      <c r="D48" s="5" t="str">
        <f t="shared" si="5"/>
        <v>СОШ</v>
      </c>
      <c r="E48" s="12" t="str">
        <f t="shared" si="5"/>
        <v>1б</v>
      </c>
      <c r="F48" s="7">
        <f t="shared" si="5"/>
        <v>78</v>
      </c>
      <c r="G48" s="7">
        <f t="shared" si="5"/>
        <v>74</v>
      </c>
      <c r="H48" s="8">
        <f t="shared" si="2"/>
        <v>11684046</v>
      </c>
      <c r="I48" s="9">
        <v>1</v>
      </c>
      <c r="J48" s="9">
        <v>0</v>
      </c>
      <c r="K48" s="9">
        <v>0</v>
      </c>
      <c r="L48" s="9">
        <v>0</v>
      </c>
      <c r="M48" s="9">
        <v>0</v>
      </c>
      <c r="N48" s="10">
        <v>1</v>
      </c>
    </row>
    <row r="49" spans="1:14" x14ac:dyDescent="0.25">
      <c r="A49" s="3" t="str">
        <f t="shared" si="5"/>
        <v>Московский</v>
      </c>
      <c r="B49" s="11" t="str">
        <f t="shared" si="5"/>
        <v>ГБОУ СОШ №684</v>
      </c>
      <c r="C49" s="5">
        <f t="shared" si="5"/>
        <v>11684</v>
      </c>
      <c r="D49" s="5" t="str">
        <f t="shared" si="5"/>
        <v>СОШ</v>
      </c>
      <c r="E49" s="12" t="str">
        <f t="shared" si="5"/>
        <v>1б</v>
      </c>
      <c r="F49" s="7">
        <f t="shared" si="5"/>
        <v>78</v>
      </c>
      <c r="G49" s="7">
        <f t="shared" si="5"/>
        <v>74</v>
      </c>
      <c r="H49" s="8">
        <f t="shared" si="2"/>
        <v>11684047</v>
      </c>
      <c r="I49" s="9">
        <v>1</v>
      </c>
      <c r="J49" s="9">
        <v>1</v>
      </c>
      <c r="K49" s="9">
        <v>0</v>
      </c>
      <c r="L49" s="9">
        <v>1</v>
      </c>
      <c r="M49" s="9">
        <v>1</v>
      </c>
      <c r="N49" s="10">
        <v>4</v>
      </c>
    </row>
    <row r="50" spans="1:14" x14ac:dyDescent="0.25">
      <c r="A50" s="3" t="str">
        <f t="shared" si="5"/>
        <v>Московский</v>
      </c>
      <c r="B50" s="11" t="str">
        <f t="shared" si="5"/>
        <v>ГБОУ СОШ №684</v>
      </c>
      <c r="C50" s="5">
        <f t="shared" si="5"/>
        <v>11684</v>
      </c>
      <c r="D50" s="5" t="str">
        <f t="shared" si="5"/>
        <v>СОШ</v>
      </c>
      <c r="E50" s="12" t="str">
        <f t="shared" si="5"/>
        <v>1б</v>
      </c>
      <c r="F50" s="7">
        <f t="shared" si="5"/>
        <v>78</v>
      </c>
      <c r="G50" s="7">
        <f t="shared" si="5"/>
        <v>74</v>
      </c>
      <c r="H50" s="8">
        <f t="shared" si="2"/>
        <v>11684048</v>
      </c>
      <c r="I50" s="9">
        <v>1</v>
      </c>
      <c r="J50" s="9">
        <v>0</v>
      </c>
      <c r="K50" s="9">
        <v>0</v>
      </c>
      <c r="L50" s="9">
        <v>1</v>
      </c>
      <c r="M50" s="9">
        <v>1</v>
      </c>
      <c r="N50" s="10">
        <v>3</v>
      </c>
    </row>
    <row r="51" spans="1:14" x14ac:dyDescent="0.25">
      <c r="A51" s="3" t="str">
        <f t="shared" si="5"/>
        <v>Московский</v>
      </c>
      <c r="B51" s="11" t="str">
        <f t="shared" si="5"/>
        <v>ГБОУ СОШ №684</v>
      </c>
      <c r="C51" s="5">
        <f t="shared" si="5"/>
        <v>11684</v>
      </c>
      <c r="D51" s="5" t="str">
        <f t="shared" si="5"/>
        <v>СОШ</v>
      </c>
      <c r="E51" s="13" t="s">
        <v>17</v>
      </c>
      <c r="F51" s="7">
        <f t="shared" si="5"/>
        <v>78</v>
      </c>
      <c r="G51" s="7">
        <f t="shared" si="5"/>
        <v>74</v>
      </c>
      <c r="H51" s="8">
        <f t="shared" si="2"/>
        <v>11684049</v>
      </c>
      <c r="I51" s="9">
        <v>1</v>
      </c>
      <c r="J51" s="9">
        <v>1</v>
      </c>
      <c r="K51" s="9">
        <v>1</v>
      </c>
      <c r="L51" s="9">
        <v>1</v>
      </c>
      <c r="M51" s="9">
        <v>0</v>
      </c>
      <c r="N51" s="10">
        <v>4</v>
      </c>
    </row>
    <row r="52" spans="1:14" x14ac:dyDescent="0.25">
      <c r="A52" s="3" t="str">
        <f t="shared" si="5"/>
        <v>Московский</v>
      </c>
      <c r="B52" s="11" t="str">
        <f t="shared" si="5"/>
        <v>ГБОУ СОШ №684</v>
      </c>
      <c r="C52" s="5">
        <f t="shared" si="5"/>
        <v>11684</v>
      </c>
      <c r="D52" s="5" t="str">
        <f t="shared" si="5"/>
        <v>СОШ</v>
      </c>
      <c r="E52" s="12" t="str">
        <f t="shared" si="5"/>
        <v>1в</v>
      </c>
      <c r="F52" s="7">
        <f t="shared" si="5"/>
        <v>78</v>
      </c>
      <c r="G52" s="7">
        <f t="shared" si="5"/>
        <v>74</v>
      </c>
      <c r="H52" s="8">
        <f t="shared" si="2"/>
        <v>11684050</v>
      </c>
      <c r="I52" s="9">
        <v>1</v>
      </c>
      <c r="J52" s="9">
        <v>1</v>
      </c>
      <c r="K52" s="9">
        <v>1</v>
      </c>
      <c r="L52" s="9">
        <v>1</v>
      </c>
      <c r="M52" s="9">
        <v>1</v>
      </c>
      <c r="N52" s="10">
        <v>5</v>
      </c>
    </row>
    <row r="53" spans="1:14" x14ac:dyDescent="0.25">
      <c r="A53" s="3" t="str">
        <f t="shared" ref="A53:G68" si="6">A52</f>
        <v>Московский</v>
      </c>
      <c r="B53" s="11" t="str">
        <f t="shared" si="6"/>
        <v>ГБОУ СОШ №684</v>
      </c>
      <c r="C53" s="5">
        <f t="shared" si="6"/>
        <v>11684</v>
      </c>
      <c r="D53" s="5" t="str">
        <f t="shared" si="6"/>
        <v>СОШ</v>
      </c>
      <c r="E53" s="12" t="str">
        <f t="shared" si="6"/>
        <v>1в</v>
      </c>
      <c r="F53" s="7">
        <f t="shared" si="6"/>
        <v>78</v>
      </c>
      <c r="G53" s="7">
        <f t="shared" si="6"/>
        <v>74</v>
      </c>
      <c r="H53" s="8">
        <f t="shared" si="2"/>
        <v>11684051</v>
      </c>
      <c r="I53" s="9">
        <v>1</v>
      </c>
      <c r="J53" s="9">
        <v>1</v>
      </c>
      <c r="K53" s="9">
        <v>1</v>
      </c>
      <c r="L53" s="9">
        <v>1</v>
      </c>
      <c r="M53" s="9">
        <v>1</v>
      </c>
      <c r="N53" s="10">
        <v>5</v>
      </c>
    </row>
    <row r="54" spans="1:14" x14ac:dyDescent="0.25">
      <c r="A54" s="3" t="str">
        <f t="shared" si="6"/>
        <v>Московский</v>
      </c>
      <c r="B54" s="11" t="str">
        <f t="shared" si="6"/>
        <v>ГБОУ СОШ №684</v>
      </c>
      <c r="C54" s="5">
        <f t="shared" si="6"/>
        <v>11684</v>
      </c>
      <c r="D54" s="5" t="str">
        <f t="shared" si="6"/>
        <v>СОШ</v>
      </c>
      <c r="E54" s="12" t="str">
        <f t="shared" si="6"/>
        <v>1в</v>
      </c>
      <c r="F54" s="7">
        <f t="shared" si="6"/>
        <v>78</v>
      </c>
      <c r="G54" s="7">
        <f t="shared" si="6"/>
        <v>74</v>
      </c>
      <c r="H54" s="8">
        <f t="shared" si="2"/>
        <v>11684052</v>
      </c>
      <c r="I54" s="9">
        <v>1</v>
      </c>
      <c r="J54" s="9">
        <v>1</v>
      </c>
      <c r="K54" s="9">
        <v>0</v>
      </c>
      <c r="L54" s="9">
        <v>1</v>
      </c>
      <c r="M54" s="9">
        <v>1</v>
      </c>
      <c r="N54" s="10">
        <v>4</v>
      </c>
    </row>
    <row r="55" spans="1:14" x14ac:dyDescent="0.25">
      <c r="A55" s="3" t="str">
        <f t="shared" si="6"/>
        <v>Московский</v>
      </c>
      <c r="B55" s="11" t="str">
        <f t="shared" si="6"/>
        <v>ГБОУ СОШ №684</v>
      </c>
      <c r="C55" s="5">
        <f t="shared" si="6"/>
        <v>11684</v>
      </c>
      <c r="D55" s="5" t="str">
        <f t="shared" si="6"/>
        <v>СОШ</v>
      </c>
      <c r="E55" s="12" t="str">
        <f t="shared" si="6"/>
        <v>1в</v>
      </c>
      <c r="F55" s="7">
        <f t="shared" si="6"/>
        <v>78</v>
      </c>
      <c r="G55" s="7">
        <f t="shared" si="6"/>
        <v>74</v>
      </c>
      <c r="H55" s="8">
        <f t="shared" si="2"/>
        <v>11684053</v>
      </c>
      <c r="I55" s="9">
        <v>1</v>
      </c>
      <c r="J55" s="9">
        <v>1</v>
      </c>
      <c r="K55" s="9">
        <v>1</v>
      </c>
      <c r="L55" s="9">
        <v>0</v>
      </c>
      <c r="M55" s="9">
        <v>0</v>
      </c>
      <c r="N55" s="10">
        <v>3</v>
      </c>
    </row>
    <row r="56" spans="1:14" x14ac:dyDescent="0.25">
      <c r="A56" s="3" t="str">
        <f t="shared" si="6"/>
        <v>Московский</v>
      </c>
      <c r="B56" s="11" t="str">
        <f t="shared" si="6"/>
        <v>ГБОУ СОШ №684</v>
      </c>
      <c r="C56" s="5">
        <f t="shared" si="6"/>
        <v>11684</v>
      </c>
      <c r="D56" s="5" t="str">
        <f t="shared" si="6"/>
        <v>СОШ</v>
      </c>
      <c r="E56" s="12" t="str">
        <f t="shared" si="6"/>
        <v>1в</v>
      </c>
      <c r="F56" s="7">
        <f t="shared" si="6"/>
        <v>78</v>
      </c>
      <c r="G56" s="7">
        <f t="shared" si="6"/>
        <v>74</v>
      </c>
      <c r="H56" s="8">
        <f t="shared" si="2"/>
        <v>11684054</v>
      </c>
      <c r="I56" s="9">
        <v>1</v>
      </c>
      <c r="J56" s="9">
        <v>0</v>
      </c>
      <c r="K56" s="9">
        <v>0</v>
      </c>
      <c r="L56" s="9">
        <v>0</v>
      </c>
      <c r="M56" s="9">
        <v>0</v>
      </c>
      <c r="N56" s="10">
        <v>1</v>
      </c>
    </row>
    <row r="57" spans="1:14" x14ac:dyDescent="0.25">
      <c r="A57" s="3" t="str">
        <f t="shared" si="6"/>
        <v>Московский</v>
      </c>
      <c r="B57" s="11" t="str">
        <f t="shared" si="6"/>
        <v>ГБОУ СОШ №684</v>
      </c>
      <c r="C57" s="5">
        <f t="shared" si="6"/>
        <v>11684</v>
      </c>
      <c r="D57" s="5" t="str">
        <f t="shared" si="6"/>
        <v>СОШ</v>
      </c>
      <c r="E57" s="12" t="str">
        <f t="shared" si="6"/>
        <v>1в</v>
      </c>
      <c r="F57" s="7">
        <f t="shared" si="6"/>
        <v>78</v>
      </c>
      <c r="G57" s="7">
        <f t="shared" si="6"/>
        <v>74</v>
      </c>
      <c r="H57" s="8">
        <f t="shared" si="2"/>
        <v>11684055</v>
      </c>
      <c r="I57" s="9">
        <v>0</v>
      </c>
      <c r="J57" s="9">
        <v>1</v>
      </c>
      <c r="K57" s="9">
        <v>1</v>
      </c>
      <c r="L57" s="9">
        <v>1</v>
      </c>
      <c r="M57" s="9">
        <v>1</v>
      </c>
      <c r="N57" s="10">
        <v>4</v>
      </c>
    </row>
    <row r="58" spans="1:14" x14ac:dyDescent="0.25">
      <c r="A58" s="3" t="str">
        <f t="shared" si="6"/>
        <v>Московский</v>
      </c>
      <c r="B58" s="11" t="str">
        <f t="shared" si="6"/>
        <v>ГБОУ СОШ №684</v>
      </c>
      <c r="C58" s="5">
        <f t="shared" si="6"/>
        <v>11684</v>
      </c>
      <c r="D58" s="5" t="str">
        <f t="shared" si="6"/>
        <v>СОШ</v>
      </c>
      <c r="E58" s="12" t="str">
        <f t="shared" si="6"/>
        <v>1в</v>
      </c>
      <c r="F58" s="7">
        <f t="shared" si="6"/>
        <v>78</v>
      </c>
      <c r="G58" s="7">
        <f t="shared" si="6"/>
        <v>74</v>
      </c>
      <c r="H58" s="8">
        <f t="shared" si="2"/>
        <v>11684056</v>
      </c>
      <c r="I58" s="9">
        <v>1</v>
      </c>
      <c r="J58" s="9">
        <v>1</v>
      </c>
      <c r="K58" s="9">
        <v>0</v>
      </c>
      <c r="L58" s="9">
        <v>1</v>
      </c>
      <c r="M58" s="9">
        <v>0</v>
      </c>
      <c r="N58" s="10">
        <v>3</v>
      </c>
    </row>
    <row r="59" spans="1:14" x14ac:dyDescent="0.25">
      <c r="A59" s="3" t="str">
        <f t="shared" si="6"/>
        <v>Московский</v>
      </c>
      <c r="B59" s="11" t="str">
        <f t="shared" si="6"/>
        <v>ГБОУ СОШ №684</v>
      </c>
      <c r="C59" s="5">
        <f t="shared" si="6"/>
        <v>11684</v>
      </c>
      <c r="D59" s="5" t="str">
        <f t="shared" si="6"/>
        <v>СОШ</v>
      </c>
      <c r="E59" s="12" t="str">
        <f t="shared" si="6"/>
        <v>1в</v>
      </c>
      <c r="F59" s="7">
        <f t="shared" si="6"/>
        <v>78</v>
      </c>
      <c r="G59" s="7">
        <f t="shared" si="6"/>
        <v>74</v>
      </c>
      <c r="H59" s="8">
        <f t="shared" si="2"/>
        <v>11684057</v>
      </c>
      <c r="I59" s="9">
        <v>1</v>
      </c>
      <c r="J59" s="9">
        <v>0</v>
      </c>
      <c r="K59" s="9">
        <v>1</v>
      </c>
      <c r="L59" s="9">
        <v>1</v>
      </c>
      <c r="M59" s="9">
        <v>1</v>
      </c>
      <c r="N59" s="10">
        <v>4</v>
      </c>
    </row>
    <row r="60" spans="1:14" x14ac:dyDescent="0.25">
      <c r="A60" s="3" t="str">
        <f t="shared" si="6"/>
        <v>Московский</v>
      </c>
      <c r="B60" s="11" t="str">
        <f t="shared" si="6"/>
        <v>ГБОУ СОШ №684</v>
      </c>
      <c r="C60" s="5">
        <f t="shared" si="6"/>
        <v>11684</v>
      </c>
      <c r="D60" s="5" t="str">
        <f t="shared" si="6"/>
        <v>СОШ</v>
      </c>
      <c r="E60" s="12" t="str">
        <f t="shared" si="6"/>
        <v>1в</v>
      </c>
      <c r="F60" s="7">
        <f t="shared" si="6"/>
        <v>78</v>
      </c>
      <c r="G60" s="7">
        <f t="shared" si="6"/>
        <v>74</v>
      </c>
      <c r="H60" s="8">
        <f t="shared" si="2"/>
        <v>11684058</v>
      </c>
      <c r="I60" s="9">
        <v>1</v>
      </c>
      <c r="J60" s="9">
        <v>1</v>
      </c>
      <c r="K60" s="9">
        <v>1</v>
      </c>
      <c r="L60" s="9">
        <v>1</v>
      </c>
      <c r="M60" s="9">
        <v>1</v>
      </c>
      <c r="N60" s="10">
        <v>5</v>
      </c>
    </row>
    <row r="61" spans="1:14" x14ac:dyDescent="0.25">
      <c r="A61" s="3" t="str">
        <f t="shared" si="6"/>
        <v>Московский</v>
      </c>
      <c r="B61" s="11" t="str">
        <f t="shared" si="6"/>
        <v>ГБОУ СОШ №684</v>
      </c>
      <c r="C61" s="5">
        <f t="shared" si="6"/>
        <v>11684</v>
      </c>
      <c r="D61" s="5" t="str">
        <f t="shared" si="6"/>
        <v>СОШ</v>
      </c>
      <c r="E61" s="12" t="str">
        <f t="shared" si="6"/>
        <v>1в</v>
      </c>
      <c r="F61" s="7">
        <f t="shared" si="6"/>
        <v>78</v>
      </c>
      <c r="G61" s="7">
        <f t="shared" si="6"/>
        <v>74</v>
      </c>
      <c r="H61" s="8">
        <f t="shared" si="2"/>
        <v>11684059</v>
      </c>
      <c r="I61" s="9">
        <v>1</v>
      </c>
      <c r="J61" s="9">
        <v>1</v>
      </c>
      <c r="K61" s="9">
        <v>1</v>
      </c>
      <c r="L61" s="9">
        <v>1</v>
      </c>
      <c r="M61" s="9">
        <v>1</v>
      </c>
      <c r="N61" s="10">
        <v>5</v>
      </c>
    </row>
    <row r="62" spans="1:14" x14ac:dyDescent="0.25">
      <c r="A62" s="3" t="str">
        <f t="shared" si="6"/>
        <v>Московский</v>
      </c>
      <c r="B62" s="11" t="str">
        <f t="shared" si="6"/>
        <v>ГБОУ СОШ №684</v>
      </c>
      <c r="C62" s="5">
        <f t="shared" si="6"/>
        <v>11684</v>
      </c>
      <c r="D62" s="5" t="str">
        <f t="shared" si="6"/>
        <v>СОШ</v>
      </c>
      <c r="E62" s="12" t="str">
        <f t="shared" si="6"/>
        <v>1в</v>
      </c>
      <c r="F62" s="7">
        <f t="shared" si="6"/>
        <v>78</v>
      </c>
      <c r="G62" s="7">
        <f t="shared" si="6"/>
        <v>74</v>
      </c>
      <c r="H62" s="8">
        <f t="shared" si="2"/>
        <v>11684060</v>
      </c>
      <c r="I62" s="9">
        <v>1</v>
      </c>
      <c r="J62" s="9">
        <v>1</v>
      </c>
      <c r="K62" s="9">
        <v>0</v>
      </c>
      <c r="L62" s="9">
        <v>1</v>
      </c>
      <c r="M62" s="9">
        <v>1</v>
      </c>
      <c r="N62" s="10">
        <v>4</v>
      </c>
    </row>
    <row r="63" spans="1:14" x14ac:dyDescent="0.25">
      <c r="A63" s="3" t="str">
        <f t="shared" si="6"/>
        <v>Московский</v>
      </c>
      <c r="B63" s="11" t="str">
        <f t="shared" si="6"/>
        <v>ГБОУ СОШ №684</v>
      </c>
      <c r="C63" s="5">
        <f t="shared" si="6"/>
        <v>11684</v>
      </c>
      <c r="D63" s="5" t="str">
        <f t="shared" si="6"/>
        <v>СОШ</v>
      </c>
      <c r="E63" s="12" t="str">
        <f t="shared" si="6"/>
        <v>1в</v>
      </c>
      <c r="F63" s="7">
        <f t="shared" si="6"/>
        <v>78</v>
      </c>
      <c r="G63" s="7">
        <f t="shared" si="6"/>
        <v>74</v>
      </c>
      <c r="H63" s="8">
        <f t="shared" si="2"/>
        <v>11684061</v>
      </c>
      <c r="I63" s="9">
        <v>0</v>
      </c>
      <c r="J63" s="9">
        <v>1</v>
      </c>
      <c r="K63" s="9">
        <v>1</v>
      </c>
      <c r="L63" s="9">
        <v>1</v>
      </c>
      <c r="M63" s="9">
        <v>1</v>
      </c>
      <c r="N63" s="10">
        <v>4</v>
      </c>
    </row>
    <row r="64" spans="1:14" x14ac:dyDescent="0.25">
      <c r="A64" s="3" t="str">
        <f t="shared" si="6"/>
        <v>Московский</v>
      </c>
      <c r="B64" s="11" t="str">
        <f t="shared" si="6"/>
        <v>ГБОУ СОШ №684</v>
      </c>
      <c r="C64" s="5">
        <f t="shared" si="6"/>
        <v>11684</v>
      </c>
      <c r="D64" s="5" t="str">
        <f t="shared" si="6"/>
        <v>СОШ</v>
      </c>
      <c r="E64" s="12" t="str">
        <f t="shared" si="6"/>
        <v>1в</v>
      </c>
      <c r="F64" s="7">
        <f t="shared" si="6"/>
        <v>78</v>
      </c>
      <c r="G64" s="7">
        <f t="shared" si="6"/>
        <v>74</v>
      </c>
      <c r="H64" s="8">
        <f t="shared" si="2"/>
        <v>11684062</v>
      </c>
      <c r="I64" s="9">
        <v>0</v>
      </c>
      <c r="J64" s="9">
        <v>1</v>
      </c>
      <c r="K64" s="9">
        <v>1</v>
      </c>
      <c r="L64" s="9">
        <v>1</v>
      </c>
      <c r="M64" s="9">
        <v>1</v>
      </c>
      <c r="N64" s="10">
        <v>4</v>
      </c>
    </row>
    <row r="65" spans="1:14" x14ac:dyDescent="0.25">
      <c r="A65" s="3" t="str">
        <f t="shared" si="6"/>
        <v>Московский</v>
      </c>
      <c r="B65" s="11" t="str">
        <f t="shared" si="6"/>
        <v>ГБОУ СОШ №684</v>
      </c>
      <c r="C65" s="5">
        <f t="shared" si="6"/>
        <v>11684</v>
      </c>
      <c r="D65" s="5" t="str">
        <f t="shared" si="6"/>
        <v>СОШ</v>
      </c>
      <c r="E65" s="12" t="str">
        <f t="shared" si="6"/>
        <v>1в</v>
      </c>
      <c r="F65" s="7">
        <f t="shared" si="6"/>
        <v>78</v>
      </c>
      <c r="G65" s="7">
        <f t="shared" si="6"/>
        <v>74</v>
      </c>
      <c r="H65" s="8">
        <f t="shared" si="2"/>
        <v>11684063</v>
      </c>
      <c r="I65" s="9">
        <v>1</v>
      </c>
      <c r="J65" s="9">
        <v>1</v>
      </c>
      <c r="K65" s="9">
        <v>1</v>
      </c>
      <c r="L65" s="9">
        <v>1</v>
      </c>
      <c r="M65" s="9">
        <v>1</v>
      </c>
      <c r="N65" s="10">
        <v>5</v>
      </c>
    </row>
    <row r="66" spans="1:14" x14ac:dyDescent="0.25">
      <c r="A66" s="3" t="str">
        <f t="shared" si="6"/>
        <v>Московский</v>
      </c>
      <c r="B66" s="11" t="str">
        <f t="shared" si="6"/>
        <v>ГБОУ СОШ №684</v>
      </c>
      <c r="C66" s="5">
        <f t="shared" si="6"/>
        <v>11684</v>
      </c>
      <c r="D66" s="5" t="str">
        <f t="shared" si="6"/>
        <v>СОШ</v>
      </c>
      <c r="E66" s="12" t="str">
        <f t="shared" si="6"/>
        <v>1в</v>
      </c>
      <c r="F66" s="7">
        <f t="shared" si="6"/>
        <v>78</v>
      </c>
      <c r="G66" s="7">
        <f t="shared" si="6"/>
        <v>74</v>
      </c>
      <c r="H66" s="8">
        <f t="shared" si="2"/>
        <v>11684064</v>
      </c>
      <c r="I66" s="9">
        <v>1</v>
      </c>
      <c r="J66" s="9">
        <v>1</v>
      </c>
      <c r="K66" s="9">
        <v>0</v>
      </c>
      <c r="L66" s="9">
        <v>1</v>
      </c>
      <c r="M66" s="9">
        <v>1</v>
      </c>
      <c r="N66" s="10">
        <v>4</v>
      </c>
    </row>
    <row r="67" spans="1:14" x14ac:dyDescent="0.25">
      <c r="A67" s="3" t="str">
        <f t="shared" si="6"/>
        <v>Московский</v>
      </c>
      <c r="B67" s="11" t="str">
        <f t="shared" si="6"/>
        <v>ГБОУ СОШ №684</v>
      </c>
      <c r="C67" s="5">
        <f t="shared" si="6"/>
        <v>11684</v>
      </c>
      <c r="D67" s="5" t="str">
        <f t="shared" si="6"/>
        <v>СОШ</v>
      </c>
      <c r="E67" s="12" t="str">
        <f t="shared" si="6"/>
        <v>1в</v>
      </c>
      <c r="F67" s="7">
        <f t="shared" si="6"/>
        <v>78</v>
      </c>
      <c r="G67" s="7">
        <f t="shared" si="6"/>
        <v>74</v>
      </c>
      <c r="H67" s="8">
        <f t="shared" si="2"/>
        <v>11684065</v>
      </c>
      <c r="I67" s="9">
        <v>1</v>
      </c>
      <c r="J67" s="9">
        <v>1</v>
      </c>
      <c r="K67" s="9">
        <v>1</v>
      </c>
      <c r="L67" s="9">
        <v>1</v>
      </c>
      <c r="M67" s="9">
        <v>1</v>
      </c>
      <c r="N67" s="10">
        <v>5</v>
      </c>
    </row>
    <row r="68" spans="1:14" x14ac:dyDescent="0.25">
      <c r="A68" s="3" t="str">
        <f t="shared" si="6"/>
        <v>Московский</v>
      </c>
      <c r="B68" s="11" t="str">
        <f t="shared" si="6"/>
        <v>ГБОУ СОШ №684</v>
      </c>
      <c r="C68" s="5">
        <f t="shared" si="6"/>
        <v>11684</v>
      </c>
      <c r="D68" s="5" t="str">
        <f t="shared" si="6"/>
        <v>СОШ</v>
      </c>
      <c r="E68" s="12" t="str">
        <f t="shared" si="6"/>
        <v>1в</v>
      </c>
      <c r="F68" s="7">
        <f t="shared" si="6"/>
        <v>78</v>
      </c>
      <c r="G68" s="7">
        <f t="shared" si="6"/>
        <v>74</v>
      </c>
      <c r="H68" s="8">
        <f t="shared" si="2"/>
        <v>11684066</v>
      </c>
      <c r="I68" s="9">
        <v>1</v>
      </c>
      <c r="J68" s="9">
        <v>1</v>
      </c>
      <c r="K68" s="9">
        <v>0</v>
      </c>
      <c r="L68" s="9">
        <v>1</v>
      </c>
      <c r="M68" s="9">
        <v>0</v>
      </c>
      <c r="N68" s="10">
        <v>3</v>
      </c>
    </row>
    <row r="69" spans="1:14" x14ac:dyDescent="0.25">
      <c r="A69" s="3" t="str">
        <f t="shared" ref="A69:G77" si="7">A68</f>
        <v>Московский</v>
      </c>
      <c r="B69" s="11" t="str">
        <f t="shared" si="7"/>
        <v>ГБОУ СОШ №684</v>
      </c>
      <c r="C69" s="5">
        <f t="shared" si="7"/>
        <v>11684</v>
      </c>
      <c r="D69" s="5" t="str">
        <f t="shared" si="7"/>
        <v>СОШ</v>
      </c>
      <c r="E69" s="12" t="str">
        <f t="shared" si="7"/>
        <v>1в</v>
      </c>
      <c r="F69" s="7">
        <f t="shared" si="7"/>
        <v>78</v>
      </c>
      <c r="G69" s="7">
        <f t="shared" si="7"/>
        <v>74</v>
      </c>
      <c r="H69" s="8">
        <f t="shared" ref="H69:H76" si="8">H68+1</f>
        <v>11684067</v>
      </c>
      <c r="I69" s="9">
        <v>1</v>
      </c>
      <c r="J69" s="9">
        <v>1</v>
      </c>
      <c r="K69" s="9">
        <v>0</v>
      </c>
      <c r="L69" s="9">
        <v>1</v>
      </c>
      <c r="M69" s="9">
        <v>1</v>
      </c>
      <c r="N69" s="10">
        <v>4</v>
      </c>
    </row>
    <row r="70" spans="1:14" x14ac:dyDescent="0.25">
      <c r="A70" s="3" t="str">
        <f t="shared" si="7"/>
        <v>Московский</v>
      </c>
      <c r="B70" s="11" t="str">
        <f t="shared" si="7"/>
        <v>ГБОУ СОШ №684</v>
      </c>
      <c r="C70" s="5">
        <f t="shared" si="7"/>
        <v>11684</v>
      </c>
      <c r="D70" s="5" t="str">
        <f t="shared" si="7"/>
        <v>СОШ</v>
      </c>
      <c r="E70" s="12" t="str">
        <f t="shared" si="7"/>
        <v>1в</v>
      </c>
      <c r="F70" s="7">
        <f t="shared" si="7"/>
        <v>78</v>
      </c>
      <c r="G70" s="7">
        <f t="shared" si="7"/>
        <v>74</v>
      </c>
      <c r="H70" s="8">
        <f t="shared" si="8"/>
        <v>11684068</v>
      </c>
      <c r="I70" s="9">
        <v>1</v>
      </c>
      <c r="J70" s="9">
        <v>1</v>
      </c>
      <c r="K70" s="9">
        <v>1</v>
      </c>
      <c r="L70" s="9">
        <v>1</v>
      </c>
      <c r="M70" s="9">
        <v>1</v>
      </c>
      <c r="N70" s="10">
        <v>5</v>
      </c>
    </row>
    <row r="71" spans="1:14" x14ac:dyDescent="0.25">
      <c r="A71" s="3" t="str">
        <f t="shared" si="7"/>
        <v>Московский</v>
      </c>
      <c r="B71" s="11" t="str">
        <f t="shared" si="7"/>
        <v>ГБОУ СОШ №684</v>
      </c>
      <c r="C71" s="5">
        <f t="shared" si="7"/>
        <v>11684</v>
      </c>
      <c r="D71" s="5" t="str">
        <f t="shared" si="7"/>
        <v>СОШ</v>
      </c>
      <c r="E71" s="12" t="str">
        <f t="shared" si="7"/>
        <v>1в</v>
      </c>
      <c r="F71" s="7">
        <f t="shared" si="7"/>
        <v>78</v>
      </c>
      <c r="G71" s="7">
        <f t="shared" si="7"/>
        <v>74</v>
      </c>
      <c r="H71" s="8">
        <f t="shared" si="8"/>
        <v>11684069</v>
      </c>
      <c r="I71" s="9">
        <v>1</v>
      </c>
      <c r="J71" s="9">
        <v>1</v>
      </c>
      <c r="K71" s="9">
        <v>0</v>
      </c>
      <c r="L71" s="9">
        <v>1</v>
      </c>
      <c r="M71" s="9">
        <v>0</v>
      </c>
      <c r="N71" s="10">
        <v>3</v>
      </c>
    </row>
    <row r="72" spans="1:14" x14ac:dyDescent="0.25">
      <c r="A72" s="3" t="str">
        <f t="shared" si="7"/>
        <v>Московский</v>
      </c>
      <c r="B72" s="11" t="str">
        <f t="shared" si="7"/>
        <v>ГБОУ СОШ №684</v>
      </c>
      <c r="C72" s="5">
        <f t="shared" si="7"/>
        <v>11684</v>
      </c>
      <c r="D72" s="5" t="str">
        <f t="shared" si="7"/>
        <v>СОШ</v>
      </c>
      <c r="E72" s="12" t="str">
        <f t="shared" si="7"/>
        <v>1в</v>
      </c>
      <c r="F72" s="7">
        <f t="shared" si="7"/>
        <v>78</v>
      </c>
      <c r="G72" s="7">
        <f t="shared" si="7"/>
        <v>74</v>
      </c>
      <c r="H72" s="8">
        <f t="shared" si="8"/>
        <v>11684070</v>
      </c>
      <c r="I72" s="9">
        <v>1</v>
      </c>
      <c r="J72" s="9">
        <v>1</v>
      </c>
      <c r="K72" s="9">
        <v>0</v>
      </c>
      <c r="L72" s="9">
        <v>1</v>
      </c>
      <c r="M72" s="9">
        <v>1</v>
      </c>
      <c r="N72" s="10">
        <v>4</v>
      </c>
    </row>
    <row r="73" spans="1:14" x14ac:dyDescent="0.25">
      <c r="A73" s="3" t="str">
        <f t="shared" si="7"/>
        <v>Московский</v>
      </c>
      <c r="B73" s="11" t="str">
        <f t="shared" si="7"/>
        <v>ГБОУ СОШ №684</v>
      </c>
      <c r="C73" s="5">
        <f t="shared" si="7"/>
        <v>11684</v>
      </c>
      <c r="D73" s="5" t="str">
        <f t="shared" si="7"/>
        <v>СОШ</v>
      </c>
      <c r="E73" s="12" t="str">
        <f t="shared" si="7"/>
        <v>1в</v>
      </c>
      <c r="F73" s="7">
        <f t="shared" si="7"/>
        <v>78</v>
      </c>
      <c r="G73" s="7">
        <f t="shared" si="7"/>
        <v>74</v>
      </c>
      <c r="H73" s="8">
        <f t="shared" si="8"/>
        <v>11684071</v>
      </c>
      <c r="I73" s="9">
        <v>1</v>
      </c>
      <c r="J73" s="9">
        <v>1</v>
      </c>
      <c r="K73" s="9">
        <v>1</v>
      </c>
      <c r="L73" s="9">
        <v>1</v>
      </c>
      <c r="M73" s="9">
        <v>1</v>
      </c>
      <c r="N73" s="10">
        <v>5</v>
      </c>
    </row>
    <row r="74" spans="1:14" x14ac:dyDescent="0.25">
      <c r="A74" s="3" t="str">
        <f t="shared" si="7"/>
        <v>Московский</v>
      </c>
      <c r="B74" s="11" t="str">
        <f t="shared" si="7"/>
        <v>ГБОУ СОШ №684</v>
      </c>
      <c r="C74" s="5">
        <f t="shared" si="7"/>
        <v>11684</v>
      </c>
      <c r="D74" s="5" t="str">
        <f t="shared" si="7"/>
        <v>СОШ</v>
      </c>
      <c r="E74" s="12" t="str">
        <f t="shared" si="7"/>
        <v>1в</v>
      </c>
      <c r="F74" s="7">
        <f t="shared" si="7"/>
        <v>78</v>
      </c>
      <c r="G74" s="7">
        <f t="shared" si="7"/>
        <v>74</v>
      </c>
      <c r="H74" s="8">
        <f t="shared" si="8"/>
        <v>11684072</v>
      </c>
      <c r="I74" s="9">
        <v>1</v>
      </c>
      <c r="J74" s="9">
        <v>0</v>
      </c>
      <c r="K74" s="9">
        <v>1</v>
      </c>
      <c r="L74" s="9">
        <v>1</v>
      </c>
      <c r="M74" s="9">
        <v>1</v>
      </c>
      <c r="N74" s="10">
        <v>4</v>
      </c>
    </row>
    <row r="75" spans="1:14" x14ac:dyDescent="0.25">
      <c r="A75" s="3" t="str">
        <f t="shared" si="7"/>
        <v>Московский</v>
      </c>
      <c r="B75" s="11" t="str">
        <f t="shared" si="7"/>
        <v>ГБОУ СОШ №684</v>
      </c>
      <c r="C75" s="5">
        <f t="shared" si="7"/>
        <v>11684</v>
      </c>
      <c r="D75" s="5" t="str">
        <f t="shared" si="7"/>
        <v>СОШ</v>
      </c>
      <c r="E75" s="12" t="str">
        <f t="shared" si="7"/>
        <v>1в</v>
      </c>
      <c r="F75" s="7">
        <f t="shared" si="7"/>
        <v>78</v>
      </c>
      <c r="G75" s="7">
        <f t="shared" si="7"/>
        <v>74</v>
      </c>
      <c r="H75" s="8">
        <f t="shared" si="8"/>
        <v>11684073</v>
      </c>
      <c r="I75" s="9">
        <v>1</v>
      </c>
      <c r="J75" s="9">
        <v>1</v>
      </c>
      <c r="K75" s="9">
        <v>0</v>
      </c>
      <c r="L75" s="9">
        <v>1</v>
      </c>
      <c r="M75" s="9">
        <v>1</v>
      </c>
      <c r="N75" s="10">
        <v>4</v>
      </c>
    </row>
    <row r="76" spans="1:14" x14ac:dyDescent="0.25">
      <c r="A76" s="3" t="str">
        <f t="shared" si="7"/>
        <v>Московский</v>
      </c>
      <c r="B76" s="11" t="str">
        <f t="shared" si="7"/>
        <v>ГБОУ СОШ №684</v>
      </c>
      <c r="C76" s="5">
        <f t="shared" si="7"/>
        <v>11684</v>
      </c>
      <c r="D76" s="5" t="str">
        <f t="shared" si="7"/>
        <v>СОШ</v>
      </c>
      <c r="E76" s="12" t="str">
        <f t="shared" si="7"/>
        <v>1в</v>
      </c>
      <c r="F76" s="7">
        <f t="shared" si="7"/>
        <v>78</v>
      </c>
      <c r="G76" s="7">
        <f t="shared" si="7"/>
        <v>74</v>
      </c>
      <c r="H76" s="8">
        <f t="shared" si="8"/>
        <v>11684074</v>
      </c>
      <c r="I76" s="9">
        <v>1</v>
      </c>
      <c r="J76" s="9">
        <v>1</v>
      </c>
      <c r="K76" s="9">
        <v>0</v>
      </c>
      <c r="L76" s="9">
        <v>1</v>
      </c>
      <c r="M76" s="9">
        <v>1</v>
      </c>
      <c r="N76" s="10">
        <v>4</v>
      </c>
    </row>
    <row r="77" spans="1:14" x14ac:dyDescent="0.25">
      <c r="A77" s="3" t="str">
        <f t="shared" si="7"/>
        <v>Московский</v>
      </c>
      <c r="B77" s="11" t="str">
        <f t="shared" si="7"/>
        <v>ГБОУ СОШ №684</v>
      </c>
      <c r="C77" s="5">
        <f t="shared" si="7"/>
        <v>11684</v>
      </c>
      <c r="D77" s="5" t="str">
        <f t="shared" si="7"/>
        <v>СОШ</v>
      </c>
      <c r="E77" s="12" t="str">
        <f t="shared" si="7"/>
        <v>1в</v>
      </c>
      <c r="F77" s="7">
        <f t="shared" si="7"/>
        <v>78</v>
      </c>
      <c r="G77" s="7">
        <f t="shared" si="7"/>
        <v>74</v>
      </c>
      <c r="I77" s="48">
        <f>SUM(I3:I76)/(74*1)</f>
        <v>0.94594594594594594</v>
      </c>
      <c r="J77" s="48">
        <f t="shared" ref="J77:M77" si="9">SUM(J3:J76)/(74*1)</f>
        <v>0.77027027027027029</v>
      </c>
      <c r="K77" s="48">
        <f t="shared" si="9"/>
        <v>0.54054054054054057</v>
      </c>
      <c r="L77" s="48">
        <f t="shared" si="9"/>
        <v>0.86486486486486491</v>
      </c>
      <c r="M77" s="48">
        <f t="shared" si="9"/>
        <v>0.85135135135135132</v>
      </c>
      <c r="N77" s="48">
        <f>SUM(N3:N76)/(74*5)</f>
        <v>0.79459459459459458</v>
      </c>
    </row>
    <row r="79" spans="1:14" x14ac:dyDescent="0.25">
      <c r="A79" s="54" t="s">
        <v>74</v>
      </c>
      <c r="B79" s="54" t="s">
        <v>75</v>
      </c>
      <c r="C79" s="54" t="s">
        <v>76</v>
      </c>
    </row>
    <row r="80" spans="1:14" x14ac:dyDescent="0.25">
      <c r="A80" s="54" t="s">
        <v>82</v>
      </c>
      <c r="B80" s="54">
        <v>0</v>
      </c>
      <c r="C80" s="55">
        <f>B80/$B$86</f>
        <v>0</v>
      </c>
    </row>
    <row r="81" spans="1:3" x14ac:dyDescent="0.25">
      <c r="A81" s="54" t="s">
        <v>77</v>
      </c>
      <c r="B81" s="54">
        <v>3</v>
      </c>
      <c r="C81" s="55">
        <f t="shared" ref="C81:C85" si="10">B81/$B$86</f>
        <v>4.0540540540540543E-2</v>
      </c>
    </row>
    <row r="82" spans="1:3" x14ac:dyDescent="0.25">
      <c r="A82" s="54" t="s">
        <v>78</v>
      </c>
      <c r="B82" s="54">
        <v>3</v>
      </c>
      <c r="C82" s="55">
        <f t="shared" si="10"/>
        <v>4.0540540540540543E-2</v>
      </c>
    </row>
    <row r="83" spans="1:3" x14ac:dyDescent="0.25">
      <c r="A83" s="54" t="s">
        <v>79</v>
      </c>
      <c r="B83" s="54">
        <v>12</v>
      </c>
      <c r="C83" s="55">
        <f t="shared" si="10"/>
        <v>0.16216216216216217</v>
      </c>
    </row>
    <row r="84" spans="1:3" x14ac:dyDescent="0.25">
      <c r="A84" s="54" t="s">
        <v>80</v>
      </c>
      <c r="B84" s="54">
        <v>31</v>
      </c>
      <c r="C84" s="55">
        <f t="shared" si="10"/>
        <v>0.41891891891891891</v>
      </c>
    </row>
    <row r="85" spans="1:3" x14ac:dyDescent="0.25">
      <c r="A85" s="54" t="s">
        <v>81</v>
      </c>
      <c r="B85" s="54">
        <v>25</v>
      </c>
      <c r="C85" s="55">
        <f t="shared" si="10"/>
        <v>0.33783783783783783</v>
      </c>
    </row>
    <row r="86" spans="1:3" x14ac:dyDescent="0.25">
      <c r="B86">
        <f>SUM(B80:B85)</f>
        <v>74</v>
      </c>
    </row>
  </sheetData>
  <autoFilter ref="A1:N77"/>
  <mergeCells count="9">
    <mergeCell ref="G1:G2"/>
    <mergeCell ref="H1:H2"/>
    <mergeCell ref="N1:N2"/>
    <mergeCell ref="A1:A2"/>
    <mergeCell ref="B1:B2"/>
    <mergeCell ref="C1:C2"/>
    <mergeCell ref="D1:D2"/>
    <mergeCell ref="E1:E2"/>
    <mergeCell ref="F1:F2"/>
  </mergeCells>
  <dataValidations count="3">
    <dataValidation allowBlank="1" showErrorMessage="1" sqref="E3:G77"/>
    <dataValidation type="list" allowBlank="1" showInputMessage="1" showErrorMessage="1" sqref="I3:M76">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5"/>
  <dimension ref="A1:N68"/>
  <sheetViews>
    <sheetView topLeftCell="A43" workbookViewId="0">
      <selection activeCell="B62" sqref="B62:B67"/>
    </sheetView>
  </sheetViews>
  <sheetFormatPr defaultRowHeight="18.75" customHeight="1" x14ac:dyDescent="0.25"/>
  <cols>
    <col min="1" max="1" width="17.85546875" customWidth="1"/>
    <col min="2" max="2" width="23.5703125" customWidth="1"/>
    <col min="3" max="3" width="9.42578125" customWidth="1"/>
    <col min="4" max="4" width="13.85546875" customWidth="1"/>
    <col min="5" max="5" width="13.85546875" style="14" customWidth="1"/>
    <col min="6" max="6" width="12.42578125" customWidth="1"/>
    <col min="7" max="7" width="15" customWidth="1"/>
    <col min="8" max="8" width="12.42578125" customWidth="1"/>
    <col min="9" max="13" width="7.28515625" customWidth="1"/>
  </cols>
  <sheetData>
    <row r="1" spans="1:14" ht="18.7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18.75" customHeight="1" x14ac:dyDescent="0.25">
      <c r="A2" s="172"/>
      <c r="B2" s="172"/>
      <c r="C2" s="172"/>
      <c r="D2" s="172"/>
      <c r="E2" s="173"/>
      <c r="F2" s="168"/>
      <c r="G2" s="168"/>
      <c r="H2" s="170"/>
      <c r="I2" s="2" t="s">
        <v>9</v>
      </c>
      <c r="J2" s="2" t="s">
        <v>9</v>
      </c>
      <c r="K2" s="2" t="s">
        <v>9</v>
      </c>
      <c r="L2" s="2" t="s">
        <v>9</v>
      </c>
      <c r="M2" s="2" t="s">
        <v>9</v>
      </c>
      <c r="N2" s="171"/>
    </row>
    <row r="3" spans="1:14" ht="18.75" customHeight="1" x14ac:dyDescent="0.25">
      <c r="A3" s="3" t="s">
        <v>10</v>
      </c>
      <c r="B3" s="11" t="s">
        <v>66</v>
      </c>
      <c r="C3" s="5">
        <f>VLOOKUP(B3,[33]Списки!$C$1:$E$40,2,FALSE)</f>
        <v>11698</v>
      </c>
      <c r="D3" s="5" t="str">
        <f>VLOOKUP(B3,[33]Списки!$C$1:$E$40,3,FALSE)</f>
        <v>прогимназия</v>
      </c>
      <c r="E3" s="6" t="s">
        <v>15</v>
      </c>
      <c r="F3" s="7">
        <v>61</v>
      </c>
      <c r="G3" s="7">
        <v>56</v>
      </c>
      <c r="H3" s="8">
        <f>C3*1000+1</f>
        <v>11698001</v>
      </c>
      <c r="I3" s="9">
        <v>1</v>
      </c>
      <c r="J3" s="9">
        <v>1</v>
      </c>
      <c r="K3" s="9">
        <v>0</v>
      </c>
      <c r="L3" s="9">
        <v>1</v>
      </c>
      <c r="M3" s="9">
        <v>1</v>
      </c>
      <c r="N3" s="10">
        <f t="shared" ref="N3:N30" si="0">IF(COUNTBLANK(I3:M3)&lt;5,SUM(I3:M3),"Не писал")</f>
        <v>4</v>
      </c>
    </row>
    <row r="4" spans="1:14" ht="18.75" customHeight="1" x14ac:dyDescent="0.25">
      <c r="A4" s="3" t="str">
        <f>A3</f>
        <v>Московский</v>
      </c>
      <c r="B4" s="11" t="str">
        <f t="shared" ref="B4:G19" si="1">B3</f>
        <v>ГБОУ прогимназия №698</v>
      </c>
      <c r="C4" s="5">
        <f t="shared" si="1"/>
        <v>11698</v>
      </c>
      <c r="D4" s="5" t="str">
        <f t="shared" si="1"/>
        <v>прогимназия</v>
      </c>
      <c r="E4" s="12" t="str">
        <f t="shared" si="1"/>
        <v>1а</v>
      </c>
      <c r="F4" s="7">
        <f t="shared" si="1"/>
        <v>61</v>
      </c>
      <c r="G4" s="7">
        <f t="shared" si="1"/>
        <v>56</v>
      </c>
      <c r="H4" s="8">
        <f>H3+1</f>
        <v>11698002</v>
      </c>
      <c r="I4" s="9">
        <v>0</v>
      </c>
      <c r="J4" s="9">
        <v>1</v>
      </c>
      <c r="K4" s="9">
        <v>0</v>
      </c>
      <c r="L4" s="9">
        <v>1</v>
      </c>
      <c r="M4" s="9">
        <v>1</v>
      </c>
      <c r="N4" s="10">
        <f t="shared" si="0"/>
        <v>3</v>
      </c>
    </row>
    <row r="5" spans="1:14" ht="18.75" customHeight="1" x14ac:dyDescent="0.25">
      <c r="A5" s="3" t="str">
        <f t="shared" ref="A5:G20" si="2">A4</f>
        <v>Московский</v>
      </c>
      <c r="B5" s="11" t="str">
        <f t="shared" si="1"/>
        <v>ГБОУ прогимназия №698</v>
      </c>
      <c r="C5" s="5">
        <f t="shared" si="1"/>
        <v>11698</v>
      </c>
      <c r="D5" s="5" t="str">
        <f t="shared" si="1"/>
        <v>прогимназия</v>
      </c>
      <c r="E5" s="12" t="str">
        <f t="shared" si="1"/>
        <v>1а</v>
      </c>
      <c r="F5" s="7">
        <f t="shared" si="1"/>
        <v>61</v>
      </c>
      <c r="G5" s="7">
        <f t="shared" si="1"/>
        <v>56</v>
      </c>
      <c r="H5" s="8">
        <f t="shared" ref="H5:H58" si="3">H4+1</f>
        <v>11698003</v>
      </c>
      <c r="I5" s="9">
        <v>0</v>
      </c>
      <c r="J5" s="9">
        <v>1</v>
      </c>
      <c r="K5" s="9">
        <v>1</v>
      </c>
      <c r="L5" s="9">
        <v>1</v>
      </c>
      <c r="M5" s="9">
        <v>1</v>
      </c>
      <c r="N5" s="10">
        <f t="shared" si="0"/>
        <v>4</v>
      </c>
    </row>
    <row r="6" spans="1:14" ht="18.75" customHeight="1" x14ac:dyDescent="0.25">
      <c r="A6" s="3" t="str">
        <f t="shared" si="2"/>
        <v>Московский</v>
      </c>
      <c r="B6" s="11" t="str">
        <f t="shared" si="1"/>
        <v>ГБОУ прогимназия №698</v>
      </c>
      <c r="C6" s="5">
        <f t="shared" si="1"/>
        <v>11698</v>
      </c>
      <c r="D6" s="5" t="str">
        <f t="shared" si="1"/>
        <v>прогимназия</v>
      </c>
      <c r="E6" s="12" t="str">
        <f t="shared" si="1"/>
        <v>1а</v>
      </c>
      <c r="F6" s="7">
        <f t="shared" si="1"/>
        <v>61</v>
      </c>
      <c r="G6" s="7">
        <f t="shared" si="1"/>
        <v>56</v>
      </c>
      <c r="H6" s="8">
        <f t="shared" si="3"/>
        <v>11698004</v>
      </c>
      <c r="I6" s="9">
        <v>1</v>
      </c>
      <c r="J6" s="9">
        <v>1</v>
      </c>
      <c r="K6" s="9">
        <v>1</v>
      </c>
      <c r="L6" s="9">
        <v>1</v>
      </c>
      <c r="M6" s="9">
        <v>1</v>
      </c>
      <c r="N6" s="10">
        <f t="shared" si="0"/>
        <v>5</v>
      </c>
    </row>
    <row r="7" spans="1:14" ht="18.75" customHeight="1" x14ac:dyDescent="0.25">
      <c r="A7" s="3" t="str">
        <f t="shared" si="2"/>
        <v>Московский</v>
      </c>
      <c r="B7" s="11" t="str">
        <f t="shared" si="1"/>
        <v>ГБОУ прогимназия №698</v>
      </c>
      <c r="C7" s="5">
        <f t="shared" si="1"/>
        <v>11698</v>
      </c>
      <c r="D7" s="5" t="str">
        <f t="shared" si="1"/>
        <v>прогимназия</v>
      </c>
      <c r="E7" s="12" t="str">
        <f t="shared" si="1"/>
        <v>1а</v>
      </c>
      <c r="F7" s="7">
        <f t="shared" si="1"/>
        <v>61</v>
      </c>
      <c r="G7" s="7">
        <f t="shared" si="1"/>
        <v>56</v>
      </c>
      <c r="H7" s="8">
        <f t="shared" si="3"/>
        <v>11698005</v>
      </c>
      <c r="I7" s="9">
        <v>1</v>
      </c>
      <c r="J7" s="9">
        <v>1</v>
      </c>
      <c r="K7" s="9">
        <v>1</v>
      </c>
      <c r="L7" s="9">
        <v>1</v>
      </c>
      <c r="M7" s="9">
        <v>1</v>
      </c>
      <c r="N7" s="10">
        <f t="shared" si="0"/>
        <v>5</v>
      </c>
    </row>
    <row r="8" spans="1:14" ht="18.75" customHeight="1" x14ac:dyDescent="0.25">
      <c r="A8" s="3" t="str">
        <f t="shared" si="2"/>
        <v>Московский</v>
      </c>
      <c r="B8" s="11" t="str">
        <f t="shared" si="1"/>
        <v>ГБОУ прогимназия №698</v>
      </c>
      <c r="C8" s="5">
        <f t="shared" si="1"/>
        <v>11698</v>
      </c>
      <c r="D8" s="5" t="str">
        <f t="shared" si="1"/>
        <v>прогимназия</v>
      </c>
      <c r="E8" s="12" t="str">
        <f t="shared" si="1"/>
        <v>1а</v>
      </c>
      <c r="F8" s="7">
        <f t="shared" si="1"/>
        <v>61</v>
      </c>
      <c r="G8" s="7">
        <f t="shared" si="1"/>
        <v>56</v>
      </c>
      <c r="H8" s="8">
        <f t="shared" si="3"/>
        <v>11698006</v>
      </c>
      <c r="I8" s="9">
        <v>1</v>
      </c>
      <c r="J8" s="9">
        <v>1</v>
      </c>
      <c r="K8" s="9">
        <v>0</v>
      </c>
      <c r="L8" s="9">
        <v>1</v>
      </c>
      <c r="M8" s="9">
        <v>1</v>
      </c>
      <c r="N8" s="10">
        <f t="shared" si="0"/>
        <v>4</v>
      </c>
    </row>
    <row r="9" spans="1:14" ht="18.75" customHeight="1" x14ac:dyDescent="0.25">
      <c r="A9" s="3" t="str">
        <f t="shared" si="2"/>
        <v>Московский</v>
      </c>
      <c r="B9" s="11" t="str">
        <f t="shared" si="1"/>
        <v>ГБОУ прогимназия №698</v>
      </c>
      <c r="C9" s="5">
        <f t="shared" si="1"/>
        <v>11698</v>
      </c>
      <c r="D9" s="5" t="str">
        <f t="shared" si="1"/>
        <v>прогимназия</v>
      </c>
      <c r="E9" s="12" t="str">
        <f t="shared" si="1"/>
        <v>1а</v>
      </c>
      <c r="F9" s="7">
        <f t="shared" si="1"/>
        <v>61</v>
      </c>
      <c r="G9" s="7">
        <f t="shared" si="1"/>
        <v>56</v>
      </c>
      <c r="H9" s="8">
        <f t="shared" si="3"/>
        <v>11698007</v>
      </c>
      <c r="I9" s="9">
        <v>1</v>
      </c>
      <c r="J9" s="9">
        <v>1</v>
      </c>
      <c r="K9" s="9">
        <v>0</v>
      </c>
      <c r="L9" s="9">
        <v>0</v>
      </c>
      <c r="M9" s="9">
        <v>1</v>
      </c>
      <c r="N9" s="10">
        <f t="shared" si="0"/>
        <v>3</v>
      </c>
    </row>
    <row r="10" spans="1:14" ht="18.75" customHeight="1" x14ac:dyDescent="0.25">
      <c r="A10" s="3" t="str">
        <f t="shared" si="2"/>
        <v>Московский</v>
      </c>
      <c r="B10" s="11" t="str">
        <f t="shared" si="1"/>
        <v>ГБОУ прогимназия №698</v>
      </c>
      <c r="C10" s="5">
        <f t="shared" si="1"/>
        <v>11698</v>
      </c>
      <c r="D10" s="5" t="str">
        <f t="shared" si="1"/>
        <v>прогимназия</v>
      </c>
      <c r="E10" s="12" t="str">
        <f t="shared" si="1"/>
        <v>1а</v>
      </c>
      <c r="F10" s="7">
        <f t="shared" si="1"/>
        <v>61</v>
      </c>
      <c r="G10" s="7">
        <f t="shared" si="1"/>
        <v>56</v>
      </c>
      <c r="H10" s="8">
        <f t="shared" si="3"/>
        <v>11698008</v>
      </c>
      <c r="I10" s="9">
        <v>0</v>
      </c>
      <c r="J10" s="9">
        <v>1</v>
      </c>
      <c r="K10" s="9">
        <v>0</v>
      </c>
      <c r="L10" s="9">
        <v>0</v>
      </c>
      <c r="M10" s="9">
        <v>1</v>
      </c>
      <c r="N10" s="10">
        <f t="shared" si="0"/>
        <v>2</v>
      </c>
    </row>
    <row r="11" spans="1:14" ht="18.75" customHeight="1" x14ac:dyDescent="0.25">
      <c r="A11" s="3" t="str">
        <f t="shared" si="2"/>
        <v>Московский</v>
      </c>
      <c r="B11" s="11" t="str">
        <f t="shared" si="1"/>
        <v>ГБОУ прогимназия №698</v>
      </c>
      <c r="C11" s="5">
        <f t="shared" si="1"/>
        <v>11698</v>
      </c>
      <c r="D11" s="5" t="str">
        <f t="shared" si="1"/>
        <v>прогимназия</v>
      </c>
      <c r="E11" s="12" t="str">
        <f t="shared" si="1"/>
        <v>1а</v>
      </c>
      <c r="F11" s="7">
        <f t="shared" si="1"/>
        <v>61</v>
      </c>
      <c r="G11" s="7">
        <f t="shared" si="1"/>
        <v>56</v>
      </c>
      <c r="H11" s="8">
        <f t="shared" si="3"/>
        <v>11698009</v>
      </c>
      <c r="I11" s="9">
        <v>1</v>
      </c>
      <c r="J11" s="9">
        <v>1</v>
      </c>
      <c r="K11" s="9">
        <v>0</v>
      </c>
      <c r="L11" s="9">
        <v>1</v>
      </c>
      <c r="M11" s="9">
        <v>1</v>
      </c>
      <c r="N11" s="10">
        <f t="shared" si="0"/>
        <v>4</v>
      </c>
    </row>
    <row r="12" spans="1:14" ht="18.75" customHeight="1" x14ac:dyDescent="0.25">
      <c r="A12" s="3" t="str">
        <f t="shared" si="2"/>
        <v>Московский</v>
      </c>
      <c r="B12" s="11" t="str">
        <f t="shared" si="1"/>
        <v>ГБОУ прогимназия №698</v>
      </c>
      <c r="C12" s="5">
        <f t="shared" si="1"/>
        <v>11698</v>
      </c>
      <c r="D12" s="5" t="str">
        <f t="shared" si="1"/>
        <v>прогимназия</v>
      </c>
      <c r="E12" s="12" t="str">
        <f t="shared" si="1"/>
        <v>1а</v>
      </c>
      <c r="F12" s="7">
        <f t="shared" si="1"/>
        <v>61</v>
      </c>
      <c r="G12" s="7">
        <f t="shared" si="1"/>
        <v>56</v>
      </c>
      <c r="H12" s="8">
        <f t="shared" si="3"/>
        <v>11698010</v>
      </c>
      <c r="I12" s="9">
        <v>0</v>
      </c>
      <c r="J12" s="9">
        <v>1</v>
      </c>
      <c r="K12" s="9">
        <v>1</v>
      </c>
      <c r="L12" s="9">
        <v>1</v>
      </c>
      <c r="M12" s="9">
        <v>1</v>
      </c>
      <c r="N12" s="10">
        <f t="shared" si="0"/>
        <v>4</v>
      </c>
    </row>
    <row r="13" spans="1:14" ht="18.75" customHeight="1" x14ac:dyDescent="0.25">
      <c r="A13" s="3" t="str">
        <f t="shared" si="2"/>
        <v>Московский</v>
      </c>
      <c r="B13" s="11" t="str">
        <f t="shared" si="1"/>
        <v>ГБОУ прогимназия №698</v>
      </c>
      <c r="C13" s="5">
        <f t="shared" si="1"/>
        <v>11698</v>
      </c>
      <c r="D13" s="5" t="str">
        <f t="shared" si="1"/>
        <v>прогимназия</v>
      </c>
      <c r="E13" s="12" t="str">
        <f t="shared" si="1"/>
        <v>1а</v>
      </c>
      <c r="F13" s="7">
        <f t="shared" si="1"/>
        <v>61</v>
      </c>
      <c r="G13" s="7">
        <f t="shared" si="1"/>
        <v>56</v>
      </c>
      <c r="H13" s="8">
        <f t="shared" si="3"/>
        <v>11698011</v>
      </c>
      <c r="I13" s="9">
        <v>1</v>
      </c>
      <c r="J13" s="9">
        <v>1</v>
      </c>
      <c r="K13" s="9">
        <v>0</v>
      </c>
      <c r="L13" s="9">
        <v>1</v>
      </c>
      <c r="M13" s="9">
        <v>1</v>
      </c>
      <c r="N13" s="10">
        <f t="shared" si="0"/>
        <v>4</v>
      </c>
    </row>
    <row r="14" spans="1:14" ht="18.75" customHeight="1" x14ac:dyDescent="0.25">
      <c r="A14" s="3" t="str">
        <f t="shared" si="2"/>
        <v>Московский</v>
      </c>
      <c r="B14" s="11" t="str">
        <f t="shared" si="1"/>
        <v>ГБОУ прогимназия №698</v>
      </c>
      <c r="C14" s="5">
        <f t="shared" si="1"/>
        <v>11698</v>
      </c>
      <c r="D14" s="5" t="str">
        <f t="shared" si="1"/>
        <v>прогимназия</v>
      </c>
      <c r="E14" s="12" t="str">
        <f t="shared" si="1"/>
        <v>1а</v>
      </c>
      <c r="F14" s="7">
        <f t="shared" si="1"/>
        <v>61</v>
      </c>
      <c r="G14" s="7">
        <f t="shared" si="1"/>
        <v>56</v>
      </c>
      <c r="H14" s="8">
        <f t="shared" si="3"/>
        <v>11698012</v>
      </c>
      <c r="I14" s="9">
        <v>1</v>
      </c>
      <c r="J14" s="9">
        <v>1</v>
      </c>
      <c r="K14" s="9">
        <v>0</v>
      </c>
      <c r="L14" s="9">
        <v>0</v>
      </c>
      <c r="M14" s="9">
        <v>1</v>
      </c>
      <c r="N14" s="10">
        <f t="shared" si="0"/>
        <v>3</v>
      </c>
    </row>
    <row r="15" spans="1:14" ht="18.75" customHeight="1" x14ac:dyDescent="0.25">
      <c r="A15" s="3" t="str">
        <f t="shared" si="2"/>
        <v>Московский</v>
      </c>
      <c r="B15" s="11" t="str">
        <f t="shared" si="1"/>
        <v>ГБОУ прогимназия №698</v>
      </c>
      <c r="C15" s="5">
        <f t="shared" si="1"/>
        <v>11698</v>
      </c>
      <c r="D15" s="5" t="str">
        <f t="shared" si="1"/>
        <v>прогимназия</v>
      </c>
      <c r="E15" s="12" t="str">
        <f t="shared" si="1"/>
        <v>1а</v>
      </c>
      <c r="F15" s="7">
        <f t="shared" si="1"/>
        <v>61</v>
      </c>
      <c r="G15" s="7">
        <f t="shared" si="1"/>
        <v>56</v>
      </c>
      <c r="H15" s="8">
        <f t="shared" si="3"/>
        <v>11698013</v>
      </c>
      <c r="I15" s="9">
        <v>1</v>
      </c>
      <c r="J15" s="9">
        <v>0</v>
      </c>
      <c r="K15" s="9">
        <v>0</v>
      </c>
      <c r="L15" s="9">
        <v>1</v>
      </c>
      <c r="M15" s="9">
        <v>1</v>
      </c>
      <c r="N15" s="10">
        <f t="shared" si="0"/>
        <v>3</v>
      </c>
    </row>
    <row r="16" spans="1:14" ht="18.75" customHeight="1" x14ac:dyDescent="0.25">
      <c r="A16" s="3" t="str">
        <f t="shared" si="2"/>
        <v>Московский</v>
      </c>
      <c r="B16" s="11" t="str">
        <f t="shared" si="1"/>
        <v>ГБОУ прогимназия №698</v>
      </c>
      <c r="C16" s="5">
        <f t="shared" si="1"/>
        <v>11698</v>
      </c>
      <c r="D16" s="5" t="str">
        <f t="shared" si="1"/>
        <v>прогимназия</v>
      </c>
      <c r="E16" s="12" t="str">
        <f t="shared" si="1"/>
        <v>1а</v>
      </c>
      <c r="F16" s="7">
        <f t="shared" si="1"/>
        <v>61</v>
      </c>
      <c r="G16" s="7">
        <f t="shared" si="1"/>
        <v>56</v>
      </c>
      <c r="H16" s="8">
        <f t="shared" si="3"/>
        <v>11698014</v>
      </c>
      <c r="I16" s="9">
        <v>1</v>
      </c>
      <c r="J16" s="9">
        <v>1</v>
      </c>
      <c r="K16" s="9">
        <v>1</v>
      </c>
      <c r="L16" s="9">
        <v>1</v>
      </c>
      <c r="M16" s="9">
        <v>1</v>
      </c>
      <c r="N16" s="10">
        <f t="shared" si="0"/>
        <v>5</v>
      </c>
    </row>
    <row r="17" spans="1:14" ht="18.75" customHeight="1" x14ac:dyDescent="0.25">
      <c r="A17" s="3" t="str">
        <f t="shared" si="2"/>
        <v>Московский</v>
      </c>
      <c r="B17" s="11" t="str">
        <f t="shared" si="1"/>
        <v>ГБОУ прогимназия №698</v>
      </c>
      <c r="C17" s="5">
        <f t="shared" si="1"/>
        <v>11698</v>
      </c>
      <c r="D17" s="5" t="str">
        <f t="shared" si="1"/>
        <v>прогимназия</v>
      </c>
      <c r="E17" s="12" t="str">
        <f t="shared" si="1"/>
        <v>1а</v>
      </c>
      <c r="F17" s="7">
        <f t="shared" si="1"/>
        <v>61</v>
      </c>
      <c r="G17" s="7">
        <f t="shared" si="1"/>
        <v>56</v>
      </c>
      <c r="H17" s="8">
        <f t="shared" si="3"/>
        <v>11698015</v>
      </c>
      <c r="I17" s="9">
        <v>1</v>
      </c>
      <c r="J17" s="9">
        <v>1</v>
      </c>
      <c r="K17" s="9">
        <v>1</v>
      </c>
      <c r="L17" s="9">
        <v>1</v>
      </c>
      <c r="M17" s="9">
        <v>1</v>
      </c>
      <c r="N17" s="10">
        <f t="shared" si="0"/>
        <v>5</v>
      </c>
    </row>
    <row r="18" spans="1:14" ht="18.75" customHeight="1" x14ac:dyDescent="0.25">
      <c r="A18" s="3" t="str">
        <f t="shared" si="2"/>
        <v>Московский</v>
      </c>
      <c r="B18" s="11" t="str">
        <f t="shared" si="1"/>
        <v>ГБОУ прогимназия №698</v>
      </c>
      <c r="C18" s="5">
        <f t="shared" si="1"/>
        <v>11698</v>
      </c>
      <c r="D18" s="5" t="str">
        <f t="shared" si="1"/>
        <v>прогимназия</v>
      </c>
      <c r="E18" s="12" t="str">
        <f t="shared" si="1"/>
        <v>1а</v>
      </c>
      <c r="F18" s="7">
        <f t="shared" si="1"/>
        <v>61</v>
      </c>
      <c r="G18" s="7">
        <f t="shared" si="1"/>
        <v>56</v>
      </c>
      <c r="H18" s="8">
        <f t="shared" si="3"/>
        <v>11698016</v>
      </c>
      <c r="I18" s="9">
        <v>1</v>
      </c>
      <c r="J18" s="9">
        <v>1</v>
      </c>
      <c r="K18" s="9">
        <v>1</v>
      </c>
      <c r="L18" s="9">
        <v>1</v>
      </c>
      <c r="M18" s="9">
        <v>1</v>
      </c>
      <c r="N18" s="10">
        <f t="shared" si="0"/>
        <v>5</v>
      </c>
    </row>
    <row r="19" spans="1:14" ht="18.75" customHeight="1" x14ac:dyDescent="0.25">
      <c r="A19" s="3" t="str">
        <f t="shared" si="2"/>
        <v>Московский</v>
      </c>
      <c r="B19" s="11" t="str">
        <f t="shared" si="1"/>
        <v>ГБОУ прогимназия №698</v>
      </c>
      <c r="C19" s="5">
        <f t="shared" si="1"/>
        <v>11698</v>
      </c>
      <c r="D19" s="5" t="str">
        <f t="shared" si="1"/>
        <v>прогимназия</v>
      </c>
      <c r="E19" s="12" t="str">
        <f t="shared" si="1"/>
        <v>1а</v>
      </c>
      <c r="F19" s="7">
        <f t="shared" si="1"/>
        <v>61</v>
      </c>
      <c r="G19" s="7">
        <f t="shared" si="1"/>
        <v>56</v>
      </c>
      <c r="H19" s="8">
        <f t="shared" si="3"/>
        <v>11698017</v>
      </c>
      <c r="I19" s="9">
        <v>1</v>
      </c>
      <c r="J19" s="9">
        <v>1</v>
      </c>
      <c r="K19" s="9">
        <v>0</v>
      </c>
      <c r="L19" s="9">
        <v>1</v>
      </c>
      <c r="M19" s="9">
        <v>1</v>
      </c>
      <c r="N19" s="10">
        <f t="shared" si="0"/>
        <v>4</v>
      </c>
    </row>
    <row r="20" spans="1:14" ht="18.75" customHeight="1" x14ac:dyDescent="0.25">
      <c r="A20" s="3" t="str">
        <f t="shared" si="2"/>
        <v>Московский</v>
      </c>
      <c r="B20" s="11" t="str">
        <f t="shared" si="2"/>
        <v>ГБОУ прогимназия №698</v>
      </c>
      <c r="C20" s="5">
        <f t="shared" si="2"/>
        <v>11698</v>
      </c>
      <c r="D20" s="5" t="str">
        <f t="shared" si="2"/>
        <v>прогимназия</v>
      </c>
      <c r="E20" s="12" t="str">
        <f t="shared" si="2"/>
        <v>1а</v>
      </c>
      <c r="F20" s="7">
        <f t="shared" si="2"/>
        <v>61</v>
      </c>
      <c r="G20" s="7">
        <f t="shared" si="2"/>
        <v>56</v>
      </c>
      <c r="H20" s="8">
        <f t="shared" si="3"/>
        <v>11698018</v>
      </c>
      <c r="I20" s="9">
        <v>1</v>
      </c>
      <c r="J20" s="9">
        <v>1</v>
      </c>
      <c r="K20" s="9">
        <v>0</v>
      </c>
      <c r="L20" s="9">
        <v>1</v>
      </c>
      <c r="M20" s="9">
        <v>1</v>
      </c>
      <c r="N20" s="10">
        <f t="shared" si="0"/>
        <v>4</v>
      </c>
    </row>
    <row r="21" spans="1:14" ht="18.75" customHeight="1" x14ac:dyDescent="0.25">
      <c r="A21" s="3" t="str">
        <f t="shared" ref="A21:G36" si="4">A20</f>
        <v>Московский</v>
      </c>
      <c r="B21" s="11" t="str">
        <f t="shared" si="4"/>
        <v>ГБОУ прогимназия №698</v>
      </c>
      <c r="C21" s="5">
        <f t="shared" si="4"/>
        <v>11698</v>
      </c>
      <c r="D21" s="5" t="str">
        <f t="shared" si="4"/>
        <v>прогимназия</v>
      </c>
      <c r="E21" s="12" t="str">
        <f t="shared" si="4"/>
        <v>1а</v>
      </c>
      <c r="F21" s="7">
        <f t="shared" si="4"/>
        <v>61</v>
      </c>
      <c r="G21" s="7">
        <f t="shared" si="4"/>
        <v>56</v>
      </c>
      <c r="H21" s="8">
        <f t="shared" si="3"/>
        <v>11698019</v>
      </c>
      <c r="I21" s="9">
        <v>1</v>
      </c>
      <c r="J21" s="9">
        <v>1</v>
      </c>
      <c r="K21" s="9">
        <v>0</v>
      </c>
      <c r="L21" s="9">
        <v>0</v>
      </c>
      <c r="M21" s="9">
        <v>1</v>
      </c>
      <c r="N21" s="10">
        <f t="shared" si="0"/>
        <v>3</v>
      </c>
    </row>
    <row r="22" spans="1:14" ht="18.75" customHeight="1" x14ac:dyDescent="0.25">
      <c r="A22" s="3" t="str">
        <f t="shared" si="4"/>
        <v>Московский</v>
      </c>
      <c r="B22" s="11" t="str">
        <f t="shared" si="4"/>
        <v>ГБОУ прогимназия №698</v>
      </c>
      <c r="C22" s="5">
        <f t="shared" si="4"/>
        <v>11698</v>
      </c>
      <c r="D22" s="5" t="str">
        <f t="shared" si="4"/>
        <v>прогимназия</v>
      </c>
      <c r="E22" s="12" t="str">
        <f t="shared" si="4"/>
        <v>1а</v>
      </c>
      <c r="F22" s="7">
        <f t="shared" si="4"/>
        <v>61</v>
      </c>
      <c r="G22" s="7">
        <f t="shared" si="4"/>
        <v>56</v>
      </c>
      <c r="H22" s="8">
        <f t="shared" si="3"/>
        <v>11698020</v>
      </c>
      <c r="I22" s="9">
        <v>1</v>
      </c>
      <c r="J22" s="9">
        <v>1</v>
      </c>
      <c r="K22" s="9">
        <v>0</v>
      </c>
      <c r="L22" s="9">
        <v>1</v>
      </c>
      <c r="M22" s="9">
        <v>1</v>
      </c>
      <c r="N22" s="10">
        <f t="shared" si="0"/>
        <v>4</v>
      </c>
    </row>
    <row r="23" spans="1:14" ht="18.75" customHeight="1" x14ac:dyDescent="0.25">
      <c r="A23" s="3" t="str">
        <f t="shared" si="4"/>
        <v>Московский</v>
      </c>
      <c r="B23" s="11" t="str">
        <f t="shared" si="4"/>
        <v>ГБОУ прогимназия №698</v>
      </c>
      <c r="C23" s="5">
        <f t="shared" si="4"/>
        <v>11698</v>
      </c>
      <c r="D23" s="5" t="str">
        <f t="shared" si="4"/>
        <v>прогимназия</v>
      </c>
      <c r="E23" s="12" t="str">
        <f t="shared" si="4"/>
        <v>1а</v>
      </c>
      <c r="F23" s="7">
        <f t="shared" si="4"/>
        <v>61</v>
      </c>
      <c r="G23" s="7">
        <f t="shared" si="4"/>
        <v>56</v>
      </c>
      <c r="H23" s="8">
        <f t="shared" si="3"/>
        <v>11698021</v>
      </c>
      <c r="I23" s="9">
        <v>1</v>
      </c>
      <c r="J23" s="9">
        <v>1</v>
      </c>
      <c r="K23" s="9">
        <v>0</v>
      </c>
      <c r="L23" s="9">
        <v>1</v>
      </c>
      <c r="M23" s="9">
        <v>1</v>
      </c>
      <c r="N23" s="10">
        <f t="shared" si="0"/>
        <v>4</v>
      </c>
    </row>
    <row r="24" spans="1:14" ht="18.75" customHeight="1" x14ac:dyDescent="0.25">
      <c r="A24" s="3" t="str">
        <f t="shared" si="4"/>
        <v>Московский</v>
      </c>
      <c r="B24" s="11" t="str">
        <f t="shared" si="4"/>
        <v>ГБОУ прогимназия №698</v>
      </c>
      <c r="C24" s="5">
        <f t="shared" si="4"/>
        <v>11698</v>
      </c>
      <c r="D24" s="5" t="str">
        <f t="shared" si="4"/>
        <v>прогимназия</v>
      </c>
      <c r="E24" s="12" t="str">
        <f t="shared" si="4"/>
        <v>1а</v>
      </c>
      <c r="F24" s="7">
        <f t="shared" si="4"/>
        <v>61</v>
      </c>
      <c r="G24" s="7">
        <f t="shared" si="4"/>
        <v>56</v>
      </c>
      <c r="H24" s="8">
        <f t="shared" si="3"/>
        <v>11698022</v>
      </c>
      <c r="I24" s="9">
        <v>1</v>
      </c>
      <c r="J24" s="9">
        <v>1</v>
      </c>
      <c r="K24" s="9">
        <v>1</v>
      </c>
      <c r="L24" s="9">
        <v>1</v>
      </c>
      <c r="M24" s="9">
        <v>1</v>
      </c>
      <c r="N24" s="10">
        <f t="shared" si="0"/>
        <v>5</v>
      </c>
    </row>
    <row r="25" spans="1:14" ht="18.75" customHeight="1" x14ac:dyDescent="0.25">
      <c r="A25" s="3" t="str">
        <f t="shared" si="4"/>
        <v>Московский</v>
      </c>
      <c r="B25" s="11" t="str">
        <f t="shared" si="4"/>
        <v>ГБОУ прогимназия №698</v>
      </c>
      <c r="C25" s="5">
        <f t="shared" si="4"/>
        <v>11698</v>
      </c>
      <c r="D25" s="5" t="str">
        <f t="shared" si="4"/>
        <v>прогимназия</v>
      </c>
      <c r="E25" s="12" t="str">
        <f t="shared" si="4"/>
        <v>1а</v>
      </c>
      <c r="F25" s="7">
        <f t="shared" si="4"/>
        <v>61</v>
      </c>
      <c r="G25" s="7">
        <f t="shared" si="4"/>
        <v>56</v>
      </c>
      <c r="H25" s="8">
        <f t="shared" si="3"/>
        <v>11698023</v>
      </c>
      <c r="I25" s="9">
        <v>1</v>
      </c>
      <c r="J25" s="9">
        <v>1</v>
      </c>
      <c r="K25" s="9">
        <v>1</v>
      </c>
      <c r="L25" s="9">
        <v>1</v>
      </c>
      <c r="M25" s="9">
        <v>1</v>
      </c>
      <c r="N25" s="10">
        <f t="shared" si="0"/>
        <v>5</v>
      </c>
    </row>
    <row r="26" spans="1:14" ht="18.75" customHeight="1" x14ac:dyDescent="0.25">
      <c r="A26" s="3" t="str">
        <f t="shared" si="4"/>
        <v>Московский</v>
      </c>
      <c r="B26" s="11" t="str">
        <f t="shared" si="4"/>
        <v>ГБОУ прогимназия №698</v>
      </c>
      <c r="C26" s="5">
        <f t="shared" si="4"/>
        <v>11698</v>
      </c>
      <c r="D26" s="5" t="str">
        <f t="shared" si="4"/>
        <v>прогимназия</v>
      </c>
      <c r="E26" s="12" t="str">
        <f t="shared" si="4"/>
        <v>1а</v>
      </c>
      <c r="F26" s="7">
        <f t="shared" si="4"/>
        <v>61</v>
      </c>
      <c r="G26" s="7">
        <f t="shared" si="4"/>
        <v>56</v>
      </c>
      <c r="H26" s="8">
        <f>H25+1</f>
        <v>11698024</v>
      </c>
      <c r="I26" s="9">
        <v>0</v>
      </c>
      <c r="J26" s="9">
        <v>1</v>
      </c>
      <c r="K26" s="9">
        <v>0</v>
      </c>
      <c r="L26" s="9">
        <v>1</v>
      </c>
      <c r="M26" s="9">
        <v>0</v>
      </c>
      <c r="N26" s="10">
        <f t="shared" si="0"/>
        <v>2</v>
      </c>
    </row>
    <row r="27" spans="1:14" ht="18.75" customHeight="1" x14ac:dyDescent="0.25">
      <c r="A27" s="3" t="str">
        <f t="shared" si="4"/>
        <v>Московский</v>
      </c>
      <c r="B27" s="11" t="str">
        <f t="shared" si="4"/>
        <v>ГБОУ прогимназия №698</v>
      </c>
      <c r="C27" s="5">
        <f t="shared" si="4"/>
        <v>11698</v>
      </c>
      <c r="D27" s="5" t="str">
        <f t="shared" si="4"/>
        <v>прогимназия</v>
      </c>
      <c r="E27" s="12" t="str">
        <f t="shared" si="4"/>
        <v>1а</v>
      </c>
      <c r="F27" s="7">
        <f t="shared" si="4"/>
        <v>61</v>
      </c>
      <c r="G27" s="7">
        <f t="shared" si="4"/>
        <v>56</v>
      </c>
      <c r="H27" s="8">
        <f t="shared" ref="H27:H46" si="5">H26+1</f>
        <v>11698025</v>
      </c>
      <c r="I27" s="9">
        <v>1</v>
      </c>
      <c r="J27" s="9">
        <v>1</v>
      </c>
      <c r="K27" s="9">
        <v>0</v>
      </c>
      <c r="L27" s="9">
        <v>1</v>
      </c>
      <c r="M27" s="9">
        <v>1</v>
      </c>
      <c r="N27" s="10">
        <f t="shared" si="0"/>
        <v>4</v>
      </c>
    </row>
    <row r="28" spans="1:14" ht="18.75" customHeight="1" x14ac:dyDescent="0.25">
      <c r="A28" s="3" t="str">
        <f t="shared" si="4"/>
        <v>Московский</v>
      </c>
      <c r="B28" s="11" t="str">
        <f t="shared" si="4"/>
        <v>ГБОУ прогимназия №698</v>
      </c>
      <c r="C28" s="5">
        <f t="shared" si="4"/>
        <v>11698</v>
      </c>
      <c r="D28" s="5" t="str">
        <f t="shared" si="4"/>
        <v>прогимназия</v>
      </c>
      <c r="E28" s="12" t="str">
        <f t="shared" si="4"/>
        <v>1а</v>
      </c>
      <c r="F28" s="7">
        <f t="shared" si="4"/>
        <v>61</v>
      </c>
      <c r="G28" s="7">
        <f t="shared" si="4"/>
        <v>56</v>
      </c>
      <c r="H28" s="8">
        <f t="shared" si="5"/>
        <v>11698026</v>
      </c>
      <c r="I28" s="9">
        <v>1</v>
      </c>
      <c r="J28" s="9">
        <v>1</v>
      </c>
      <c r="K28" s="9">
        <v>1</v>
      </c>
      <c r="L28" s="9">
        <v>1</v>
      </c>
      <c r="M28" s="9">
        <v>1</v>
      </c>
      <c r="N28" s="10">
        <f t="shared" si="0"/>
        <v>5</v>
      </c>
    </row>
    <row r="29" spans="1:14" ht="18.75" customHeight="1" x14ac:dyDescent="0.25">
      <c r="A29" s="3" t="str">
        <f t="shared" si="4"/>
        <v>Московский</v>
      </c>
      <c r="B29" s="11" t="str">
        <f t="shared" si="4"/>
        <v>ГБОУ прогимназия №698</v>
      </c>
      <c r="C29" s="5">
        <f t="shared" si="4"/>
        <v>11698</v>
      </c>
      <c r="D29" s="5" t="str">
        <f t="shared" si="4"/>
        <v>прогимназия</v>
      </c>
      <c r="E29" s="12" t="str">
        <f t="shared" si="4"/>
        <v>1а</v>
      </c>
      <c r="F29" s="7">
        <f t="shared" si="4"/>
        <v>61</v>
      </c>
      <c r="G29" s="7">
        <f t="shared" si="4"/>
        <v>56</v>
      </c>
      <c r="H29" s="8">
        <f t="shared" si="5"/>
        <v>11698027</v>
      </c>
      <c r="I29" s="9">
        <v>1</v>
      </c>
      <c r="J29" s="9">
        <v>1</v>
      </c>
      <c r="K29" s="9">
        <v>0</v>
      </c>
      <c r="L29" s="9">
        <v>1</v>
      </c>
      <c r="M29" s="9">
        <v>1</v>
      </c>
      <c r="N29" s="10">
        <f t="shared" si="0"/>
        <v>4</v>
      </c>
    </row>
    <row r="30" spans="1:14" ht="18.75" customHeight="1" x14ac:dyDescent="0.25">
      <c r="A30" s="3" t="str">
        <f t="shared" si="4"/>
        <v>Московский</v>
      </c>
      <c r="B30" s="11" t="str">
        <f t="shared" si="4"/>
        <v>ГБОУ прогимназия №698</v>
      </c>
      <c r="C30" s="5">
        <f t="shared" si="4"/>
        <v>11698</v>
      </c>
      <c r="D30" s="5" t="str">
        <f t="shared" si="4"/>
        <v>прогимназия</v>
      </c>
      <c r="E30" s="12" t="str">
        <f t="shared" si="4"/>
        <v>1а</v>
      </c>
      <c r="F30" s="7">
        <f t="shared" si="4"/>
        <v>61</v>
      </c>
      <c r="G30" s="7">
        <f t="shared" si="4"/>
        <v>56</v>
      </c>
      <c r="H30" s="8">
        <f t="shared" si="5"/>
        <v>11698028</v>
      </c>
      <c r="I30" s="9">
        <v>1</v>
      </c>
      <c r="J30" s="9">
        <v>1</v>
      </c>
      <c r="K30" s="9">
        <v>0</v>
      </c>
      <c r="L30" s="9">
        <v>1</v>
      </c>
      <c r="M30" s="9">
        <v>1</v>
      </c>
      <c r="N30" s="10">
        <f t="shared" si="0"/>
        <v>4</v>
      </c>
    </row>
    <row r="31" spans="1:14" ht="18.75" customHeight="1" x14ac:dyDescent="0.25">
      <c r="A31" s="3" t="str">
        <f t="shared" si="4"/>
        <v>Московский</v>
      </c>
      <c r="B31" s="11" t="str">
        <f t="shared" si="4"/>
        <v>ГБОУ прогимназия №698</v>
      </c>
      <c r="C31" s="5">
        <f t="shared" si="4"/>
        <v>11698</v>
      </c>
      <c r="D31" s="5" t="str">
        <f t="shared" si="4"/>
        <v>прогимназия</v>
      </c>
      <c r="E31" s="13" t="s">
        <v>16</v>
      </c>
      <c r="F31" s="7">
        <f t="shared" si="4"/>
        <v>61</v>
      </c>
      <c r="G31" s="7">
        <f t="shared" si="4"/>
        <v>56</v>
      </c>
      <c r="H31" s="8">
        <f t="shared" si="5"/>
        <v>11698029</v>
      </c>
      <c r="I31" s="9">
        <v>1</v>
      </c>
      <c r="J31" s="9">
        <v>1</v>
      </c>
      <c r="K31" s="9">
        <v>1</v>
      </c>
      <c r="L31" s="9">
        <v>1</v>
      </c>
      <c r="M31" s="9">
        <v>1</v>
      </c>
      <c r="N31" s="10">
        <f>IF(COUNTBLANK(I31:M31)&lt;5,SUM(I31:M31),"Не писал")</f>
        <v>5</v>
      </c>
    </row>
    <row r="32" spans="1:14" ht="18.75" customHeight="1" x14ac:dyDescent="0.25">
      <c r="A32" s="3" t="str">
        <f t="shared" si="4"/>
        <v>Московский</v>
      </c>
      <c r="B32" s="11" t="str">
        <f t="shared" si="4"/>
        <v>ГБОУ прогимназия №698</v>
      </c>
      <c r="C32" s="5">
        <f t="shared" si="4"/>
        <v>11698</v>
      </c>
      <c r="D32" s="5" t="str">
        <f t="shared" si="4"/>
        <v>прогимназия</v>
      </c>
      <c r="E32" s="12" t="str">
        <f t="shared" si="4"/>
        <v>1б</v>
      </c>
      <c r="F32" s="7">
        <f t="shared" si="4"/>
        <v>61</v>
      </c>
      <c r="G32" s="7">
        <f t="shared" si="4"/>
        <v>56</v>
      </c>
      <c r="H32" s="8">
        <f t="shared" si="5"/>
        <v>11698030</v>
      </c>
      <c r="I32" s="9">
        <v>1</v>
      </c>
      <c r="J32" s="9">
        <v>1</v>
      </c>
      <c r="K32" s="9">
        <v>1</v>
      </c>
      <c r="L32" s="9">
        <v>1</v>
      </c>
      <c r="M32" s="9">
        <v>1</v>
      </c>
      <c r="N32" s="10">
        <f t="shared" ref="N32:N58" si="6">IF(COUNTBLANK(I32:M32)&lt;5,SUM(I32:M32),"Не писал")</f>
        <v>5</v>
      </c>
    </row>
    <row r="33" spans="1:14" ht="18.75" customHeight="1" x14ac:dyDescent="0.25">
      <c r="A33" s="3" t="str">
        <f t="shared" si="4"/>
        <v>Московский</v>
      </c>
      <c r="B33" s="11" t="str">
        <f t="shared" si="4"/>
        <v>ГБОУ прогимназия №698</v>
      </c>
      <c r="C33" s="5">
        <f t="shared" si="4"/>
        <v>11698</v>
      </c>
      <c r="D33" s="5" t="str">
        <f t="shared" si="4"/>
        <v>прогимназия</v>
      </c>
      <c r="E33" s="12" t="str">
        <f t="shared" si="4"/>
        <v>1б</v>
      </c>
      <c r="F33" s="7">
        <f t="shared" si="4"/>
        <v>61</v>
      </c>
      <c r="G33" s="7">
        <f t="shared" si="4"/>
        <v>56</v>
      </c>
      <c r="H33" s="8">
        <f t="shared" si="5"/>
        <v>11698031</v>
      </c>
      <c r="I33" s="9">
        <v>1</v>
      </c>
      <c r="J33" s="9">
        <v>1</v>
      </c>
      <c r="K33" s="9">
        <v>1</v>
      </c>
      <c r="L33" s="9">
        <v>1</v>
      </c>
      <c r="M33" s="9">
        <v>1</v>
      </c>
      <c r="N33" s="10">
        <f t="shared" si="6"/>
        <v>5</v>
      </c>
    </row>
    <row r="34" spans="1:14" ht="18.75" customHeight="1" x14ac:dyDescent="0.25">
      <c r="A34" s="3" t="str">
        <f t="shared" si="4"/>
        <v>Московский</v>
      </c>
      <c r="B34" s="11" t="str">
        <f t="shared" si="4"/>
        <v>ГБОУ прогимназия №698</v>
      </c>
      <c r="C34" s="5">
        <f t="shared" si="4"/>
        <v>11698</v>
      </c>
      <c r="D34" s="5" t="str">
        <f t="shared" si="4"/>
        <v>прогимназия</v>
      </c>
      <c r="E34" s="13" t="s">
        <v>16</v>
      </c>
      <c r="F34" s="7">
        <f t="shared" si="4"/>
        <v>61</v>
      </c>
      <c r="G34" s="7">
        <f t="shared" si="4"/>
        <v>56</v>
      </c>
      <c r="H34" s="8">
        <f t="shared" si="5"/>
        <v>11698032</v>
      </c>
      <c r="I34" s="9">
        <v>1</v>
      </c>
      <c r="J34" s="9">
        <v>1</v>
      </c>
      <c r="K34" s="9">
        <v>0</v>
      </c>
      <c r="L34" s="9">
        <v>1</v>
      </c>
      <c r="M34" s="9">
        <v>1</v>
      </c>
      <c r="N34" s="10">
        <f t="shared" si="6"/>
        <v>4</v>
      </c>
    </row>
    <row r="35" spans="1:14" ht="18.75" customHeight="1" x14ac:dyDescent="0.25">
      <c r="A35" s="3" t="str">
        <f t="shared" si="4"/>
        <v>Московский</v>
      </c>
      <c r="B35" s="11" t="str">
        <f t="shared" si="4"/>
        <v>ГБОУ прогимназия №698</v>
      </c>
      <c r="C35" s="5">
        <f t="shared" si="4"/>
        <v>11698</v>
      </c>
      <c r="D35" s="5" t="str">
        <f t="shared" si="4"/>
        <v>прогимназия</v>
      </c>
      <c r="E35" s="12" t="str">
        <f t="shared" si="4"/>
        <v>1б</v>
      </c>
      <c r="F35" s="7">
        <f t="shared" si="4"/>
        <v>61</v>
      </c>
      <c r="G35" s="7">
        <f t="shared" si="4"/>
        <v>56</v>
      </c>
      <c r="H35" s="8">
        <f t="shared" si="5"/>
        <v>11698033</v>
      </c>
      <c r="I35" s="9">
        <v>1</v>
      </c>
      <c r="J35" s="9">
        <v>1</v>
      </c>
      <c r="K35" s="9">
        <v>1</v>
      </c>
      <c r="L35" s="9">
        <v>1</v>
      </c>
      <c r="M35" s="9">
        <v>1</v>
      </c>
      <c r="N35" s="10">
        <f t="shared" si="6"/>
        <v>5</v>
      </c>
    </row>
    <row r="36" spans="1:14" ht="18.75" customHeight="1" x14ac:dyDescent="0.25">
      <c r="A36" s="3" t="str">
        <f t="shared" si="4"/>
        <v>Московский</v>
      </c>
      <c r="B36" s="11" t="str">
        <f t="shared" si="4"/>
        <v>ГБОУ прогимназия №698</v>
      </c>
      <c r="C36" s="5">
        <f t="shared" si="4"/>
        <v>11698</v>
      </c>
      <c r="D36" s="5" t="str">
        <f t="shared" si="4"/>
        <v>прогимназия</v>
      </c>
      <c r="E36" s="12" t="str">
        <f t="shared" si="4"/>
        <v>1б</v>
      </c>
      <c r="F36" s="7">
        <f t="shared" si="4"/>
        <v>61</v>
      </c>
      <c r="G36" s="7">
        <f t="shared" si="4"/>
        <v>56</v>
      </c>
      <c r="H36" s="8">
        <f t="shared" si="5"/>
        <v>11698034</v>
      </c>
      <c r="I36" s="9">
        <v>1</v>
      </c>
      <c r="J36" s="9">
        <v>1</v>
      </c>
      <c r="K36" s="9">
        <v>0</v>
      </c>
      <c r="L36" s="9">
        <v>1</v>
      </c>
      <c r="M36" s="9">
        <v>1</v>
      </c>
      <c r="N36" s="10">
        <f t="shared" si="6"/>
        <v>4</v>
      </c>
    </row>
    <row r="37" spans="1:14" ht="18.75" customHeight="1" x14ac:dyDescent="0.25">
      <c r="A37" s="3" t="str">
        <f t="shared" ref="A37:G52" si="7">A36</f>
        <v>Московский</v>
      </c>
      <c r="B37" s="11" t="str">
        <f t="shared" si="7"/>
        <v>ГБОУ прогимназия №698</v>
      </c>
      <c r="C37" s="5">
        <f t="shared" si="7"/>
        <v>11698</v>
      </c>
      <c r="D37" s="5" t="str">
        <f t="shared" si="7"/>
        <v>прогимназия</v>
      </c>
      <c r="E37" s="12" t="str">
        <f t="shared" si="7"/>
        <v>1б</v>
      </c>
      <c r="F37" s="7">
        <f t="shared" si="7"/>
        <v>61</v>
      </c>
      <c r="G37" s="7">
        <f t="shared" si="7"/>
        <v>56</v>
      </c>
      <c r="H37" s="8">
        <f t="shared" si="5"/>
        <v>11698035</v>
      </c>
      <c r="I37" s="9">
        <v>1</v>
      </c>
      <c r="J37" s="9">
        <v>1</v>
      </c>
      <c r="K37" s="9">
        <v>1</v>
      </c>
      <c r="L37" s="9">
        <v>1</v>
      </c>
      <c r="M37" s="9">
        <v>1</v>
      </c>
      <c r="N37" s="10">
        <f t="shared" si="6"/>
        <v>5</v>
      </c>
    </row>
    <row r="38" spans="1:14" ht="18.75" customHeight="1" x14ac:dyDescent="0.25">
      <c r="A38" s="3" t="str">
        <f t="shared" si="7"/>
        <v>Московский</v>
      </c>
      <c r="B38" s="11" t="str">
        <f t="shared" si="7"/>
        <v>ГБОУ прогимназия №698</v>
      </c>
      <c r="C38" s="5">
        <f t="shared" si="7"/>
        <v>11698</v>
      </c>
      <c r="D38" s="5" t="str">
        <f t="shared" si="7"/>
        <v>прогимназия</v>
      </c>
      <c r="E38" s="12" t="str">
        <f t="shared" si="7"/>
        <v>1б</v>
      </c>
      <c r="F38" s="7">
        <f t="shared" si="7"/>
        <v>61</v>
      </c>
      <c r="G38" s="7">
        <f t="shared" si="7"/>
        <v>56</v>
      </c>
      <c r="H38" s="8">
        <f t="shared" si="5"/>
        <v>11698036</v>
      </c>
      <c r="I38" s="9">
        <v>1</v>
      </c>
      <c r="J38" s="9">
        <v>1</v>
      </c>
      <c r="K38" s="9">
        <v>1</v>
      </c>
      <c r="L38" s="9">
        <v>1</v>
      </c>
      <c r="M38" s="9">
        <v>1</v>
      </c>
      <c r="N38" s="10">
        <f t="shared" si="6"/>
        <v>5</v>
      </c>
    </row>
    <row r="39" spans="1:14" ht="18.75" customHeight="1" x14ac:dyDescent="0.25">
      <c r="A39" s="3" t="str">
        <f t="shared" si="7"/>
        <v>Московский</v>
      </c>
      <c r="B39" s="11" t="str">
        <f t="shared" si="7"/>
        <v>ГБОУ прогимназия №698</v>
      </c>
      <c r="C39" s="5">
        <f t="shared" si="7"/>
        <v>11698</v>
      </c>
      <c r="D39" s="5" t="str">
        <f t="shared" si="7"/>
        <v>прогимназия</v>
      </c>
      <c r="E39" s="12" t="str">
        <f t="shared" si="7"/>
        <v>1б</v>
      </c>
      <c r="F39" s="7">
        <f t="shared" si="7"/>
        <v>61</v>
      </c>
      <c r="G39" s="7">
        <f t="shared" si="7"/>
        <v>56</v>
      </c>
      <c r="H39" s="8">
        <f t="shared" si="5"/>
        <v>11698037</v>
      </c>
      <c r="I39" s="9">
        <v>1</v>
      </c>
      <c r="J39" s="9">
        <v>1</v>
      </c>
      <c r="K39" s="9">
        <v>1</v>
      </c>
      <c r="L39" s="9">
        <v>1</v>
      </c>
      <c r="M39" s="9">
        <v>1</v>
      </c>
      <c r="N39" s="10">
        <f t="shared" si="6"/>
        <v>5</v>
      </c>
    </row>
    <row r="40" spans="1:14" ht="18.75" customHeight="1" x14ac:dyDescent="0.25">
      <c r="A40" s="3" t="str">
        <f t="shared" si="7"/>
        <v>Московский</v>
      </c>
      <c r="B40" s="11" t="str">
        <f t="shared" si="7"/>
        <v>ГБОУ прогимназия №698</v>
      </c>
      <c r="C40" s="5">
        <f t="shared" si="7"/>
        <v>11698</v>
      </c>
      <c r="D40" s="5" t="str">
        <f t="shared" si="7"/>
        <v>прогимназия</v>
      </c>
      <c r="E40" s="12" t="str">
        <f t="shared" si="7"/>
        <v>1б</v>
      </c>
      <c r="F40" s="7">
        <f t="shared" si="7"/>
        <v>61</v>
      </c>
      <c r="G40" s="7">
        <f t="shared" si="7"/>
        <v>56</v>
      </c>
      <c r="H40" s="8">
        <f t="shared" si="5"/>
        <v>11698038</v>
      </c>
      <c r="I40" s="9">
        <v>1</v>
      </c>
      <c r="J40" s="9">
        <v>1</v>
      </c>
      <c r="K40" s="9">
        <v>1</v>
      </c>
      <c r="L40" s="9">
        <v>1</v>
      </c>
      <c r="M40" s="9">
        <v>1</v>
      </c>
      <c r="N40" s="10">
        <f t="shared" si="6"/>
        <v>5</v>
      </c>
    </row>
    <row r="41" spans="1:14" ht="18.75" customHeight="1" x14ac:dyDescent="0.25">
      <c r="A41" s="3" t="str">
        <f t="shared" si="7"/>
        <v>Московский</v>
      </c>
      <c r="B41" s="11" t="str">
        <f t="shared" si="7"/>
        <v>ГБОУ прогимназия №698</v>
      </c>
      <c r="C41" s="5">
        <f t="shared" si="7"/>
        <v>11698</v>
      </c>
      <c r="D41" s="5" t="str">
        <f t="shared" si="7"/>
        <v>прогимназия</v>
      </c>
      <c r="E41" s="12" t="str">
        <f t="shared" si="7"/>
        <v>1б</v>
      </c>
      <c r="F41" s="7">
        <f t="shared" si="7"/>
        <v>61</v>
      </c>
      <c r="G41" s="7">
        <f t="shared" si="7"/>
        <v>56</v>
      </c>
      <c r="H41" s="8">
        <f t="shared" si="5"/>
        <v>11698039</v>
      </c>
      <c r="I41" s="9">
        <v>1</v>
      </c>
      <c r="J41" s="9">
        <v>1</v>
      </c>
      <c r="K41" s="9">
        <v>1</v>
      </c>
      <c r="L41" s="9">
        <v>1</v>
      </c>
      <c r="M41" s="9">
        <v>1</v>
      </c>
      <c r="N41" s="10">
        <f t="shared" si="6"/>
        <v>5</v>
      </c>
    </row>
    <row r="42" spans="1:14" ht="18.75" customHeight="1" x14ac:dyDescent="0.25">
      <c r="A42" s="3" t="str">
        <f t="shared" si="7"/>
        <v>Московский</v>
      </c>
      <c r="B42" s="11" t="str">
        <f t="shared" si="7"/>
        <v>ГБОУ прогимназия №698</v>
      </c>
      <c r="C42" s="5">
        <f t="shared" si="7"/>
        <v>11698</v>
      </c>
      <c r="D42" s="5" t="str">
        <f t="shared" si="7"/>
        <v>прогимназия</v>
      </c>
      <c r="E42" s="12" t="str">
        <f t="shared" si="7"/>
        <v>1б</v>
      </c>
      <c r="F42" s="7">
        <f t="shared" si="7"/>
        <v>61</v>
      </c>
      <c r="G42" s="7">
        <f t="shared" si="7"/>
        <v>56</v>
      </c>
      <c r="H42" s="8">
        <f t="shared" si="5"/>
        <v>11698040</v>
      </c>
      <c r="I42" s="9">
        <v>1</v>
      </c>
      <c r="J42" s="9">
        <v>1</v>
      </c>
      <c r="K42" s="9">
        <v>1</v>
      </c>
      <c r="L42" s="9">
        <v>1</v>
      </c>
      <c r="M42" s="9">
        <v>1</v>
      </c>
      <c r="N42" s="10">
        <f t="shared" si="6"/>
        <v>5</v>
      </c>
    </row>
    <row r="43" spans="1:14" ht="18.75" customHeight="1" x14ac:dyDescent="0.25">
      <c r="A43" s="3" t="str">
        <f t="shared" si="7"/>
        <v>Московский</v>
      </c>
      <c r="B43" s="11" t="str">
        <f t="shared" si="7"/>
        <v>ГБОУ прогимназия №698</v>
      </c>
      <c r="C43" s="5">
        <f t="shared" si="7"/>
        <v>11698</v>
      </c>
      <c r="D43" s="5" t="str">
        <f t="shared" si="7"/>
        <v>прогимназия</v>
      </c>
      <c r="E43" s="12" t="str">
        <f t="shared" si="7"/>
        <v>1б</v>
      </c>
      <c r="F43" s="7">
        <f t="shared" si="7"/>
        <v>61</v>
      </c>
      <c r="G43" s="7">
        <f t="shared" si="7"/>
        <v>56</v>
      </c>
      <c r="H43" s="8">
        <f t="shared" si="5"/>
        <v>11698041</v>
      </c>
      <c r="I43" s="9">
        <v>1</v>
      </c>
      <c r="J43" s="9">
        <v>0</v>
      </c>
      <c r="K43" s="9">
        <v>0</v>
      </c>
      <c r="L43" s="9">
        <v>1</v>
      </c>
      <c r="M43" s="9">
        <v>1</v>
      </c>
      <c r="N43" s="10">
        <f t="shared" si="6"/>
        <v>3</v>
      </c>
    </row>
    <row r="44" spans="1:14" ht="18.75" customHeight="1" x14ac:dyDescent="0.25">
      <c r="A44" s="3" t="str">
        <f t="shared" si="7"/>
        <v>Московский</v>
      </c>
      <c r="B44" s="11" t="str">
        <f t="shared" si="7"/>
        <v>ГБОУ прогимназия №698</v>
      </c>
      <c r="C44" s="5">
        <f t="shared" si="7"/>
        <v>11698</v>
      </c>
      <c r="D44" s="5" t="str">
        <f t="shared" si="7"/>
        <v>прогимназия</v>
      </c>
      <c r="E44" s="12" t="str">
        <f t="shared" si="7"/>
        <v>1б</v>
      </c>
      <c r="F44" s="7">
        <f t="shared" si="7"/>
        <v>61</v>
      </c>
      <c r="G44" s="7">
        <f t="shared" si="7"/>
        <v>56</v>
      </c>
      <c r="H44" s="8">
        <f t="shared" si="5"/>
        <v>11698042</v>
      </c>
      <c r="I44" s="9">
        <v>1</v>
      </c>
      <c r="J44" s="9">
        <v>1</v>
      </c>
      <c r="K44" s="9">
        <v>1</v>
      </c>
      <c r="L44" s="9">
        <v>1</v>
      </c>
      <c r="M44" s="9">
        <v>1</v>
      </c>
      <c r="N44" s="10">
        <f t="shared" si="6"/>
        <v>5</v>
      </c>
    </row>
    <row r="45" spans="1:14" ht="18.75" customHeight="1" x14ac:dyDescent="0.25">
      <c r="A45" s="3" t="str">
        <f t="shared" si="7"/>
        <v>Московский</v>
      </c>
      <c r="B45" s="11" t="str">
        <f t="shared" si="7"/>
        <v>ГБОУ прогимназия №698</v>
      </c>
      <c r="C45" s="5">
        <f t="shared" si="7"/>
        <v>11698</v>
      </c>
      <c r="D45" s="5" t="str">
        <f t="shared" si="7"/>
        <v>прогимназия</v>
      </c>
      <c r="E45" s="12" t="str">
        <f t="shared" si="7"/>
        <v>1б</v>
      </c>
      <c r="F45" s="7">
        <f t="shared" si="7"/>
        <v>61</v>
      </c>
      <c r="G45" s="7">
        <f t="shared" si="7"/>
        <v>56</v>
      </c>
      <c r="H45" s="8">
        <f t="shared" si="5"/>
        <v>11698043</v>
      </c>
      <c r="I45" s="9">
        <v>1</v>
      </c>
      <c r="J45" s="9">
        <v>0</v>
      </c>
      <c r="K45" s="9">
        <v>1</v>
      </c>
      <c r="L45" s="9">
        <v>1</v>
      </c>
      <c r="M45" s="9">
        <v>1</v>
      </c>
      <c r="N45" s="10">
        <f t="shared" si="6"/>
        <v>4</v>
      </c>
    </row>
    <row r="46" spans="1:14" ht="18.75" customHeight="1" x14ac:dyDescent="0.25">
      <c r="A46" s="3" t="str">
        <f t="shared" si="7"/>
        <v>Московский</v>
      </c>
      <c r="B46" s="11" t="str">
        <f t="shared" si="7"/>
        <v>ГБОУ прогимназия №698</v>
      </c>
      <c r="C46" s="5">
        <f t="shared" si="7"/>
        <v>11698</v>
      </c>
      <c r="D46" s="5" t="str">
        <f t="shared" si="7"/>
        <v>прогимназия</v>
      </c>
      <c r="E46" s="12" t="str">
        <f t="shared" si="7"/>
        <v>1б</v>
      </c>
      <c r="F46" s="7">
        <f t="shared" si="7"/>
        <v>61</v>
      </c>
      <c r="G46" s="7">
        <f t="shared" si="7"/>
        <v>56</v>
      </c>
      <c r="H46" s="8">
        <f t="shared" si="5"/>
        <v>11698044</v>
      </c>
      <c r="I46" s="9">
        <v>1</v>
      </c>
      <c r="J46" s="9">
        <v>1</v>
      </c>
      <c r="K46" s="9">
        <v>1</v>
      </c>
      <c r="L46" s="9">
        <v>1</v>
      </c>
      <c r="M46" s="9">
        <v>1</v>
      </c>
      <c r="N46" s="10">
        <f t="shared" si="6"/>
        <v>5</v>
      </c>
    </row>
    <row r="47" spans="1:14" ht="18.75" customHeight="1" x14ac:dyDescent="0.25">
      <c r="A47" s="3" t="str">
        <f t="shared" si="7"/>
        <v>Московский</v>
      </c>
      <c r="B47" s="11" t="str">
        <f t="shared" si="7"/>
        <v>ГБОУ прогимназия №698</v>
      </c>
      <c r="C47" s="5">
        <f t="shared" si="7"/>
        <v>11698</v>
      </c>
      <c r="D47" s="5" t="str">
        <f t="shared" si="7"/>
        <v>прогимназия</v>
      </c>
      <c r="E47" s="12" t="str">
        <f t="shared" si="7"/>
        <v>1б</v>
      </c>
      <c r="F47" s="7">
        <f t="shared" si="7"/>
        <v>61</v>
      </c>
      <c r="G47" s="7">
        <f t="shared" si="7"/>
        <v>56</v>
      </c>
      <c r="H47" s="8">
        <f t="shared" si="3"/>
        <v>11698045</v>
      </c>
      <c r="I47" s="9">
        <v>1</v>
      </c>
      <c r="J47" s="9">
        <v>1</v>
      </c>
      <c r="K47" s="9">
        <v>1</v>
      </c>
      <c r="L47" s="9">
        <v>1</v>
      </c>
      <c r="M47" s="9">
        <v>1</v>
      </c>
      <c r="N47" s="10">
        <f t="shared" si="6"/>
        <v>5</v>
      </c>
    </row>
    <row r="48" spans="1:14" ht="18.75" customHeight="1" x14ac:dyDescent="0.25">
      <c r="A48" s="3" t="str">
        <f t="shared" si="7"/>
        <v>Московский</v>
      </c>
      <c r="B48" s="11" t="str">
        <f t="shared" si="7"/>
        <v>ГБОУ прогимназия №698</v>
      </c>
      <c r="C48" s="5">
        <f t="shared" si="7"/>
        <v>11698</v>
      </c>
      <c r="D48" s="5" t="str">
        <f t="shared" si="7"/>
        <v>прогимназия</v>
      </c>
      <c r="E48" s="12" t="str">
        <f t="shared" si="7"/>
        <v>1б</v>
      </c>
      <c r="F48" s="7">
        <f t="shared" si="7"/>
        <v>61</v>
      </c>
      <c r="G48" s="7">
        <f t="shared" si="7"/>
        <v>56</v>
      </c>
      <c r="H48" s="8">
        <f t="shared" si="3"/>
        <v>11698046</v>
      </c>
      <c r="I48" s="9">
        <v>1</v>
      </c>
      <c r="J48" s="9">
        <v>1</v>
      </c>
      <c r="K48" s="9">
        <v>1</v>
      </c>
      <c r="L48" s="9">
        <v>1</v>
      </c>
      <c r="M48" s="9">
        <v>1</v>
      </c>
      <c r="N48" s="10">
        <f t="shared" si="6"/>
        <v>5</v>
      </c>
    </row>
    <row r="49" spans="1:14" ht="18.75" customHeight="1" x14ac:dyDescent="0.25">
      <c r="A49" s="3" t="str">
        <f t="shared" si="7"/>
        <v>Московский</v>
      </c>
      <c r="B49" s="11" t="str">
        <f t="shared" si="7"/>
        <v>ГБОУ прогимназия №698</v>
      </c>
      <c r="C49" s="5">
        <f t="shared" si="7"/>
        <v>11698</v>
      </c>
      <c r="D49" s="5" t="str">
        <f t="shared" si="7"/>
        <v>прогимназия</v>
      </c>
      <c r="E49" s="12" t="str">
        <f t="shared" si="7"/>
        <v>1б</v>
      </c>
      <c r="F49" s="7">
        <f t="shared" si="7"/>
        <v>61</v>
      </c>
      <c r="G49" s="7">
        <f t="shared" si="7"/>
        <v>56</v>
      </c>
      <c r="H49" s="8">
        <f t="shared" si="3"/>
        <v>11698047</v>
      </c>
      <c r="I49" s="9">
        <v>1</v>
      </c>
      <c r="J49" s="9">
        <v>1</v>
      </c>
      <c r="K49" s="9">
        <v>1</v>
      </c>
      <c r="L49" s="9">
        <v>1</v>
      </c>
      <c r="M49" s="9">
        <v>1</v>
      </c>
      <c r="N49" s="10">
        <f t="shared" si="6"/>
        <v>5</v>
      </c>
    </row>
    <row r="50" spans="1:14" ht="18.75" customHeight="1" x14ac:dyDescent="0.25">
      <c r="A50" s="3" t="str">
        <f t="shared" si="7"/>
        <v>Московский</v>
      </c>
      <c r="B50" s="11" t="str">
        <f t="shared" si="7"/>
        <v>ГБОУ прогимназия №698</v>
      </c>
      <c r="C50" s="5">
        <f t="shared" si="7"/>
        <v>11698</v>
      </c>
      <c r="D50" s="5" t="str">
        <f t="shared" si="7"/>
        <v>прогимназия</v>
      </c>
      <c r="E50" s="12" t="str">
        <f t="shared" si="7"/>
        <v>1б</v>
      </c>
      <c r="F50" s="7">
        <f t="shared" si="7"/>
        <v>61</v>
      </c>
      <c r="G50" s="7">
        <f t="shared" si="7"/>
        <v>56</v>
      </c>
      <c r="H50" s="8">
        <f t="shared" si="3"/>
        <v>11698048</v>
      </c>
      <c r="I50" s="9">
        <v>1</v>
      </c>
      <c r="J50" s="9">
        <v>1</v>
      </c>
      <c r="K50" s="9">
        <v>1</v>
      </c>
      <c r="L50" s="9">
        <v>1</v>
      </c>
      <c r="M50" s="9">
        <v>1</v>
      </c>
      <c r="N50" s="10">
        <f t="shared" si="6"/>
        <v>5</v>
      </c>
    </row>
    <row r="51" spans="1:14" ht="18.75" customHeight="1" x14ac:dyDescent="0.25">
      <c r="A51" s="3" t="str">
        <f t="shared" si="7"/>
        <v>Московский</v>
      </c>
      <c r="B51" s="11" t="str">
        <f t="shared" si="7"/>
        <v>ГБОУ прогимназия №698</v>
      </c>
      <c r="C51" s="5">
        <f t="shared" si="7"/>
        <v>11698</v>
      </c>
      <c r="D51" s="5" t="str">
        <f t="shared" si="7"/>
        <v>прогимназия</v>
      </c>
      <c r="E51" s="12" t="str">
        <f t="shared" si="7"/>
        <v>1б</v>
      </c>
      <c r="F51" s="7">
        <f t="shared" si="7"/>
        <v>61</v>
      </c>
      <c r="G51" s="7">
        <f t="shared" si="7"/>
        <v>56</v>
      </c>
      <c r="H51" s="8">
        <f t="shared" si="3"/>
        <v>11698049</v>
      </c>
      <c r="I51" s="9">
        <v>1</v>
      </c>
      <c r="J51" s="9">
        <v>1</v>
      </c>
      <c r="K51" s="9">
        <v>0</v>
      </c>
      <c r="L51" s="9">
        <v>1</v>
      </c>
      <c r="M51" s="9">
        <v>1</v>
      </c>
      <c r="N51" s="10">
        <f t="shared" si="6"/>
        <v>4</v>
      </c>
    </row>
    <row r="52" spans="1:14" ht="18.75" customHeight="1" x14ac:dyDescent="0.25">
      <c r="A52" s="3" t="str">
        <f t="shared" si="7"/>
        <v>Московский</v>
      </c>
      <c r="B52" s="11" t="str">
        <f t="shared" si="7"/>
        <v>ГБОУ прогимназия №698</v>
      </c>
      <c r="C52" s="5">
        <f t="shared" si="7"/>
        <v>11698</v>
      </c>
      <c r="D52" s="5" t="str">
        <f t="shared" si="7"/>
        <v>прогимназия</v>
      </c>
      <c r="E52" s="12" t="str">
        <f t="shared" si="7"/>
        <v>1б</v>
      </c>
      <c r="F52" s="7">
        <f t="shared" si="7"/>
        <v>61</v>
      </c>
      <c r="G52" s="7">
        <f t="shared" si="7"/>
        <v>56</v>
      </c>
      <c r="H52" s="8">
        <f t="shared" si="3"/>
        <v>11698050</v>
      </c>
      <c r="I52" s="9">
        <v>1</v>
      </c>
      <c r="J52" s="9">
        <v>1</v>
      </c>
      <c r="K52" s="9">
        <v>1</v>
      </c>
      <c r="L52" s="9">
        <v>1</v>
      </c>
      <c r="M52" s="9">
        <v>1</v>
      </c>
      <c r="N52" s="10">
        <f t="shared" si="6"/>
        <v>5</v>
      </c>
    </row>
    <row r="53" spans="1:14" ht="18.75" customHeight="1" x14ac:dyDescent="0.25">
      <c r="A53" s="3" t="str">
        <f t="shared" ref="A53:G59" si="8">A52</f>
        <v>Московский</v>
      </c>
      <c r="B53" s="11" t="str">
        <f t="shared" si="8"/>
        <v>ГБОУ прогимназия №698</v>
      </c>
      <c r="C53" s="5">
        <f t="shared" si="8"/>
        <v>11698</v>
      </c>
      <c r="D53" s="5" t="str">
        <f t="shared" si="8"/>
        <v>прогимназия</v>
      </c>
      <c r="E53" s="12" t="str">
        <f t="shared" si="8"/>
        <v>1б</v>
      </c>
      <c r="F53" s="7">
        <f t="shared" si="8"/>
        <v>61</v>
      </c>
      <c r="G53" s="7">
        <f t="shared" si="8"/>
        <v>56</v>
      </c>
      <c r="H53" s="8">
        <f t="shared" si="3"/>
        <v>11698051</v>
      </c>
      <c r="I53" s="9">
        <v>1</v>
      </c>
      <c r="J53" s="9">
        <v>0</v>
      </c>
      <c r="K53" s="9">
        <v>1</v>
      </c>
      <c r="L53" s="9">
        <v>1</v>
      </c>
      <c r="M53" s="9">
        <v>1</v>
      </c>
      <c r="N53" s="10">
        <f t="shared" si="6"/>
        <v>4</v>
      </c>
    </row>
    <row r="54" spans="1:14" ht="18.75" customHeight="1" x14ac:dyDescent="0.25">
      <c r="A54" s="3" t="str">
        <f t="shared" si="8"/>
        <v>Московский</v>
      </c>
      <c r="B54" s="11" t="str">
        <f t="shared" si="8"/>
        <v>ГБОУ прогимназия №698</v>
      </c>
      <c r="C54" s="5">
        <f t="shared" si="8"/>
        <v>11698</v>
      </c>
      <c r="D54" s="5" t="str">
        <f t="shared" si="8"/>
        <v>прогимназия</v>
      </c>
      <c r="E54" s="12" t="str">
        <f t="shared" si="8"/>
        <v>1б</v>
      </c>
      <c r="F54" s="7">
        <f t="shared" si="8"/>
        <v>61</v>
      </c>
      <c r="G54" s="7">
        <f t="shared" si="8"/>
        <v>56</v>
      </c>
      <c r="H54" s="8">
        <f t="shared" si="3"/>
        <v>11698052</v>
      </c>
      <c r="I54" s="9">
        <v>1</v>
      </c>
      <c r="J54" s="9">
        <v>1</v>
      </c>
      <c r="K54" s="9">
        <v>1</v>
      </c>
      <c r="L54" s="9">
        <v>1</v>
      </c>
      <c r="M54" s="9">
        <v>1</v>
      </c>
      <c r="N54" s="10">
        <f t="shared" si="6"/>
        <v>5</v>
      </c>
    </row>
    <row r="55" spans="1:14" ht="18.75" customHeight="1" x14ac:dyDescent="0.25">
      <c r="A55" s="3" t="str">
        <f t="shared" si="8"/>
        <v>Московский</v>
      </c>
      <c r="B55" s="11" t="str">
        <f t="shared" si="8"/>
        <v>ГБОУ прогимназия №698</v>
      </c>
      <c r="C55" s="5">
        <f t="shared" si="8"/>
        <v>11698</v>
      </c>
      <c r="D55" s="5" t="str">
        <f t="shared" si="8"/>
        <v>прогимназия</v>
      </c>
      <c r="E55" s="12" t="str">
        <f t="shared" si="8"/>
        <v>1б</v>
      </c>
      <c r="F55" s="7">
        <f t="shared" si="8"/>
        <v>61</v>
      </c>
      <c r="G55" s="7">
        <f t="shared" si="8"/>
        <v>56</v>
      </c>
      <c r="H55" s="8">
        <f t="shared" si="3"/>
        <v>11698053</v>
      </c>
      <c r="I55" s="9">
        <v>0</v>
      </c>
      <c r="J55" s="9">
        <v>1</v>
      </c>
      <c r="K55" s="9">
        <v>0</v>
      </c>
      <c r="L55" s="9">
        <v>1</v>
      </c>
      <c r="M55" s="9">
        <v>1</v>
      </c>
      <c r="N55" s="10">
        <f t="shared" si="6"/>
        <v>3</v>
      </c>
    </row>
    <row r="56" spans="1:14" ht="18.75" customHeight="1" x14ac:dyDescent="0.25">
      <c r="A56" s="3" t="str">
        <f t="shared" si="8"/>
        <v>Московский</v>
      </c>
      <c r="B56" s="11" t="str">
        <f t="shared" si="8"/>
        <v>ГБОУ прогимназия №698</v>
      </c>
      <c r="C56" s="5">
        <f t="shared" si="8"/>
        <v>11698</v>
      </c>
      <c r="D56" s="5" t="str">
        <f t="shared" si="8"/>
        <v>прогимназия</v>
      </c>
      <c r="E56" s="12" t="str">
        <f t="shared" si="8"/>
        <v>1б</v>
      </c>
      <c r="F56" s="7">
        <f t="shared" si="8"/>
        <v>61</v>
      </c>
      <c r="G56" s="7">
        <f t="shared" si="8"/>
        <v>56</v>
      </c>
      <c r="H56" s="8">
        <f t="shared" si="3"/>
        <v>11698054</v>
      </c>
      <c r="I56" s="9">
        <v>1</v>
      </c>
      <c r="J56" s="9">
        <v>1</v>
      </c>
      <c r="K56" s="9">
        <v>1</v>
      </c>
      <c r="L56" s="9">
        <v>1</v>
      </c>
      <c r="M56" s="9">
        <v>1</v>
      </c>
      <c r="N56" s="10">
        <f t="shared" si="6"/>
        <v>5</v>
      </c>
    </row>
    <row r="57" spans="1:14" ht="18.75" customHeight="1" x14ac:dyDescent="0.25">
      <c r="A57" s="3" t="str">
        <f t="shared" si="8"/>
        <v>Московский</v>
      </c>
      <c r="B57" s="11" t="str">
        <f t="shared" si="8"/>
        <v>ГБОУ прогимназия №698</v>
      </c>
      <c r="C57" s="5">
        <f t="shared" si="8"/>
        <v>11698</v>
      </c>
      <c r="D57" s="5" t="str">
        <f t="shared" si="8"/>
        <v>прогимназия</v>
      </c>
      <c r="E57" s="12" t="str">
        <f t="shared" si="8"/>
        <v>1б</v>
      </c>
      <c r="F57" s="7">
        <f t="shared" si="8"/>
        <v>61</v>
      </c>
      <c r="G57" s="7">
        <f t="shared" si="8"/>
        <v>56</v>
      </c>
      <c r="H57" s="8">
        <f t="shared" si="3"/>
        <v>11698055</v>
      </c>
      <c r="I57" s="9">
        <v>1</v>
      </c>
      <c r="J57" s="9">
        <v>1</v>
      </c>
      <c r="K57" s="9">
        <v>1</v>
      </c>
      <c r="L57" s="9">
        <v>1</v>
      </c>
      <c r="M57" s="9">
        <v>1</v>
      </c>
      <c r="N57" s="10">
        <f t="shared" si="6"/>
        <v>5</v>
      </c>
    </row>
    <row r="58" spans="1:14" ht="18.75" customHeight="1" x14ac:dyDescent="0.25">
      <c r="A58" s="3" t="str">
        <f t="shared" si="8"/>
        <v>Московский</v>
      </c>
      <c r="B58" s="11" t="str">
        <f t="shared" si="8"/>
        <v>ГБОУ прогимназия №698</v>
      </c>
      <c r="C58" s="5">
        <f t="shared" si="8"/>
        <v>11698</v>
      </c>
      <c r="D58" s="5" t="str">
        <f t="shared" si="8"/>
        <v>прогимназия</v>
      </c>
      <c r="E58" s="12" t="str">
        <f t="shared" si="8"/>
        <v>1б</v>
      </c>
      <c r="F58" s="7">
        <f t="shared" si="8"/>
        <v>61</v>
      </c>
      <c r="G58" s="7">
        <f t="shared" si="8"/>
        <v>56</v>
      </c>
      <c r="H58" s="8">
        <f t="shared" si="3"/>
        <v>11698056</v>
      </c>
      <c r="I58" s="9">
        <v>1</v>
      </c>
      <c r="J58" s="9">
        <v>1</v>
      </c>
      <c r="K58" s="9">
        <v>1</v>
      </c>
      <c r="L58" s="9">
        <v>1</v>
      </c>
      <c r="M58" s="9">
        <v>1</v>
      </c>
      <c r="N58" s="10">
        <f t="shared" si="6"/>
        <v>5</v>
      </c>
    </row>
    <row r="59" spans="1:14" ht="18.75" customHeight="1" x14ac:dyDescent="0.25">
      <c r="A59" s="3" t="str">
        <f t="shared" si="8"/>
        <v>Московский</v>
      </c>
      <c r="B59" s="11" t="str">
        <f t="shared" si="8"/>
        <v>ГБОУ прогимназия №698</v>
      </c>
      <c r="C59" s="5">
        <f t="shared" si="8"/>
        <v>11698</v>
      </c>
      <c r="D59" s="5" t="str">
        <f t="shared" si="8"/>
        <v>прогимназия</v>
      </c>
      <c r="E59" s="12" t="str">
        <f t="shared" si="8"/>
        <v>1б</v>
      </c>
      <c r="F59" s="7">
        <f t="shared" si="8"/>
        <v>61</v>
      </c>
      <c r="G59" s="7">
        <f t="shared" si="8"/>
        <v>56</v>
      </c>
      <c r="I59" s="48">
        <f>SUM(I3:I58)/(56*1)</f>
        <v>0.8928571428571429</v>
      </c>
      <c r="J59" s="48">
        <f t="shared" ref="J59:M59" si="9">SUM(J3:J58)/(56*1)</f>
        <v>0.9285714285714286</v>
      </c>
      <c r="K59" s="48">
        <f t="shared" si="9"/>
        <v>0.5892857142857143</v>
      </c>
      <c r="L59" s="48">
        <f t="shared" si="9"/>
        <v>0.9285714285714286</v>
      </c>
      <c r="M59" s="48">
        <f t="shared" si="9"/>
        <v>0.9821428571428571</v>
      </c>
      <c r="N59" s="48">
        <f>SUM(N3:N58)/(56*5)</f>
        <v>0.86428571428571432</v>
      </c>
    </row>
    <row r="61" spans="1:14" ht="18.75" customHeight="1" x14ac:dyDescent="0.25">
      <c r="A61" s="54" t="s">
        <v>74</v>
      </c>
      <c r="B61" s="54" t="s">
        <v>75</v>
      </c>
      <c r="C61" s="54" t="s">
        <v>76</v>
      </c>
    </row>
    <row r="62" spans="1:14" ht="18.75" customHeight="1" x14ac:dyDescent="0.25">
      <c r="A62" s="54" t="s">
        <v>82</v>
      </c>
      <c r="B62" s="54">
        <v>0</v>
      </c>
      <c r="C62" s="55">
        <f>B62/$B$68</f>
        <v>0</v>
      </c>
    </row>
    <row r="63" spans="1:14" ht="18.75" customHeight="1" x14ac:dyDescent="0.25">
      <c r="A63" s="54" t="s">
        <v>77</v>
      </c>
      <c r="B63" s="54">
        <v>0</v>
      </c>
      <c r="C63" s="55">
        <f t="shared" ref="C63:C67" si="10">B63/$B$68</f>
        <v>0</v>
      </c>
    </row>
    <row r="64" spans="1:14" ht="18.75" customHeight="1" x14ac:dyDescent="0.25">
      <c r="A64" s="54" t="s">
        <v>78</v>
      </c>
      <c r="B64" s="54">
        <v>2</v>
      </c>
      <c r="C64" s="55">
        <f t="shared" si="10"/>
        <v>3.5714285714285712E-2</v>
      </c>
    </row>
    <row r="65" spans="1:3" ht="18.75" customHeight="1" x14ac:dyDescent="0.25">
      <c r="A65" s="54" t="s">
        <v>79</v>
      </c>
      <c r="B65" s="54">
        <v>7</v>
      </c>
      <c r="C65" s="55">
        <f t="shared" si="10"/>
        <v>0.125</v>
      </c>
    </row>
    <row r="66" spans="1:3" ht="18.75" customHeight="1" x14ac:dyDescent="0.25">
      <c r="A66" s="54" t="s">
        <v>80</v>
      </c>
      <c r="B66" s="54">
        <v>18</v>
      </c>
      <c r="C66" s="55">
        <f t="shared" si="10"/>
        <v>0.32142857142857145</v>
      </c>
    </row>
    <row r="67" spans="1:3" ht="18.75" customHeight="1" x14ac:dyDescent="0.25">
      <c r="A67" s="54" t="s">
        <v>81</v>
      </c>
      <c r="B67" s="54">
        <v>29</v>
      </c>
      <c r="C67" s="55">
        <f t="shared" si="10"/>
        <v>0.5178571428571429</v>
      </c>
    </row>
    <row r="68" spans="1:3" ht="18.75" customHeight="1" x14ac:dyDescent="0.25">
      <c r="B68">
        <f>SUM(B62:B67)</f>
        <v>56</v>
      </c>
    </row>
  </sheetData>
  <autoFilter ref="A1:N59"/>
  <mergeCells count="9">
    <mergeCell ref="G1:G2"/>
    <mergeCell ref="H1:H2"/>
    <mergeCell ref="N1:N2"/>
    <mergeCell ref="A1:A2"/>
    <mergeCell ref="B1:B2"/>
    <mergeCell ref="C1:C2"/>
    <mergeCell ref="D1:D2"/>
    <mergeCell ref="E1:E2"/>
    <mergeCell ref="F1:F2"/>
  </mergeCells>
  <dataValidations count="3">
    <dataValidation allowBlank="1" showErrorMessage="1" sqref="E3:G59"/>
    <dataValidation type="list" allowBlank="1" showInputMessage="1" showErrorMessage="1" sqref="I3:M58">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2925"/>
  <sheetViews>
    <sheetView workbookViewId="0">
      <selection activeCell="Q2" sqref="Q2"/>
    </sheetView>
  </sheetViews>
  <sheetFormatPr defaultRowHeight="15" x14ac:dyDescent="0.25"/>
  <cols>
    <col min="1" max="1" width="13.28515625" customWidth="1"/>
    <col min="2" max="2" width="24" customWidth="1"/>
    <col min="3" max="3" width="9.42578125" customWidth="1"/>
    <col min="4" max="4" width="10.140625" customWidth="1"/>
    <col min="5" max="5" width="13.85546875" customWidth="1"/>
    <col min="6" max="6" width="12.42578125" customWidth="1"/>
    <col min="7" max="7" width="15" customWidth="1"/>
    <col min="8" max="8" width="12.42578125" customWidth="1"/>
    <col min="9" max="10" width="6.5703125" customWidth="1"/>
    <col min="11" max="11" width="6.85546875" customWidth="1"/>
    <col min="12" max="12" width="7.28515625" customWidth="1"/>
    <col min="13" max="13" width="7.140625" customWidth="1"/>
  </cols>
  <sheetData>
    <row r="1" spans="1:14"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x14ac:dyDescent="0.25">
      <c r="A2" s="172"/>
      <c r="B2" s="172"/>
      <c r="C2" s="172"/>
      <c r="D2" s="172"/>
      <c r="E2" s="173"/>
      <c r="F2" s="168"/>
      <c r="G2" s="168"/>
      <c r="H2" s="170"/>
      <c r="I2" s="2" t="s">
        <v>9</v>
      </c>
      <c r="J2" s="2" t="s">
        <v>9</v>
      </c>
      <c r="K2" s="2" t="s">
        <v>9</v>
      </c>
      <c r="L2" s="2" t="s">
        <v>9</v>
      </c>
      <c r="M2" s="2" t="s">
        <v>9</v>
      </c>
      <c r="N2" s="171"/>
    </row>
    <row r="3" spans="1:14" x14ac:dyDescent="0.25">
      <c r="A3" s="3" t="s">
        <v>10</v>
      </c>
      <c r="B3" s="4" t="s">
        <v>11</v>
      </c>
      <c r="C3" s="5">
        <v>11001</v>
      </c>
      <c r="D3" s="5" t="s">
        <v>70</v>
      </c>
      <c r="E3" s="6" t="s">
        <v>12</v>
      </c>
      <c r="F3" s="7">
        <v>63</v>
      </c>
      <c r="G3" s="7">
        <v>56</v>
      </c>
      <c r="H3" s="8">
        <v>11001001</v>
      </c>
      <c r="I3" s="9">
        <v>1</v>
      </c>
      <c r="J3" s="9">
        <v>1</v>
      </c>
      <c r="K3" s="9">
        <v>0</v>
      </c>
      <c r="L3" s="9">
        <v>1</v>
      </c>
      <c r="M3" s="9">
        <v>1</v>
      </c>
      <c r="N3" s="10">
        <v>4</v>
      </c>
    </row>
    <row r="4" spans="1:14" x14ac:dyDescent="0.25">
      <c r="A4" s="3" t="s">
        <v>10</v>
      </c>
      <c r="B4" s="11" t="s">
        <v>11</v>
      </c>
      <c r="C4" s="5">
        <v>11001</v>
      </c>
      <c r="D4" s="5" t="s">
        <v>70</v>
      </c>
      <c r="E4" s="12" t="s">
        <v>12</v>
      </c>
      <c r="F4" s="7">
        <v>63</v>
      </c>
      <c r="G4" s="7">
        <v>56</v>
      </c>
      <c r="H4" s="8">
        <v>11001002</v>
      </c>
      <c r="I4" s="9">
        <v>0</v>
      </c>
      <c r="J4" s="9">
        <v>0</v>
      </c>
      <c r="K4" s="9">
        <v>0</v>
      </c>
      <c r="L4" s="9">
        <v>0</v>
      </c>
      <c r="M4" s="9">
        <v>1</v>
      </c>
      <c r="N4" s="10">
        <v>1</v>
      </c>
    </row>
    <row r="5" spans="1:14" x14ac:dyDescent="0.25">
      <c r="A5" s="3" t="s">
        <v>10</v>
      </c>
      <c r="B5" s="11" t="s">
        <v>11</v>
      </c>
      <c r="C5" s="5">
        <v>11001</v>
      </c>
      <c r="D5" s="5" t="s">
        <v>70</v>
      </c>
      <c r="E5" s="12" t="s">
        <v>12</v>
      </c>
      <c r="F5" s="7">
        <v>63</v>
      </c>
      <c r="G5" s="7">
        <v>56</v>
      </c>
      <c r="H5" s="8">
        <v>11001003</v>
      </c>
      <c r="I5" s="9">
        <v>1</v>
      </c>
      <c r="J5" s="9">
        <v>1</v>
      </c>
      <c r="K5" s="9">
        <v>0</v>
      </c>
      <c r="L5" s="9">
        <v>1</v>
      </c>
      <c r="M5" s="9">
        <v>1</v>
      </c>
      <c r="N5" s="10">
        <v>4</v>
      </c>
    </row>
    <row r="6" spans="1:14" x14ac:dyDescent="0.25">
      <c r="A6" s="3" t="s">
        <v>10</v>
      </c>
      <c r="B6" s="11" t="s">
        <v>11</v>
      </c>
      <c r="C6" s="5">
        <v>11001</v>
      </c>
      <c r="D6" s="5" t="s">
        <v>70</v>
      </c>
      <c r="E6" s="12" t="s">
        <v>12</v>
      </c>
      <c r="F6" s="7">
        <v>63</v>
      </c>
      <c r="G6" s="7">
        <v>56</v>
      </c>
      <c r="H6" s="8">
        <v>11001004</v>
      </c>
      <c r="I6" s="9">
        <v>1</v>
      </c>
      <c r="J6" s="9">
        <v>1</v>
      </c>
      <c r="K6" s="9">
        <v>1</v>
      </c>
      <c r="L6" s="9">
        <v>1</v>
      </c>
      <c r="M6" s="9">
        <v>1</v>
      </c>
      <c r="N6" s="10">
        <v>5</v>
      </c>
    </row>
    <row r="7" spans="1:14" x14ac:dyDescent="0.25">
      <c r="A7" s="3" t="s">
        <v>10</v>
      </c>
      <c r="B7" s="11" t="s">
        <v>11</v>
      </c>
      <c r="C7" s="5">
        <v>11001</v>
      </c>
      <c r="D7" s="5" t="s">
        <v>70</v>
      </c>
      <c r="E7" s="12" t="s">
        <v>12</v>
      </c>
      <c r="F7" s="7">
        <v>63</v>
      </c>
      <c r="G7" s="7">
        <v>56</v>
      </c>
      <c r="H7" s="8">
        <v>11001005</v>
      </c>
      <c r="I7" s="9">
        <v>1</v>
      </c>
      <c r="J7" s="9">
        <v>1</v>
      </c>
      <c r="K7" s="9">
        <v>0</v>
      </c>
      <c r="L7" s="9">
        <v>1</v>
      </c>
      <c r="M7" s="9">
        <v>1</v>
      </c>
      <c r="N7" s="10">
        <v>4</v>
      </c>
    </row>
    <row r="8" spans="1:14" x14ac:dyDescent="0.25">
      <c r="A8" s="3" t="s">
        <v>10</v>
      </c>
      <c r="B8" s="11" t="s">
        <v>11</v>
      </c>
      <c r="C8" s="5">
        <v>11001</v>
      </c>
      <c r="D8" s="5" t="s">
        <v>70</v>
      </c>
      <c r="E8" s="12" t="s">
        <v>12</v>
      </c>
      <c r="F8" s="7">
        <v>63</v>
      </c>
      <c r="G8" s="7">
        <v>56</v>
      </c>
      <c r="H8" s="8">
        <v>11001006</v>
      </c>
      <c r="I8" s="9">
        <v>1</v>
      </c>
      <c r="J8" s="9">
        <v>1</v>
      </c>
      <c r="K8" s="9">
        <v>0</v>
      </c>
      <c r="L8" s="9">
        <v>1</v>
      </c>
      <c r="M8" s="9">
        <v>1</v>
      </c>
      <c r="N8" s="10">
        <v>4</v>
      </c>
    </row>
    <row r="9" spans="1:14" x14ac:dyDescent="0.25">
      <c r="A9" s="3" t="s">
        <v>10</v>
      </c>
      <c r="B9" s="11" t="s">
        <v>11</v>
      </c>
      <c r="C9" s="5">
        <v>11001</v>
      </c>
      <c r="D9" s="5" t="s">
        <v>70</v>
      </c>
      <c r="E9" s="12" t="s">
        <v>12</v>
      </c>
      <c r="F9" s="7">
        <v>63</v>
      </c>
      <c r="G9" s="7">
        <v>56</v>
      </c>
      <c r="H9" s="8">
        <v>11001007</v>
      </c>
      <c r="I9" s="9">
        <v>1</v>
      </c>
      <c r="J9" s="9">
        <v>1</v>
      </c>
      <c r="K9" s="9">
        <v>0</v>
      </c>
      <c r="L9" s="9">
        <v>1</v>
      </c>
      <c r="M9" s="9">
        <v>1</v>
      </c>
      <c r="N9" s="10">
        <v>4</v>
      </c>
    </row>
    <row r="10" spans="1:14" x14ac:dyDescent="0.25">
      <c r="A10" s="3" t="s">
        <v>10</v>
      </c>
      <c r="B10" s="11" t="s">
        <v>11</v>
      </c>
      <c r="C10" s="5">
        <v>11001</v>
      </c>
      <c r="D10" s="5" t="s">
        <v>70</v>
      </c>
      <c r="E10" s="12" t="s">
        <v>12</v>
      </c>
      <c r="F10" s="7">
        <v>63</v>
      </c>
      <c r="G10" s="7">
        <v>56</v>
      </c>
      <c r="H10" s="8">
        <v>11001008</v>
      </c>
      <c r="I10" s="9">
        <v>1</v>
      </c>
      <c r="J10" s="9">
        <v>1</v>
      </c>
      <c r="K10" s="9">
        <v>0</v>
      </c>
      <c r="L10" s="9">
        <v>1</v>
      </c>
      <c r="M10" s="9">
        <v>1</v>
      </c>
      <c r="N10" s="10">
        <v>4</v>
      </c>
    </row>
    <row r="11" spans="1:14" x14ac:dyDescent="0.25">
      <c r="A11" s="3" t="s">
        <v>10</v>
      </c>
      <c r="B11" s="11" t="s">
        <v>11</v>
      </c>
      <c r="C11" s="5">
        <v>11001</v>
      </c>
      <c r="D11" s="5" t="s">
        <v>70</v>
      </c>
      <c r="E11" s="12" t="s">
        <v>12</v>
      </c>
      <c r="F11" s="7">
        <v>63</v>
      </c>
      <c r="G11" s="7">
        <v>56</v>
      </c>
      <c r="H11" s="8">
        <v>11001009</v>
      </c>
      <c r="I11" s="9">
        <v>1</v>
      </c>
      <c r="J11" s="9">
        <v>1</v>
      </c>
      <c r="K11" s="9">
        <v>0</v>
      </c>
      <c r="L11" s="9">
        <v>1</v>
      </c>
      <c r="M11" s="9">
        <v>1</v>
      </c>
      <c r="N11" s="10">
        <v>4</v>
      </c>
    </row>
    <row r="12" spans="1:14" x14ac:dyDescent="0.25">
      <c r="A12" s="3" t="s">
        <v>10</v>
      </c>
      <c r="B12" s="11" t="s">
        <v>11</v>
      </c>
      <c r="C12" s="5">
        <v>11001</v>
      </c>
      <c r="D12" s="5" t="s">
        <v>70</v>
      </c>
      <c r="E12" s="12" t="s">
        <v>12</v>
      </c>
      <c r="F12" s="7">
        <v>63</v>
      </c>
      <c r="G12" s="7">
        <v>56</v>
      </c>
      <c r="H12" s="8">
        <v>11001010</v>
      </c>
      <c r="I12" s="9">
        <v>1</v>
      </c>
      <c r="J12" s="9">
        <v>1</v>
      </c>
      <c r="K12" s="9">
        <v>0</v>
      </c>
      <c r="L12" s="9">
        <v>1</v>
      </c>
      <c r="M12" s="9">
        <v>0</v>
      </c>
      <c r="N12" s="10">
        <v>3</v>
      </c>
    </row>
    <row r="13" spans="1:14" x14ac:dyDescent="0.25">
      <c r="A13" s="3" t="s">
        <v>10</v>
      </c>
      <c r="B13" s="11" t="s">
        <v>11</v>
      </c>
      <c r="C13" s="5">
        <v>11001</v>
      </c>
      <c r="D13" s="5" t="s">
        <v>70</v>
      </c>
      <c r="E13" s="12" t="s">
        <v>12</v>
      </c>
      <c r="F13" s="7">
        <v>63</v>
      </c>
      <c r="G13" s="7">
        <v>56</v>
      </c>
      <c r="H13" s="8">
        <v>11001011</v>
      </c>
      <c r="I13" s="9">
        <v>1</v>
      </c>
      <c r="J13" s="9">
        <v>1</v>
      </c>
      <c r="K13" s="9">
        <v>0</v>
      </c>
      <c r="L13" s="9">
        <v>1</v>
      </c>
      <c r="M13" s="9">
        <v>1</v>
      </c>
      <c r="N13" s="10">
        <v>4</v>
      </c>
    </row>
    <row r="14" spans="1:14" x14ac:dyDescent="0.25">
      <c r="A14" s="3" t="s">
        <v>10</v>
      </c>
      <c r="B14" s="11" t="s">
        <v>11</v>
      </c>
      <c r="C14" s="5">
        <v>11001</v>
      </c>
      <c r="D14" s="5" t="s">
        <v>70</v>
      </c>
      <c r="E14" s="12" t="s">
        <v>12</v>
      </c>
      <c r="F14" s="7">
        <v>63</v>
      </c>
      <c r="G14" s="7">
        <v>56</v>
      </c>
      <c r="H14" s="8">
        <v>11001012</v>
      </c>
      <c r="I14" s="9">
        <v>1</v>
      </c>
      <c r="J14" s="9">
        <v>1</v>
      </c>
      <c r="K14" s="9">
        <v>0</v>
      </c>
      <c r="L14" s="9">
        <v>0</v>
      </c>
      <c r="M14" s="9">
        <v>0</v>
      </c>
      <c r="N14" s="10">
        <v>2</v>
      </c>
    </row>
    <row r="15" spans="1:14" x14ac:dyDescent="0.25">
      <c r="A15" s="3" t="s">
        <v>10</v>
      </c>
      <c r="B15" s="11" t="s">
        <v>11</v>
      </c>
      <c r="C15" s="5">
        <v>11001</v>
      </c>
      <c r="D15" s="5" t="s">
        <v>70</v>
      </c>
      <c r="E15" s="12" t="s">
        <v>12</v>
      </c>
      <c r="F15" s="7">
        <v>63</v>
      </c>
      <c r="G15" s="7">
        <v>56</v>
      </c>
      <c r="H15" s="8">
        <v>11001013</v>
      </c>
      <c r="I15" s="9">
        <v>1</v>
      </c>
      <c r="J15" s="9">
        <v>1</v>
      </c>
      <c r="K15" s="9">
        <v>0</v>
      </c>
      <c r="L15" s="9">
        <v>1</v>
      </c>
      <c r="M15" s="9">
        <v>1</v>
      </c>
      <c r="N15" s="10">
        <v>4</v>
      </c>
    </row>
    <row r="16" spans="1:14" x14ac:dyDescent="0.25">
      <c r="A16" s="3" t="s">
        <v>10</v>
      </c>
      <c r="B16" s="11" t="s">
        <v>11</v>
      </c>
      <c r="C16" s="5">
        <v>11001</v>
      </c>
      <c r="D16" s="5" t="s">
        <v>70</v>
      </c>
      <c r="E16" s="12" t="s">
        <v>12</v>
      </c>
      <c r="F16" s="7">
        <v>63</v>
      </c>
      <c r="G16" s="7">
        <v>56</v>
      </c>
      <c r="H16" s="8">
        <v>11001014</v>
      </c>
      <c r="I16" s="9">
        <v>1</v>
      </c>
      <c r="J16" s="9">
        <v>1</v>
      </c>
      <c r="K16" s="9">
        <v>0</v>
      </c>
      <c r="L16" s="9">
        <v>1</v>
      </c>
      <c r="M16" s="9">
        <v>1</v>
      </c>
      <c r="N16" s="10">
        <v>4</v>
      </c>
    </row>
    <row r="17" spans="1:14" x14ac:dyDescent="0.25">
      <c r="A17" s="3" t="s">
        <v>10</v>
      </c>
      <c r="B17" s="11" t="s">
        <v>11</v>
      </c>
      <c r="C17" s="5">
        <v>11001</v>
      </c>
      <c r="D17" s="5" t="s">
        <v>70</v>
      </c>
      <c r="E17" s="12" t="s">
        <v>12</v>
      </c>
      <c r="F17" s="7">
        <v>63</v>
      </c>
      <c r="G17" s="7">
        <v>56</v>
      </c>
      <c r="H17" s="8">
        <v>11001015</v>
      </c>
      <c r="I17" s="9">
        <v>1</v>
      </c>
      <c r="J17" s="9">
        <v>1</v>
      </c>
      <c r="K17" s="9">
        <v>0</v>
      </c>
      <c r="L17" s="9">
        <v>1</v>
      </c>
      <c r="M17" s="9">
        <v>1</v>
      </c>
      <c r="N17" s="10">
        <v>4</v>
      </c>
    </row>
    <row r="18" spans="1:14" x14ac:dyDescent="0.25">
      <c r="A18" s="3" t="s">
        <v>10</v>
      </c>
      <c r="B18" s="11" t="s">
        <v>11</v>
      </c>
      <c r="C18" s="5">
        <v>11001</v>
      </c>
      <c r="D18" s="5" t="s">
        <v>70</v>
      </c>
      <c r="E18" s="12" t="s">
        <v>12</v>
      </c>
      <c r="F18" s="7">
        <v>63</v>
      </c>
      <c r="G18" s="7">
        <v>56</v>
      </c>
      <c r="H18" s="8">
        <v>11001016</v>
      </c>
      <c r="I18" s="9">
        <v>1</v>
      </c>
      <c r="J18" s="9">
        <v>1</v>
      </c>
      <c r="K18" s="9">
        <v>0</v>
      </c>
      <c r="L18" s="9">
        <v>1</v>
      </c>
      <c r="M18" s="9">
        <v>0</v>
      </c>
      <c r="N18" s="10">
        <v>3</v>
      </c>
    </row>
    <row r="19" spans="1:14" x14ac:dyDescent="0.25">
      <c r="A19" s="3" t="s">
        <v>10</v>
      </c>
      <c r="B19" s="11" t="s">
        <v>11</v>
      </c>
      <c r="C19" s="5">
        <v>11001</v>
      </c>
      <c r="D19" s="5" t="s">
        <v>70</v>
      </c>
      <c r="E19" s="12" t="s">
        <v>12</v>
      </c>
      <c r="F19" s="7">
        <v>63</v>
      </c>
      <c r="G19" s="7">
        <v>56</v>
      </c>
      <c r="H19" s="8">
        <v>11001017</v>
      </c>
      <c r="I19" s="9">
        <v>1</v>
      </c>
      <c r="J19" s="9">
        <v>1</v>
      </c>
      <c r="K19" s="9">
        <v>0</v>
      </c>
      <c r="L19" s="9">
        <v>1</v>
      </c>
      <c r="M19" s="9">
        <v>1</v>
      </c>
      <c r="N19" s="10">
        <v>4</v>
      </c>
    </row>
    <row r="20" spans="1:14" x14ac:dyDescent="0.25">
      <c r="A20" s="3" t="s">
        <v>10</v>
      </c>
      <c r="B20" s="11" t="s">
        <v>11</v>
      </c>
      <c r="C20" s="5">
        <v>11001</v>
      </c>
      <c r="D20" s="5" t="s">
        <v>70</v>
      </c>
      <c r="E20" s="12" t="s">
        <v>12</v>
      </c>
      <c r="F20" s="7">
        <v>63</v>
      </c>
      <c r="G20" s="7">
        <v>56</v>
      </c>
      <c r="H20" s="8">
        <v>11001018</v>
      </c>
      <c r="I20" s="9">
        <v>1</v>
      </c>
      <c r="J20" s="9">
        <v>1</v>
      </c>
      <c r="K20" s="9">
        <v>0</v>
      </c>
      <c r="L20" s="9">
        <v>1</v>
      </c>
      <c r="M20" s="9">
        <v>1</v>
      </c>
      <c r="N20" s="10">
        <v>4</v>
      </c>
    </row>
    <row r="21" spans="1:14" x14ac:dyDescent="0.25">
      <c r="A21" s="3" t="s">
        <v>10</v>
      </c>
      <c r="B21" s="11" t="s">
        <v>11</v>
      </c>
      <c r="C21" s="5">
        <v>11001</v>
      </c>
      <c r="D21" s="5" t="s">
        <v>70</v>
      </c>
      <c r="E21" s="12" t="s">
        <v>12</v>
      </c>
      <c r="F21" s="7">
        <v>63</v>
      </c>
      <c r="G21" s="7">
        <v>56</v>
      </c>
      <c r="H21" s="8">
        <v>11001019</v>
      </c>
      <c r="I21" s="9">
        <v>1</v>
      </c>
      <c r="J21" s="9">
        <v>1</v>
      </c>
      <c r="K21" s="9">
        <v>0</v>
      </c>
      <c r="L21" s="9">
        <v>1</v>
      </c>
      <c r="M21" s="9">
        <v>1</v>
      </c>
      <c r="N21" s="10">
        <v>4</v>
      </c>
    </row>
    <row r="22" spans="1:14" x14ac:dyDescent="0.25">
      <c r="A22" s="3" t="s">
        <v>10</v>
      </c>
      <c r="B22" s="11" t="s">
        <v>11</v>
      </c>
      <c r="C22" s="5">
        <v>11001</v>
      </c>
      <c r="D22" s="5" t="s">
        <v>70</v>
      </c>
      <c r="E22" s="12" t="s">
        <v>12</v>
      </c>
      <c r="F22" s="7">
        <v>63</v>
      </c>
      <c r="G22" s="7">
        <v>56</v>
      </c>
      <c r="H22" s="8">
        <v>11001020</v>
      </c>
      <c r="I22" s="9">
        <v>1</v>
      </c>
      <c r="J22" s="9">
        <v>1</v>
      </c>
      <c r="K22" s="9">
        <v>0</v>
      </c>
      <c r="L22" s="9">
        <v>1</v>
      </c>
      <c r="M22" s="9">
        <v>1</v>
      </c>
      <c r="N22" s="10">
        <v>4</v>
      </c>
    </row>
    <row r="23" spans="1:14" x14ac:dyDescent="0.25">
      <c r="A23" s="3" t="s">
        <v>10</v>
      </c>
      <c r="B23" s="11" t="s">
        <v>11</v>
      </c>
      <c r="C23" s="5">
        <v>11001</v>
      </c>
      <c r="D23" s="5" t="s">
        <v>70</v>
      </c>
      <c r="E23" s="12" t="s">
        <v>12</v>
      </c>
      <c r="F23" s="7">
        <v>63</v>
      </c>
      <c r="G23" s="7">
        <v>56</v>
      </c>
      <c r="H23" s="8">
        <v>11001021</v>
      </c>
      <c r="I23" s="9">
        <v>1</v>
      </c>
      <c r="J23" s="9">
        <v>1</v>
      </c>
      <c r="K23" s="9">
        <v>0</v>
      </c>
      <c r="L23" s="9">
        <v>1</v>
      </c>
      <c r="M23" s="9">
        <v>1</v>
      </c>
      <c r="N23" s="10">
        <v>4</v>
      </c>
    </row>
    <row r="24" spans="1:14" x14ac:dyDescent="0.25">
      <c r="A24" s="3" t="s">
        <v>10</v>
      </c>
      <c r="B24" s="11" t="s">
        <v>11</v>
      </c>
      <c r="C24" s="5">
        <v>11001</v>
      </c>
      <c r="D24" s="5" t="s">
        <v>70</v>
      </c>
      <c r="E24" s="12" t="s">
        <v>12</v>
      </c>
      <c r="F24" s="7">
        <v>63</v>
      </c>
      <c r="G24" s="7">
        <v>56</v>
      </c>
      <c r="H24" s="8">
        <v>11001022</v>
      </c>
      <c r="I24" s="9">
        <v>1</v>
      </c>
      <c r="J24" s="9">
        <v>1</v>
      </c>
      <c r="K24" s="9">
        <v>0</v>
      </c>
      <c r="L24" s="9">
        <v>1</v>
      </c>
      <c r="M24" s="9">
        <v>1</v>
      </c>
      <c r="N24" s="10">
        <v>4</v>
      </c>
    </row>
    <row r="25" spans="1:14" x14ac:dyDescent="0.25">
      <c r="A25" s="3" t="s">
        <v>10</v>
      </c>
      <c r="B25" s="11" t="s">
        <v>11</v>
      </c>
      <c r="C25" s="5">
        <v>11001</v>
      </c>
      <c r="D25" s="5" t="s">
        <v>70</v>
      </c>
      <c r="E25" s="12" t="s">
        <v>12</v>
      </c>
      <c r="F25" s="7">
        <v>63</v>
      </c>
      <c r="G25" s="7">
        <v>56</v>
      </c>
      <c r="H25" s="8">
        <v>11001023</v>
      </c>
      <c r="I25" s="9">
        <v>1</v>
      </c>
      <c r="J25" s="9">
        <v>1</v>
      </c>
      <c r="K25" s="9">
        <v>0</v>
      </c>
      <c r="L25" s="9">
        <v>1</v>
      </c>
      <c r="M25" s="9">
        <v>1</v>
      </c>
      <c r="N25" s="10">
        <v>4</v>
      </c>
    </row>
    <row r="26" spans="1:14" x14ac:dyDescent="0.25">
      <c r="A26" s="3" t="s">
        <v>10</v>
      </c>
      <c r="B26" s="11" t="s">
        <v>11</v>
      </c>
      <c r="C26" s="5">
        <v>11001</v>
      </c>
      <c r="D26" s="5" t="s">
        <v>70</v>
      </c>
      <c r="E26" s="12" t="s">
        <v>12</v>
      </c>
      <c r="F26" s="7">
        <v>63</v>
      </c>
      <c r="G26" s="7">
        <v>56</v>
      </c>
      <c r="H26" s="8">
        <v>11001024</v>
      </c>
      <c r="I26" s="9">
        <v>1</v>
      </c>
      <c r="J26" s="9">
        <v>1</v>
      </c>
      <c r="K26" s="9">
        <v>0</v>
      </c>
      <c r="L26" s="9">
        <v>1</v>
      </c>
      <c r="M26" s="9">
        <v>1</v>
      </c>
      <c r="N26" s="10">
        <v>4</v>
      </c>
    </row>
    <row r="27" spans="1:14" x14ac:dyDescent="0.25">
      <c r="A27" s="3" t="s">
        <v>10</v>
      </c>
      <c r="B27" s="11" t="s">
        <v>11</v>
      </c>
      <c r="C27" s="5">
        <v>11001</v>
      </c>
      <c r="D27" s="5" t="s">
        <v>70</v>
      </c>
      <c r="E27" s="12" t="s">
        <v>12</v>
      </c>
      <c r="F27" s="7">
        <v>63</v>
      </c>
      <c r="G27" s="7">
        <v>56</v>
      </c>
      <c r="H27" s="8">
        <v>11001025</v>
      </c>
      <c r="I27" s="9">
        <v>1</v>
      </c>
      <c r="J27" s="9">
        <v>1</v>
      </c>
      <c r="K27" s="9">
        <v>0</v>
      </c>
      <c r="L27" s="9">
        <v>1</v>
      </c>
      <c r="M27" s="9">
        <v>1</v>
      </c>
      <c r="N27" s="10">
        <v>4</v>
      </c>
    </row>
    <row r="28" spans="1:14" x14ac:dyDescent="0.25">
      <c r="A28" s="3" t="s">
        <v>10</v>
      </c>
      <c r="B28" s="11" t="s">
        <v>11</v>
      </c>
      <c r="C28" s="5">
        <v>11001</v>
      </c>
      <c r="D28" s="5" t="s">
        <v>70</v>
      </c>
      <c r="E28" s="12" t="s">
        <v>12</v>
      </c>
      <c r="F28" s="7">
        <v>63</v>
      </c>
      <c r="G28" s="7">
        <v>56</v>
      </c>
      <c r="H28" s="8">
        <v>11001026</v>
      </c>
      <c r="I28" s="9">
        <v>1</v>
      </c>
      <c r="J28" s="9">
        <v>1</v>
      </c>
      <c r="K28" s="9">
        <v>0</v>
      </c>
      <c r="L28" s="9">
        <v>1</v>
      </c>
      <c r="M28" s="9">
        <v>1</v>
      </c>
      <c r="N28" s="10">
        <v>4</v>
      </c>
    </row>
    <row r="29" spans="1:14" x14ac:dyDescent="0.25">
      <c r="A29" s="3" t="s">
        <v>10</v>
      </c>
      <c r="B29" s="11" t="s">
        <v>11</v>
      </c>
      <c r="C29" s="5">
        <v>11001</v>
      </c>
      <c r="D29" s="5" t="s">
        <v>70</v>
      </c>
      <c r="E29" s="12" t="s">
        <v>12</v>
      </c>
      <c r="F29" s="7">
        <v>63</v>
      </c>
      <c r="G29" s="7">
        <v>56</v>
      </c>
      <c r="H29" s="8">
        <v>11001027</v>
      </c>
      <c r="I29" s="9">
        <v>1</v>
      </c>
      <c r="J29" s="9">
        <v>1</v>
      </c>
      <c r="K29" s="9">
        <v>0</v>
      </c>
      <c r="L29" s="9">
        <v>1</v>
      </c>
      <c r="M29" s="9">
        <v>1</v>
      </c>
      <c r="N29" s="10">
        <v>4</v>
      </c>
    </row>
    <row r="30" spans="1:14" x14ac:dyDescent="0.25">
      <c r="A30" s="3" t="s">
        <v>10</v>
      </c>
      <c r="B30" s="11" t="s">
        <v>11</v>
      </c>
      <c r="C30" s="5">
        <v>11001</v>
      </c>
      <c r="D30" s="5" t="s">
        <v>70</v>
      </c>
      <c r="E30" s="12" t="s">
        <v>12</v>
      </c>
      <c r="F30" s="7">
        <v>63</v>
      </c>
      <c r="G30" s="7">
        <v>56</v>
      </c>
      <c r="H30" s="8">
        <v>11001028</v>
      </c>
      <c r="I30" s="9">
        <v>0</v>
      </c>
      <c r="J30" s="9">
        <v>0</v>
      </c>
      <c r="K30" s="9">
        <v>0</v>
      </c>
      <c r="L30" s="9">
        <v>1</v>
      </c>
      <c r="M30" s="9">
        <v>1</v>
      </c>
      <c r="N30" s="10">
        <v>2</v>
      </c>
    </row>
    <row r="31" spans="1:14" x14ac:dyDescent="0.25">
      <c r="A31" s="3" t="s">
        <v>10</v>
      </c>
      <c r="B31" s="11" t="s">
        <v>11</v>
      </c>
      <c r="C31" s="5">
        <v>11001</v>
      </c>
      <c r="D31" s="5" t="s">
        <v>70</v>
      </c>
      <c r="E31" s="13" t="s">
        <v>13</v>
      </c>
      <c r="F31" s="7">
        <v>63</v>
      </c>
      <c r="G31" s="7">
        <v>56</v>
      </c>
      <c r="H31" s="8">
        <v>11001029</v>
      </c>
      <c r="I31" s="9">
        <v>1</v>
      </c>
      <c r="J31" s="9">
        <v>1</v>
      </c>
      <c r="K31" s="9">
        <v>0</v>
      </c>
      <c r="L31" s="9">
        <v>1</v>
      </c>
      <c r="M31" s="9">
        <v>1</v>
      </c>
      <c r="N31" s="10">
        <v>4</v>
      </c>
    </row>
    <row r="32" spans="1:14" x14ac:dyDescent="0.25">
      <c r="A32" s="3" t="s">
        <v>10</v>
      </c>
      <c r="B32" s="11" t="s">
        <v>11</v>
      </c>
      <c r="C32" s="5">
        <v>11001</v>
      </c>
      <c r="D32" s="5" t="s">
        <v>70</v>
      </c>
      <c r="E32" s="12" t="s">
        <v>13</v>
      </c>
      <c r="F32" s="7">
        <v>63</v>
      </c>
      <c r="G32" s="7">
        <v>56</v>
      </c>
      <c r="H32" s="8">
        <v>11001030</v>
      </c>
      <c r="I32" s="9">
        <v>0</v>
      </c>
      <c r="J32" s="9">
        <v>0</v>
      </c>
      <c r="K32" s="9">
        <v>0</v>
      </c>
      <c r="L32" s="9">
        <v>0</v>
      </c>
      <c r="M32" s="9">
        <v>1</v>
      </c>
      <c r="N32" s="10">
        <v>1</v>
      </c>
    </row>
    <row r="33" spans="1:14" x14ac:dyDescent="0.25">
      <c r="A33" s="3" t="s">
        <v>10</v>
      </c>
      <c r="B33" s="11" t="s">
        <v>11</v>
      </c>
      <c r="C33" s="5">
        <v>11001</v>
      </c>
      <c r="D33" s="5" t="s">
        <v>70</v>
      </c>
      <c r="E33" s="12" t="s">
        <v>13</v>
      </c>
      <c r="F33" s="7">
        <v>63</v>
      </c>
      <c r="G33" s="7">
        <v>56</v>
      </c>
      <c r="H33" s="8">
        <v>11001031</v>
      </c>
      <c r="I33" s="9">
        <v>1</v>
      </c>
      <c r="J33" s="9">
        <v>1</v>
      </c>
      <c r="K33" s="9">
        <v>0</v>
      </c>
      <c r="L33" s="9">
        <v>1</v>
      </c>
      <c r="M33" s="9">
        <v>1</v>
      </c>
      <c r="N33" s="10">
        <v>4</v>
      </c>
    </row>
    <row r="34" spans="1:14" x14ac:dyDescent="0.25">
      <c r="A34" s="3" t="s">
        <v>10</v>
      </c>
      <c r="B34" s="11" t="s">
        <v>11</v>
      </c>
      <c r="C34" s="5">
        <v>11001</v>
      </c>
      <c r="D34" s="5" t="s">
        <v>70</v>
      </c>
      <c r="E34" s="12" t="s">
        <v>13</v>
      </c>
      <c r="F34" s="7">
        <v>63</v>
      </c>
      <c r="G34" s="7">
        <v>56</v>
      </c>
      <c r="H34" s="8">
        <v>11001032</v>
      </c>
      <c r="I34" s="9">
        <v>1</v>
      </c>
      <c r="J34" s="9">
        <v>1</v>
      </c>
      <c r="K34" s="9">
        <v>1</v>
      </c>
      <c r="L34" s="9">
        <v>1</v>
      </c>
      <c r="M34" s="9">
        <v>1</v>
      </c>
      <c r="N34" s="10">
        <v>5</v>
      </c>
    </row>
    <row r="35" spans="1:14" x14ac:dyDescent="0.25">
      <c r="A35" s="3" t="s">
        <v>10</v>
      </c>
      <c r="B35" s="11" t="s">
        <v>11</v>
      </c>
      <c r="C35" s="5">
        <v>11001</v>
      </c>
      <c r="D35" s="5" t="s">
        <v>70</v>
      </c>
      <c r="E35" s="12" t="s">
        <v>13</v>
      </c>
      <c r="F35" s="7">
        <v>63</v>
      </c>
      <c r="G35" s="7">
        <v>56</v>
      </c>
      <c r="H35" s="8">
        <v>11001033</v>
      </c>
      <c r="I35" s="9">
        <v>1</v>
      </c>
      <c r="J35" s="9">
        <v>1</v>
      </c>
      <c r="K35" s="9">
        <v>0</v>
      </c>
      <c r="L35" s="9">
        <v>1</v>
      </c>
      <c r="M35" s="9">
        <v>1</v>
      </c>
      <c r="N35" s="10">
        <v>4</v>
      </c>
    </row>
    <row r="36" spans="1:14" x14ac:dyDescent="0.25">
      <c r="A36" s="3" t="s">
        <v>10</v>
      </c>
      <c r="B36" s="11" t="s">
        <v>11</v>
      </c>
      <c r="C36" s="5">
        <v>11001</v>
      </c>
      <c r="D36" s="5" t="s">
        <v>70</v>
      </c>
      <c r="E36" s="12" t="s">
        <v>13</v>
      </c>
      <c r="F36" s="7">
        <v>63</v>
      </c>
      <c r="G36" s="7">
        <v>56</v>
      </c>
      <c r="H36" s="8">
        <v>11001034</v>
      </c>
      <c r="I36" s="9">
        <v>1</v>
      </c>
      <c r="J36" s="9">
        <v>1</v>
      </c>
      <c r="K36" s="9">
        <v>0</v>
      </c>
      <c r="L36" s="9">
        <v>1</v>
      </c>
      <c r="M36" s="9">
        <v>1</v>
      </c>
      <c r="N36" s="10">
        <v>4</v>
      </c>
    </row>
    <row r="37" spans="1:14" x14ac:dyDescent="0.25">
      <c r="A37" s="3" t="s">
        <v>10</v>
      </c>
      <c r="B37" s="11" t="s">
        <v>11</v>
      </c>
      <c r="C37" s="5">
        <v>11001</v>
      </c>
      <c r="D37" s="5" t="s">
        <v>70</v>
      </c>
      <c r="E37" s="12" t="s">
        <v>13</v>
      </c>
      <c r="F37" s="7">
        <v>63</v>
      </c>
      <c r="G37" s="7">
        <v>56</v>
      </c>
      <c r="H37" s="8">
        <v>11001035</v>
      </c>
      <c r="I37" s="9">
        <v>1</v>
      </c>
      <c r="J37" s="9">
        <v>1</v>
      </c>
      <c r="K37" s="9">
        <v>0</v>
      </c>
      <c r="L37" s="9">
        <v>1</v>
      </c>
      <c r="M37" s="9">
        <v>1</v>
      </c>
      <c r="N37" s="10">
        <v>4</v>
      </c>
    </row>
    <row r="38" spans="1:14" x14ac:dyDescent="0.25">
      <c r="A38" s="3" t="s">
        <v>10</v>
      </c>
      <c r="B38" s="11" t="s">
        <v>11</v>
      </c>
      <c r="C38" s="5">
        <v>11001</v>
      </c>
      <c r="D38" s="5" t="s">
        <v>70</v>
      </c>
      <c r="E38" s="12" t="s">
        <v>13</v>
      </c>
      <c r="F38" s="7">
        <v>63</v>
      </c>
      <c r="G38" s="7">
        <v>56</v>
      </c>
      <c r="H38" s="8">
        <v>11001036</v>
      </c>
      <c r="I38" s="9">
        <v>1</v>
      </c>
      <c r="J38" s="9">
        <v>1</v>
      </c>
      <c r="K38" s="9">
        <v>0</v>
      </c>
      <c r="L38" s="9">
        <v>1</v>
      </c>
      <c r="M38" s="9">
        <v>1</v>
      </c>
      <c r="N38" s="10">
        <v>4</v>
      </c>
    </row>
    <row r="39" spans="1:14" x14ac:dyDescent="0.25">
      <c r="A39" s="3" t="s">
        <v>10</v>
      </c>
      <c r="B39" s="11" t="s">
        <v>11</v>
      </c>
      <c r="C39" s="5">
        <v>11001</v>
      </c>
      <c r="D39" s="5" t="s">
        <v>70</v>
      </c>
      <c r="E39" s="12" t="s">
        <v>13</v>
      </c>
      <c r="F39" s="7">
        <v>63</v>
      </c>
      <c r="G39" s="7">
        <v>56</v>
      </c>
      <c r="H39" s="8">
        <v>11001037</v>
      </c>
      <c r="I39" s="9">
        <v>1</v>
      </c>
      <c r="J39" s="9">
        <v>1</v>
      </c>
      <c r="K39" s="9">
        <v>0</v>
      </c>
      <c r="L39" s="9">
        <v>1</v>
      </c>
      <c r="M39" s="9">
        <v>1</v>
      </c>
      <c r="N39" s="10">
        <v>4</v>
      </c>
    </row>
    <row r="40" spans="1:14" x14ac:dyDescent="0.25">
      <c r="A40" s="3" t="s">
        <v>10</v>
      </c>
      <c r="B40" s="11" t="s">
        <v>11</v>
      </c>
      <c r="C40" s="5">
        <v>11001</v>
      </c>
      <c r="D40" s="5" t="s">
        <v>70</v>
      </c>
      <c r="E40" s="12" t="s">
        <v>13</v>
      </c>
      <c r="F40" s="7">
        <v>63</v>
      </c>
      <c r="G40" s="7">
        <v>56</v>
      </c>
      <c r="H40" s="8">
        <v>11001038</v>
      </c>
      <c r="I40" s="9">
        <v>1</v>
      </c>
      <c r="J40" s="9">
        <v>1</v>
      </c>
      <c r="K40" s="9">
        <v>0</v>
      </c>
      <c r="L40" s="9">
        <v>1</v>
      </c>
      <c r="M40" s="9">
        <v>0</v>
      </c>
      <c r="N40" s="10">
        <v>3</v>
      </c>
    </row>
    <row r="41" spans="1:14" x14ac:dyDescent="0.25">
      <c r="A41" s="3" t="s">
        <v>10</v>
      </c>
      <c r="B41" s="11" t="s">
        <v>11</v>
      </c>
      <c r="C41" s="5">
        <v>11001</v>
      </c>
      <c r="D41" s="5" t="s">
        <v>70</v>
      </c>
      <c r="E41" s="12" t="s">
        <v>13</v>
      </c>
      <c r="F41" s="7">
        <v>63</v>
      </c>
      <c r="G41" s="7">
        <v>56</v>
      </c>
      <c r="H41" s="8">
        <v>11001039</v>
      </c>
      <c r="I41" s="9">
        <v>1</v>
      </c>
      <c r="J41" s="9">
        <v>1</v>
      </c>
      <c r="K41" s="9">
        <v>0</v>
      </c>
      <c r="L41" s="9">
        <v>1</v>
      </c>
      <c r="M41" s="9">
        <v>1</v>
      </c>
      <c r="N41" s="10">
        <v>4</v>
      </c>
    </row>
    <row r="42" spans="1:14" x14ac:dyDescent="0.25">
      <c r="A42" s="3" t="s">
        <v>10</v>
      </c>
      <c r="B42" s="11" t="s">
        <v>11</v>
      </c>
      <c r="C42" s="5">
        <v>11001</v>
      </c>
      <c r="D42" s="5" t="s">
        <v>70</v>
      </c>
      <c r="E42" s="12" t="s">
        <v>13</v>
      </c>
      <c r="F42" s="7">
        <v>63</v>
      </c>
      <c r="G42" s="7">
        <v>56</v>
      </c>
      <c r="H42" s="8">
        <v>11001040</v>
      </c>
      <c r="I42" s="9">
        <v>1</v>
      </c>
      <c r="J42" s="9">
        <v>1</v>
      </c>
      <c r="K42" s="9">
        <v>0</v>
      </c>
      <c r="L42" s="9">
        <v>0</v>
      </c>
      <c r="M42" s="9">
        <v>0</v>
      </c>
      <c r="N42" s="10">
        <v>2</v>
      </c>
    </row>
    <row r="43" spans="1:14" x14ac:dyDescent="0.25">
      <c r="A43" s="3" t="s">
        <v>10</v>
      </c>
      <c r="B43" s="11" t="s">
        <v>11</v>
      </c>
      <c r="C43" s="5">
        <v>11001</v>
      </c>
      <c r="D43" s="5" t="s">
        <v>70</v>
      </c>
      <c r="E43" s="12" t="s">
        <v>13</v>
      </c>
      <c r="F43" s="7">
        <v>63</v>
      </c>
      <c r="G43" s="7">
        <v>56</v>
      </c>
      <c r="H43" s="8">
        <v>11001041</v>
      </c>
      <c r="I43" s="9">
        <v>1</v>
      </c>
      <c r="J43" s="9">
        <v>1</v>
      </c>
      <c r="K43" s="9">
        <v>0</v>
      </c>
      <c r="L43" s="9">
        <v>1</v>
      </c>
      <c r="M43" s="9">
        <v>1</v>
      </c>
      <c r="N43" s="10">
        <v>4</v>
      </c>
    </row>
    <row r="44" spans="1:14" x14ac:dyDescent="0.25">
      <c r="A44" s="3" t="s">
        <v>10</v>
      </c>
      <c r="B44" s="11" t="s">
        <v>11</v>
      </c>
      <c r="C44" s="5">
        <v>11001</v>
      </c>
      <c r="D44" s="5" t="s">
        <v>70</v>
      </c>
      <c r="E44" s="12" t="s">
        <v>13</v>
      </c>
      <c r="F44" s="7">
        <v>63</v>
      </c>
      <c r="G44" s="7">
        <v>56</v>
      </c>
      <c r="H44" s="8">
        <v>11001042</v>
      </c>
      <c r="I44" s="9">
        <v>1</v>
      </c>
      <c r="J44" s="9">
        <v>1</v>
      </c>
      <c r="K44" s="9">
        <v>0</v>
      </c>
      <c r="L44" s="9">
        <v>1</v>
      </c>
      <c r="M44" s="9">
        <v>1</v>
      </c>
      <c r="N44" s="10">
        <v>4</v>
      </c>
    </row>
    <row r="45" spans="1:14" x14ac:dyDescent="0.25">
      <c r="A45" s="3" t="s">
        <v>10</v>
      </c>
      <c r="B45" s="11" t="s">
        <v>11</v>
      </c>
      <c r="C45" s="5">
        <v>11001</v>
      </c>
      <c r="D45" s="5" t="s">
        <v>70</v>
      </c>
      <c r="E45" s="12" t="s">
        <v>13</v>
      </c>
      <c r="F45" s="7">
        <v>63</v>
      </c>
      <c r="G45" s="7">
        <v>56</v>
      </c>
      <c r="H45" s="8">
        <v>11001043</v>
      </c>
      <c r="I45" s="9">
        <v>1</v>
      </c>
      <c r="J45" s="9">
        <v>1</v>
      </c>
      <c r="K45" s="9">
        <v>0</v>
      </c>
      <c r="L45" s="9">
        <v>1</v>
      </c>
      <c r="M45" s="9">
        <v>1</v>
      </c>
      <c r="N45" s="10">
        <v>4</v>
      </c>
    </row>
    <row r="46" spans="1:14" x14ac:dyDescent="0.25">
      <c r="A46" s="3" t="s">
        <v>10</v>
      </c>
      <c r="B46" s="11" t="s">
        <v>11</v>
      </c>
      <c r="C46" s="5">
        <v>11001</v>
      </c>
      <c r="D46" s="5" t="s">
        <v>70</v>
      </c>
      <c r="E46" s="12" t="s">
        <v>13</v>
      </c>
      <c r="F46" s="7">
        <v>63</v>
      </c>
      <c r="G46" s="7">
        <v>56</v>
      </c>
      <c r="H46" s="8">
        <v>11001044</v>
      </c>
      <c r="I46" s="9">
        <v>1</v>
      </c>
      <c r="J46" s="9">
        <v>1</v>
      </c>
      <c r="K46" s="9">
        <v>0</v>
      </c>
      <c r="L46" s="9">
        <v>1</v>
      </c>
      <c r="M46" s="9">
        <v>0</v>
      </c>
      <c r="N46" s="10">
        <v>3</v>
      </c>
    </row>
    <row r="47" spans="1:14" x14ac:dyDescent="0.25">
      <c r="A47" s="3" t="s">
        <v>10</v>
      </c>
      <c r="B47" s="11" t="s">
        <v>11</v>
      </c>
      <c r="C47" s="5">
        <v>11001</v>
      </c>
      <c r="D47" s="5" t="s">
        <v>70</v>
      </c>
      <c r="E47" s="12" t="s">
        <v>13</v>
      </c>
      <c r="F47" s="7">
        <v>63</v>
      </c>
      <c r="G47" s="7">
        <v>56</v>
      </c>
      <c r="H47" s="8">
        <v>11001045</v>
      </c>
      <c r="I47" s="9">
        <v>1</v>
      </c>
      <c r="J47" s="9">
        <v>1</v>
      </c>
      <c r="K47" s="9">
        <v>0</v>
      </c>
      <c r="L47" s="9">
        <v>1</v>
      </c>
      <c r="M47" s="9">
        <v>1</v>
      </c>
      <c r="N47" s="10">
        <v>4</v>
      </c>
    </row>
    <row r="48" spans="1:14" x14ac:dyDescent="0.25">
      <c r="A48" s="3" t="s">
        <v>10</v>
      </c>
      <c r="B48" s="11" t="s">
        <v>11</v>
      </c>
      <c r="C48" s="5">
        <v>11001</v>
      </c>
      <c r="D48" s="5" t="s">
        <v>70</v>
      </c>
      <c r="E48" s="12" t="s">
        <v>13</v>
      </c>
      <c r="F48" s="7">
        <v>63</v>
      </c>
      <c r="G48" s="7">
        <v>56</v>
      </c>
      <c r="H48" s="8">
        <v>11001046</v>
      </c>
      <c r="I48" s="9">
        <v>1</v>
      </c>
      <c r="J48" s="9">
        <v>1</v>
      </c>
      <c r="K48" s="9">
        <v>0</v>
      </c>
      <c r="L48" s="9">
        <v>1</v>
      </c>
      <c r="M48" s="9">
        <v>1</v>
      </c>
      <c r="N48" s="10">
        <v>4</v>
      </c>
    </row>
    <row r="49" spans="1:14" x14ac:dyDescent="0.25">
      <c r="A49" s="3" t="s">
        <v>10</v>
      </c>
      <c r="B49" s="11" t="s">
        <v>11</v>
      </c>
      <c r="C49" s="5">
        <v>11001</v>
      </c>
      <c r="D49" s="5" t="s">
        <v>70</v>
      </c>
      <c r="E49" s="12" t="s">
        <v>13</v>
      </c>
      <c r="F49" s="7">
        <v>63</v>
      </c>
      <c r="G49" s="7">
        <v>56</v>
      </c>
      <c r="H49" s="8">
        <v>11001047</v>
      </c>
      <c r="I49" s="9">
        <v>1</v>
      </c>
      <c r="J49" s="9">
        <v>1</v>
      </c>
      <c r="K49" s="9">
        <v>0</v>
      </c>
      <c r="L49" s="9">
        <v>1</v>
      </c>
      <c r="M49" s="9">
        <v>1</v>
      </c>
      <c r="N49" s="10">
        <v>4</v>
      </c>
    </row>
    <row r="50" spans="1:14" x14ac:dyDescent="0.25">
      <c r="A50" s="3" t="s">
        <v>10</v>
      </c>
      <c r="B50" s="11" t="s">
        <v>11</v>
      </c>
      <c r="C50" s="5">
        <v>11001</v>
      </c>
      <c r="D50" s="5" t="s">
        <v>70</v>
      </c>
      <c r="E50" s="12" t="s">
        <v>13</v>
      </c>
      <c r="F50" s="7">
        <v>63</v>
      </c>
      <c r="G50" s="7">
        <v>56</v>
      </c>
      <c r="H50" s="8">
        <v>11001048</v>
      </c>
      <c r="I50" s="9">
        <v>1</v>
      </c>
      <c r="J50" s="9">
        <v>1</v>
      </c>
      <c r="K50" s="9">
        <v>0</v>
      </c>
      <c r="L50" s="9">
        <v>1</v>
      </c>
      <c r="M50" s="9">
        <v>1</v>
      </c>
      <c r="N50" s="10">
        <v>4</v>
      </c>
    </row>
    <row r="51" spans="1:14" x14ac:dyDescent="0.25">
      <c r="A51" s="3" t="s">
        <v>10</v>
      </c>
      <c r="B51" s="11" t="s">
        <v>11</v>
      </c>
      <c r="C51" s="5">
        <v>11001</v>
      </c>
      <c r="D51" s="5" t="s">
        <v>70</v>
      </c>
      <c r="E51" s="12" t="s">
        <v>13</v>
      </c>
      <c r="F51" s="7">
        <v>63</v>
      </c>
      <c r="G51" s="7">
        <v>56</v>
      </c>
      <c r="H51" s="8">
        <v>11001049</v>
      </c>
      <c r="I51" s="9">
        <v>1</v>
      </c>
      <c r="J51" s="9">
        <v>1</v>
      </c>
      <c r="K51" s="9">
        <v>0</v>
      </c>
      <c r="L51" s="9">
        <v>1</v>
      </c>
      <c r="M51" s="9">
        <v>1</v>
      </c>
      <c r="N51" s="10">
        <v>4</v>
      </c>
    </row>
    <row r="52" spans="1:14" x14ac:dyDescent="0.25">
      <c r="A52" s="3" t="s">
        <v>10</v>
      </c>
      <c r="B52" s="11" t="s">
        <v>11</v>
      </c>
      <c r="C52" s="5">
        <v>11001</v>
      </c>
      <c r="D52" s="5" t="s">
        <v>70</v>
      </c>
      <c r="E52" s="12" t="s">
        <v>13</v>
      </c>
      <c r="F52" s="7">
        <v>63</v>
      </c>
      <c r="G52" s="7">
        <v>56</v>
      </c>
      <c r="H52" s="8">
        <v>11001050</v>
      </c>
      <c r="I52" s="9">
        <v>1</v>
      </c>
      <c r="J52" s="9">
        <v>1</v>
      </c>
      <c r="K52" s="9">
        <v>0</v>
      </c>
      <c r="L52" s="9">
        <v>1</v>
      </c>
      <c r="M52" s="9">
        <v>1</v>
      </c>
      <c r="N52" s="10">
        <v>4</v>
      </c>
    </row>
    <row r="53" spans="1:14" x14ac:dyDescent="0.25">
      <c r="A53" s="3" t="s">
        <v>10</v>
      </c>
      <c r="B53" s="11" t="s">
        <v>11</v>
      </c>
      <c r="C53" s="5">
        <v>11001</v>
      </c>
      <c r="D53" s="5" t="s">
        <v>70</v>
      </c>
      <c r="E53" s="12" t="s">
        <v>13</v>
      </c>
      <c r="F53" s="7">
        <v>63</v>
      </c>
      <c r="G53" s="7">
        <v>56</v>
      </c>
      <c r="H53" s="8">
        <v>11001051</v>
      </c>
      <c r="I53" s="9">
        <v>1</v>
      </c>
      <c r="J53" s="9">
        <v>1</v>
      </c>
      <c r="K53" s="9">
        <v>0</v>
      </c>
      <c r="L53" s="9">
        <v>1</v>
      </c>
      <c r="M53" s="9">
        <v>1</v>
      </c>
      <c r="N53" s="10">
        <v>4</v>
      </c>
    </row>
    <row r="54" spans="1:14" x14ac:dyDescent="0.25">
      <c r="A54" s="3" t="s">
        <v>10</v>
      </c>
      <c r="B54" s="11" t="s">
        <v>11</v>
      </c>
      <c r="C54" s="5">
        <v>11001</v>
      </c>
      <c r="D54" s="5" t="s">
        <v>70</v>
      </c>
      <c r="E54" s="12" t="s">
        <v>13</v>
      </c>
      <c r="F54" s="7">
        <v>63</v>
      </c>
      <c r="G54" s="7">
        <v>56</v>
      </c>
      <c r="H54" s="8">
        <v>11001052</v>
      </c>
      <c r="I54" s="9">
        <v>1</v>
      </c>
      <c r="J54" s="9">
        <v>1</v>
      </c>
      <c r="K54" s="9">
        <v>0</v>
      </c>
      <c r="L54" s="9">
        <v>1</v>
      </c>
      <c r="M54" s="9">
        <v>1</v>
      </c>
      <c r="N54" s="10">
        <v>4</v>
      </c>
    </row>
    <row r="55" spans="1:14" x14ac:dyDescent="0.25">
      <c r="A55" s="3" t="s">
        <v>10</v>
      </c>
      <c r="B55" s="11" t="s">
        <v>11</v>
      </c>
      <c r="C55" s="5">
        <v>11001</v>
      </c>
      <c r="D55" s="5" t="s">
        <v>70</v>
      </c>
      <c r="E55" s="12" t="s">
        <v>13</v>
      </c>
      <c r="F55" s="7">
        <v>63</v>
      </c>
      <c r="G55" s="7">
        <v>56</v>
      </c>
      <c r="H55" s="8">
        <v>11001053</v>
      </c>
      <c r="I55" s="9">
        <v>1</v>
      </c>
      <c r="J55" s="9">
        <v>1</v>
      </c>
      <c r="K55" s="9">
        <v>0</v>
      </c>
      <c r="L55" s="9">
        <v>1</v>
      </c>
      <c r="M55" s="9">
        <v>1</v>
      </c>
      <c r="N55" s="10">
        <v>4</v>
      </c>
    </row>
    <row r="56" spans="1:14" x14ac:dyDescent="0.25">
      <c r="A56" s="3" t="s">
        <v>10</v>
      </c>
      <c r="B56" s="11" t="s">
        <v>11</v>
      </c>
      <c r="C56" s="5">
        <v>11001</v>
      </c>
      <c r="D56" s="5" t="s">
        <v>70</v>
      </c>
      <c r="E56" s="12" t="s">
        <v>13</v>
      </c>
      <c r="F56" s="7">
        <v>63</v>
      </c>
      <c r="G56" s="7">
        <v>56</v>
      </c>
      <c r="H56" s="8">
        <v>11001054</v>
      </c>
      <c r="I56" s="9">
        <v>1</v>
      </c>
      <c r="J56" s="9">
        <v>1</v>
      </c>
      <c r="K56" s="9">
        <v>0</v>
      </c>
      <c r="L56" s="9">
        <v>1</v>
      </c>
      <c r="M56" s="9">
        <v>1</v>
      </c>
      <c r="N56" s="10">
        <v>4</v>
      </c>
    </row>
    <row r="57" spans="1:14" x14ac:dyDescent="0.25">
      <c r="A57" s="3" t="s">
        <v>10</v>
      </c>
      <c r="B57" s="11" t="s">
        <v>11</v>
      </c>
      <c r="C57" s="5">
        <v>11001</v>
      </c>
      <c r="D57" s="5" t="s">
        <v>70</v>
      </c>
      <c r="E57" s="12" t="s">
        <v>13</v>
      </c>
      <c r="F57" s="7">
        <v>63</v>
      </c>
      <c r="G57" s="7">
        <v>56</v>
      </c>
      <c r="H57" s="8">
        <v>11001055</v>
      </c>
      <c r="I57" s="9">
        <v>1</v>
      </c>
      <c r="J57" s="9">
        <v>1</v>
      </c>
      <c r="K57" s="9">
        <v>0</v>
      </c>
      <c r="L57" s="9">
        <v>1</v>
      </c>
      <c r="M57" s="9">
        <v>1</v>
      </c>
      <c r="N57" s="10">
        <v>4</v>
      </c>
    </row>
    <row r="58" spans="1:14" x14ac:dyDescent="0.25">
      <c r="A58" s="3" t="s">
        <v>10</v>
      </c>
      <c r="B58" s="11" t="s">
        <v>11</v>
      </c>
      <c r="C58" s="5">
        <v>11001</v>
      </c>
      <c r="D58" s="5" t="s">
        <v>70</v>
      </c>
      <c r="E58" s="12" t="s">
        <v>13</v>
      </c>
      <c r="F58" s="7">
        <v>63</v>
      </c>
      <c r="G58" s="7">
        <v>56</v>
      </c>
      <c r="H58" s="8">
        <v>11001056</v>
      </c>
      <c r="I58" s="9">
        <v>0</v>
      </c>
      <c r="J58" s="9">
        <v>0</v>
      </c>
      <c r="K58" s="9">
        <v>0</v>
      </c>
      <c r="L58" s="9">
        <v>1</v>
      </c>
      <c r="M58" s="9">
        <v>1</v>
      </c>
      <c r="N58" s="10">
        <v>2</v>
      </c>
    </row>
    <row r="59" spans="1:14" x14ac:dyDescent="0.25">
      <c r="A59" s="3" t="s">
        <v>10</v>
      </c>
      <c r="B59" s="11" t="s">
        <v>14</v>
      </c>
      <c r="C59" s="5">
        <v>11351</v>
      </c>
      <c r="D59" s="5" t="s">
        <v>70</v>
      </c>
      <c r="E59" s="6" t="s">
        <v>15</v>
      </c>
      <c r="F59" s="7">
        <v>126</v>
      </c>
      <c r="G59" s="7">
        <v>109</v>
      </c>
      <c r="H59" s="8">
        <v>11351001</v>
      </c>
      <c r="I59" s="9">
        <v>1</v>
      </c>
      <c r="J59" s="9">
        <v>1</v>
      </c>
      <c r="K59" s="9">
        <v>1</v>
      </c>
      <c r="L59" s="9">
        <v>1</v>
      </c>
      <c r="M59" s="9">
        <v>1</v>
      </c>
      <c r="N59" s="10">
        <v>5</v>
      </c>
    </row>
    <row r="60" spans="1:14" x14ac:dyDescent="0.25">
      <c r="A60" s="3" t="s">
        <v>10</v>
      </c>
      <c r="B60" s="11" t="s">
        <v>14</v>
      </c>
      <c r="C60" s="5">
        <v>11351</v>
      </c>
      <c r="D60" s="5" t="s">
        <v>70</v>
      </c>
      <c r="E60" s="12" t="s">
        <v>15</v>
      </c>
      <c r="F60" s="7">
        <v>126</v>
      </c>
      <c r="G60" s="7">
        <v>109</v>
      </c>
      <c r="H60" s="8">
        <v>11351002</v>
      </c>
      <c r="I60" s="9">
        <v>1</v>
      </c>
      <c r="J60" s="9">
        <v>1</v>
      </c>
      <c r="K60" s="9">
        <v>0</v>
      </c>
      <c r="L60" s="9">
        <v>1</v>
      </c>
      <c r="M60" s="9">
        <v>1</v>
      </c>
      <c r="N60" s="10">
        <v>4</v>
      </c>
    </row>
    <row r="61" spans="1:14" x14ac:dyDescent="0.25">
      <c r="A61" s="3" t="s">
        <v>10</v>
      </c>
      <c r="B61" s="11" t="s">
        <v>14</v>
      </c>
      <c r="C61" s="5">
        <v>11351</v>
      </c>
      <c r="D61" s="5" t="s">
        <v>70</v>
      </c>
      <c r="E61" s="12" t="s">
        <v>15</v>
      </c>
      <c r="F61" s="7">
        <v>126</v>
      </c>
      <c r="G61" s="7">
        <v>109</v>
      </c>
      <c r="H61" s="8">
        <v>11351003</v>
      </c>
      <c r="I61" s="9">
        <v>1</v>
      </c>
      <c r="J61" s="9">
        <v>1</v>
      </c>
      <c r="K61" s="9">
        <v>1</v>
      </c>
      <c r="L61" s="9">
        <v>1</v>
      </c>
      <c r="M61" s="9">
        <v>1</v>
      </c>
      <c r="N61" s="10">
        <v>5</v>
      </c>
    </row>
    <row r="62" spans="1:14" x14ac:dyDescent="0.25">
      <c r="A62" s="3" t="s">
        <v>10</v>
      </c>
      <c r="B62" s="11" t="s">
        <v>14</v>
      </c>
      <c r="C62" s="5">
        <v>11351</v>
      </c>
      <c r="D62" s="5" t="s">
        <v>70</v>
      </c>
      <c r="E62" s="12" t="s">
        <v>15</v>
      </c>
      <c r="F62" s="7">
        <v>126</v>
      </c>
      <c r="G62" s="7">
        <v>109</v>
      </c>
      <c r="H62" s="8">
        <v>11351004</v>
      </c>
      <c r="I62" s="9">
        <v>1</v>
      </c>
      <c r="J62" s="9">
        <v>1</v>
      </c>
      <c r="K62" s="9">
        <v>1</v>
      </c>
      <c r="L62" s="9">
        <v>1</v>
      </c>
      <c r="M62" s="9">
        <v>0</v>
      </c>
      <c r="N62" s="10">
        <v>4</v>
      </c>
    </row>
    <row r="63" spans="1:14" x14ac:dyDescent="0.25">
      <c r="A63" s="3" t="s">
        <v>10</v>
      </c>
      <c r="B63" s="11" t="s">
        <v>14</v>
      </c>
      <c r="C63" s="5">
        <v>11351</v>
      </c>
      <c r="D63" s="5" t="s">
        <v>70</v>
      </c>
      <c r="E63" s="12" t="s">
        <v>15</v>
      </c>
      <c r="F63" s="7">
        <v>126</v>
      </c>
      <c r="G63" s="7">
        <v>109</v>
      </c>
      <c r="H63" s="8">
        <v>11351005</v>
      </c>
      <c r="I63" s="9">
        <v>1</v>
      </c>
      <c r="J63" s="9">
        <v>1</v>
      </c>
      <c r="K63" s="9">
        <v>1</v>
      </c>
      <c r="L63" s="9">
        <v>1</v>
      </c>
      <c r="M63" s="9">
        <v>1</v>
      </c>
      <c r="N63" s="10">
        <v>5</v>
      </c>
    </row>
    <row r="64" spans="1:14" x14ac:dyDescent="0.25">
      <c r="A64" s="3" t="s">
        <v>10</v>
      </c>
      <c r="B64" s="11" t="s">
        <v>14</v>
      </c>
      <c r="C64" s="5">
        <v>11351</v>
      </c>
      <c r="D64" s="5" t="s">
        <v>70</v>
      </c>
      <c r="E64" s="12" t="s">
        <v>15</v>
      </c>
      <c r="F64" s="7">
        <v>126</v>
      </c>
      <c r="G64" s="7">
        <v>109</v>
      </c>
      <c r="H64" s="8">
        <v>11351006</v>
      </c>
      <c r="I64" s="9">
        <v>1</v>
      </c>
      <c r="J64" s="9">
        <v>1</v>
      </c>
      <c r="K64" s="9">
        <v>1</v>
      </c>
      <c r="L64" s="9">
        <v>1</v>
      </c>
      <c r="M64" s="9">
        <v>1</v>
      </c>
      <c r="N64" s="10">
        <v>5</v>
      </c>
    </row>
    <row r="65" spans="1:14" x14ac:dyDescent="0.25">
      <c r="A65" s="3" t="s">
        <v>10</v>
      </c>
      <c r="B65" s="11" t="s">
        <v>14</v>
      </c>
      <c r="C65" s="5">
        <v>11351</v>
      </c>
      <c r="D65" s="5" t="s">
        <v>70</v>
      </c>
      <c r="E65" s="12" t="s">
        <v>15</v>
      </c>
      <c r="F65" s="7">
        <v>126</v>
      </c>
      <c r="G65" s="7">
        <v>109</v>
      </c>
      <c r="H65" s="8">
        <v>11351007</v>
      </c>
      <c r="I65" s="9">
        <v>1</v>
      </c>
      <c r="J65" s="9">
        <v>1</v>
      </c>
      <c r="K65" s="9">
        <v>1</v>
      </c>
      <c r="L65" s="9">
        <v>1</v>
      </c>
      <c r="M65" s="9">
        <v>1</v>
      </c>
      <c r="N65" s="10">
        <v>5</v>
      </c>
    </row>
    <row r="66" spans="1:14" x14ac:dyDescent="0.25">
      <c r="A66" s="3" t="s">
        <v>10</v>
      </c>
      <c r="B66" s="11" t="s">
        <v>14</v>
      </c>
      <c r="C66" s="5">
        <v>11351</v>
      </c>
      <c r="D66" s="5" t="s">
        <v>70</v>
      </c>
      <c r="E66" s="12" t="s">
        <v>15</v>
      </c>
      <c r="F66" s="7">
        <v>126</v>
      </c>
      <c r="G66" s="7">
        <v>109</v>
      </c>
      <c r="H66" s="8">
        <v>11351008</v>
      </c>
      <c r="I66" s="9">
        <v>1</v>
      </c>
      <c r="J66" s="9">
        <v>1</v>
      </c>
      <c r="K66" s="9">
        <v>1</v>
      </c>
      <c r="L66" s="9">
        <v>1</v>
      </c>
      <c r="M66" s="9">
        <v>1</v>
      </c>
      <c r="N66" s="10">
        <v>5</v>
      </c>
    </row>
    <row r="67" spans="1:14" x14ac:dyDescent="0.25">
      <c r="A67" s="3" t="s">
        <v>10</v>
      </c>
      <c r="B67" s="11" t="s">
        <v>14</v>
      </c>
      <c r="C67" s="5">
        <v>11351</v>
      </c>
      <c r="D67" s="5" t="s">
        <v>70</v>
      </c>
      <c r="E67" s="12" t="s">
        <v>15</v>
      </c>
      <c r="F67" s="7">
        <v>126</v>
      </c>
      <c r="G67" s="7">
        <v>109</v>
      </c>
      <c r="H67" s="8">
        <v>11351009</v>
      </c>
      <c r="I67" s="9">
        <v>1</v>
      </c>
      <c r="J67" s="9">
        <v>1</v>
      </c>
      <c r="K67" s="9">
        <v>1</v>
      </c>
      <c r="L67" s="9">
        <v>1</v>
      </c>
      <c r="M67" s="9">
        <v>1</v>
      </c>
      <c r="N67" s="10">
        <v>5</v>
      </c>
    </row>
    <row r="68" spans="1:14" x14ac:dyDescent="0.25">
      <c r="A68" s="3" t="s">
        <v>10</v>
      </c>
      <c r="B68" s="11" t="s">
        <v>14</v>
      </c>
      <c r="C68" s="5">
        <v>11351</v>
      </c>
      <c r="D68" s="5" t="s">
        <v>70</v>
      </c>
      <c r="E68" s="12" t="s">
        <v>15</v>
      </c>
      <c r="F68" s="7">
        <v>126</v>
      </c>
      <c r="G68" s="7">
        <v>109</v>
      </c>
      <c r="H68" s="8">
        <v>11351010</v>
      </c>
      <c r="I68" s="9">
        <v>1</v>
      </c>
      <c r="J68" s="9">
        <v>1</v>
      </c>
      <c r="K68" s="9">
        <v>1</v>
      </c>
      <c r="L68" s="9">
        <v>1</v>
      </c>
      <c r="M68" s="9">
        <v>1</v>
      </c>
      <c r="N68" s="10">
        <v>5</v>
      </c>
    </row>
    <row r="69" spans="1:14" x14ac:dyDescent="0.25">
      <c r="A69" s="3" t="s">
        <v>10</v>
      </c>
      <c r="B69" s="11" t="s">
        <v>14</v>
      </c>
      <c r="C69" s="5">
        <v>11351</v>
      </c>
      <c r="D69" s="5" t="s">
        <v>70</v>
      </c>
      <c r="E69" s="12" t="s">
        <v>15</v>
      </c>
      <c r="F69" s="7">
        <v>126</v>
      </c>
      <c r="G69" s="7">
        <v>109</v>
      </c>
      <c r="H69" s="8">
        <v>11351011</v>
      </c>
      <c r="I69" s="9">
        <v>1</v>
      </c>
      <c r="J69" s="9">
        <v>1</v>
      </c>
      <c r="K69" s="9">
        <v>1</v>
      </c>
      <c r="L69" s="9">
        <v>1</v>
      </c>
      <c r="M69" s="9">
        <v>1</v>
      </c>
      <c r="N69" s="10">
        <v>5</v>
      </c>
    </row>
    <row r="70" spans="1:14" x14ac:dyDescent="0.25">
      <c r="A70" s="3" t="s">
        <v>10</v>
      </c>
      <c r="B70" s="11" t="s">
        <v>14</v>
      </c>
      <c r="C70" s="5">
        <v>11351</v>
      </c>
      <c r="D70" s="5" t="s">
        <v>70</v>
      </c>
      <c r="E70" s="12" t="s">
        <v>15</v>
      </c>
      <c r="F70" s="7">
        <v>126</v>
      </c>
      <c r="G70" s="7">
        <v>109</v>
      </c>
      <c r="H70" s="8">
        <v>11351012</v>
      </c>
      <c r="I70" s="9">
        <v>1</v>
      </c>
      <c r="J70" s="9">
        <v>1</v>
      </c>
      <c r="K70" s="9">
        <v>1</v>
      </c>
      <c r="L70" s="9">
        <v>1</v>
      </c>
      <c r="M70" s="9">
        <v>1</v>
      </c>
      <c r="N70" s="10">
        <v>5</v>
      </c>
    </row>
    <row r="71" spans="1:14" x14ac:dyDescent="0.25">
      <c r="A71" s="3" t="s">
        <v>10</v>
      </c>
      <c r="B71" s="11" t="s">
        <v>14</v>
      </c>
      <c r="C71" s="5">
        <v>11351</v>
      </c>
      <c r="D71" s="5" t="s">
        <v>70</v>
      </c>
      <c r="E71" s="12" t="s">
        <v>15</v>
      </c>
      <c r="F71" s="7">
        <v>126</v>
      </c>
      <c r="G71" s="7">
        <v>109</v>
      </c>
      <c r="H71" s="8">
        <v>11351013</v>
      </c>
      <c r="I71" s="9">
        <v>1</v>
      </c>
      <c r="J71" s="9">
        <v>1</v>
      </c>
      <c r="K71" s="9">
        <v>1</v>
      </c>
      <c r="L71" s="9">
        <v>1</v>
      </c>
      <c r="M71" s="9">
        <v>1</v>
      </c>
      <c r="N71" s="10">
        <v>5</v>
      </c>
    </row>
    <row r="72" spans="1:14" x14ac:dyDescent="0.25">
      <c r="A72" s="3" t="s">
        <v>10</v>
      </c>
      <c r="B72" s="11" t="s">
        <v>14</v>
      </c>
      <c r="C72" s="5">
        <v>11351</v>
      </c>
      <c r="D72" s="5" t="s">
        <v>70</v>
      </c>
      <c r="E72" s="12" t="s">
        <v>15</v>
      </c>
      <c r="F72" s="7">
        <v>126</v>
      </c>
      <c r="G72" s="7">
        <v>109</v>
      </c>
      <c r="H72" s="8">
        <v>11351014</v>
      </c>
      <c r="I72" s="9">
        <v>1</v>
      </c>
      <c r="J72" s="9">
        <v>1</v>
      </c>
      <c r="K72" s="9">
        <v>1</v>
      </c>
      <c r="L72" s="9">
        <v>1</v>
      </c>
      <c r="M72" s="9">
        <v>1</v>
      </c>
      <c r="N72" s="10">
        <v>5</v>
      </c>
    </row>
    <row r="73" spans="1:14" x14ac:dyDescent="0.25">
      <c r="A73" s="3" t="s">
        <v>10</v>
      </c>
      <c r="B73" s="11" t="s">
        <v>14</v>
      </c>
      <c r="C73" s="5">
        <v>11351</v>
      </c>
      <c r="D73" s="5" t="s">
        <v>70</v>
      </c>
      <c r="E73" s="12" t="s">
        <v>15</v>
      </c>
      <c r="F73" s="7">
        <v>126</v>
      </c>
      <c r="G73" s="7">
        <v>109</v>
      </c>
      <c r="H73" s="8">
        <v>11351015</v>
      </c>
      <c r="I73" s="9">
        <v>1</v>
      </c>
      <c r="J73" s="9">
        <v>1</v>
      </c>
      <c r="K73" s="9">
        <v>1</v>
      </c>
      <c r="L73" s="9">
        <v>1</v>
      </c>
      <c r="M73" s="9">
        <v>1</v>
      </c>
      <c r="N73" s="10">
        <v>5</v>
      </c>
    </row>
    <row r="74" spans="1:14" x14ac:dyDescent="0.25">
      <c r="A74" s="3" t="s">
        <v>10</v>
      </c>
      <c r="B74" s="11" t="s">
        <v>14</v>
      </c>
      <c r="C74" s="5">
        <v>11351</v>
      </c>
      <c r="D74" s="5" t="s">
        <v>70</v>
      </c>
      <c r="E74" s="12" t="s">
        <v>15</v>
      </c>
      <c r="F74" s="7">
        <v>126</v>
      </c>
      <c r="G74" s="7">
        <v>109</v>
      </c>
      <c r="H74" s="8">
        <v>11351016</v>
      </c>
      <c r="I74" s="9">
        <v>1</v>
      </c>
      <c r="J74" s="9">
        <v>1</v>
      </c>
      <c r="K74" s="9">
        <v>0</v>
      </c>
      <c r="L74" s="9">
        <v>1</v>
      </c>
      <c r="M74" s="9">
        <v>1</v>
      </c>
      <c r="N74" s="10">
        <v>4</v>
      </c>
    </row>
    <row r="75" spans="1:14" x14ac:dyDescent="0.25">
      <c r="A75" s="3" t="s">
        <v>10</v>
      </c>
      <c r="B75" s="11" t="s">
        <v>14</v>
      </c>
      <c r="C75" s="5">
        <v>11351</v>
      </c>
      <c r="D75" s="5" t="s">
        <v>70</v>
      </c>
      <c r="E75" s="12" t="s">
        <v>15</v>
      </c>
      <c r="F75" s="7">
        <v>126</v>
      </c>
      <c r="G75" s="7">
        <v>109</v>
      </c>
      <c r="H75" s="8">
        <v>11351017</v>
      </c>
      <c r="I75" s="9">
        <v>1</v>
      </c>
      <c r="J75" s="9">
        <v>1</v>
      </c>
      <c r="K75" s="9">
        <v>1</v>
      </c>
      <c r="L75" s="9">
        <v>1</v>
      </c>
      <c r="M75" s="9">
        <v>1</v>
      </c>
      <c r="N75" s="10">
        <v>5</v>
      </c>
    </row>
    <row r="76" spans="1:14" x14ac:dyDescent="0.25">
      <c r="A76" s="3" t="s">
        <v>10</v>
      </c>
      <c r="B76" s="11" t="s">
        <v>14</v>
      </c>
      <c r="C76" s="5">
        <v>11351</v>
      </c>
      <c r="D76" s="5" t="s">
        <v>70</v>
      </c>
      <c r="E76" s="12" t="s">
        <v>15</v>
      </c>
      <c r="F76" s="7">
        <v>126</v>
      </c>
      <c r="G76" s="7">
        <v>109</v>
      </c>
      <c r="H76" s="8">
        <v>11351018</v>
      </c>
      <c r="I76" s="9">
        <v>1</v>
      </c>
      <c r="J76" s="9">
        <v>1</v>
      </c>
      <c r="K76" s="9">
        <v>1</v>
      </c>
      <c r="L76" s="9">
        <v>1</v>
      </c>
      <c r="M76" s="9">
        <v>1</v>
      </c>
      <c r="N76" s="10">
        <v>5</v>
      </c>
    </row>
    <row r="77" spans="1:14" x14ac:dyDescent="0.25">
      <c r="A77" s="3" t="s">
        <v>10</v>
      </c>
      <c r="B77" s="11" t="s">
        <v>14</v>
      </c>
      <c r="C77" s="5">
        <v>11351</v>
      </c>
      <c r="D77" s="5" t="s">
        <v>70</v>
      </c>
      <c r="E77" s="12" t="s">
        <v>15</v>
      </c>
      <c r="F77" s="7">
        <v>126</v>
      </c>
      <c r="G77" s="7">
        <v>109</v>
      </c>
      <c r="H77" s="8">
        <v>11351019</v>
      </c>
      <c r="I77" s="9">
        <v>1</v>
      </c>
      <c r="J77" s="9">
        <v>1</v>
      </c>
      <c r="K77" s="9">
        <v>1</v>
      </c>
      <c r="L77" s="9">
        <v>1</v>
      </c>
      <c r="M77" s="9">
        <v>1</v>
      </c>
      <c r="N77" s="10">
        <v>5</v>
      </c>
    </row>
    <row r="78" spans="1:14" x14ac:dyDescent="0.25">
      <c r="A78" s="3" t="s">
        <v>10</v>
      </c>
      <c r="B78" s="11" t="s">
        <v>14</v>
      </c>
      <c r="C78" s="5">
        <v>11351</v>
      </c>
      <c r="D78" s="5" t="s">
        <v>70</v>
      </c>
      <c r="E78" s="12" t="s">
        <v>15</v>
      </c>
      <c r="F78" s="7">
        <v>126</v>
      </c>
      <c r="G78" s="7">
        <v>109</v>
      </c>
      <c r="H78" s="8">
        <v>11351020</v>
      </c>
      <c r="I78" s="9">
        <v>1</v>
      </c>
      <c r="J78" s="9">
        <v>0</v>
      </c>
      <c r="K78" s="9">
        <v>0</v>
      </c>
      <c r="L78" s="9">
        <v>1</v>
      </c>
      <c r="M78" s="9">
        <v>1</v>
      </c>
      <c r="N78" s="10">
        <v>3</v>
      </c>
    </row>
    <row r="79" spans="1:14" x14ac:dyDescent="0.25">
      <c r="A79" s="3" t="s">
        <v>10</v>
      </c>
      <c r="B79" s="11" t="s">
        <v>14</v>
      </c>
      <c r="C79" s="5">
        <v>11351</v>
      </c>
      <c r="D79" s="5" t="s">
        <v>70</v>
      </c>
      <c r="E79" s="12" t="s">
        <v>15</v>
      </c>
      <c r="F79" s="7">
        <v>126</v>
      </c>
      <c r="G79" s="7">
        <v>109</v>
      </c>
      <c r="H79" s="8">
        <v>11351021</v>
      </c>
      <c r="I79" s="9">
        <v>1</v>
      </c>
      <c r="J79" s="9">
        <v>1</v>
      </c>
      <c r="K79" s="9">
        <v>1</v>
      </c>
      <c r="L79" s="9">
        <v>1</v>
      </c>
      <c r="M79" s="9">
        <v>1</v>
      </c>
      <c r="N79" s="10">
        <v>5</v>
      </c>
    </row>
    <row r="80" spans="1:14" x14ac:dyDescent="0.25">
      <c r="A80" s="3" t="s">
        <v>10</v>
      </c>
      <c r="B80" s="11" t="s">
        <v>14</v>
      </c>
      <c r="C80" s="5">
        <v>11351</v>
      </c>
      <c r="D80" s="5" t="s">
        <v>70</v>
      </c>
      <c r="E80" s="12" t="s">
        <v>15</v>
      </c>
      <c r="F80" s="7">
        <v>126</v>
      </c>
      <c r="G80" s="7">
        <v>109</v>
      </c>
      <c r="H80" s="8">
        <v>11351022</v>
      </c>
      <c r="I80" s="9">
        <v>0</v>
      </c>
      <c r="J80" s="9">
        <v>1</v>
      </c>
      <c r="K80" s="9">
        <v>0</v>
      </c>
      <c r="L80" s="9">
        <v>1</v>
      </c>
      <c r="M80" s="9">
        <v>1</v>
      </c>
      <c r="N80" s="10">
        <v>3</v>
      </c>
    </row>
    <row r="81" spans="1:14" x14ac:dyDescent="0.25">
      <c r="A81" s="3" t="s">
        <v>10</v>
      </c>
      <c r="B81" s="11" t="s">
        <v>14</v>
      </c>
      <c r="C81" s="5">
        <v>11351</v>
      </c>
      <c r="D81" s="5" t="s">
        <v>70</v>
      </c>
      <c r="E81" s="12" t="s">
        <v>15</v>
      </c>
      <c r="F81" s="7">
        <v>126</v>
      </c>
      <c r="G81" s="7">
        <v>109</v>
      </c>
      <c r="H81" s="8">
        <v>11351023</v>
      </c>
      <c r="I81" s="9">
        <v>1</v>
      </c>
      <c r="J81" s="9">
        <v>1</v>
      </c>
      <c r="K81" s="9">
        <v>1</v>
      </c>
      <c r="L81" s="9">
        <v>1</v>
      </c>
      <c r="M81" s="9">
        <v>1</v>
      </c>
      <c r="N81" s="10">
        <v>5</v>
      </c>
    </row>
    <row r="82" spans="1:14" x14ac:dyDescent="0.25">
      <c r="A82" s="3" t="s">
        <v>10</v>
      </c>
      <c r="B82" s="11" t="s">
        <v>14</v>
      </c>
      <c r="C82" s="5">
        <v>11351</v>
      </c>
      <c r="D82" s="5" t="s">
        <v>70</v>
      </c>
      <c r="E82" s="12" t="s">
        <v>15</v>
      </c>
      <c r="F82" s="7">
        <v>126</v>
      </c>
      <c r="G82" s="7">
        <v>109</v>
      </c>
      <c r="H82" s="8">
        <v>11351024</v>
      </c>
      <c r="I82" s="9">
        <v>1</v>
      </c>
      <c r="J82" s="9">
        <v>1</v>
      </c>
      <c r="K82" s="9">
        <v>0</v>
      </c>
      <c r="L82" s="9">
        <v>1</v>
      </c>
      <c r="M82" s="9">
        <v>1</v>
      </c>
      <c r="N82" s="10">
        <v>4</v>
      </c>
    </row>
    <row r="83" spans="1:14" x14ac:dyDescent="0.25">
      <c r="A83" s="3" t="s">
        <v>10</v>
      </c>
      <c r="B83" s="11" t="s">
        <v>14</v>
      </c>
      <c r="C83" s="5">
        <v>11351</v>
      </c>
      <c r="D83" s="5" t="s">
        <v>70</v>
      </c>
      <c r="E83" s="12" t="s">
        <v>15</v>
      </c>
      <c r="F83" s="7">
        <v>126</v>
      </c>
      <c r="G83" s="7">
        <v>109</v>
      </c>
      <c r="H83" s="8">
        <v>11351025</v>
      </c>
      <c r="I83" s="9">
        <v>1</v>
      </c>
      <c r="J83" s="9">
        <v>1</v>
      </c>
      <c r="K83" s="9">
        <v>0</v>
      </c>
      <c r="L83" s="9">
        <v>1</v>
      </c>
      <c r="M83" s="9">
        <v>1</v>
      </c>
      <c r="N83" s="10">
        <v>4</v>
      </c>
    </row>
    <row r="84" spans="1:14" x14ac:dyDescent="0.25">
      <c r="A84" s="3" t="s">
        <v>10</v>
      </c>
      <c r="B84" s="11" t="s">
        <v>14</v>
      </c>
      <c r="C84" s="5">
        <v>11351</v>
      </c>
      <c r="D84" s="5" t="s">
        <v>70</v>
      </c>
      <c r="E84" s="12" t="s">
        <v>15</v>
      </c>
      <c r="F84" s="7">
        <v>126</v>
      </c>
      <c r="G84" s="7">
        <v>109</v>
      </c>
      <c r="H84" s="8">
        <v>11351026</v>
      </c>
      <c r="I84" s="9">
        <v>1</v>
      </c>
      <c r="J84" s="9">
        <v>1</v>
      </c>
      <c r="K84" s="9">
        <v>1</v>
      </c>
      <c r="L84" s="9">
        <v>1</v>
      </c>
      <c r="M84" s="9">
        <v>1</v>
      </c>
      <c r="N84" s="10">
        <v>5</v>
      </c>
    </row>
    <row r="85" spans="1:14" x14ac:dyDescent="0.25">
      <c r="A85" s="3" t="s">
        <v>10</v>
      </c>
      <c r="B85" s="11" t="s">
        <v>14</v>
      </c>
      <c r="C85" s="5">
        <v>11351</v>
      </c>
      <c r="D85" s="5" t="s">
        <v>70</v>
      </c>
      <c r="E85" s="12" t="s">
        <v>15</v>
      </c>
      <c r="F85" s="7">
        <v>126</v>
      </c>
      <c r="G85" s="7">
        <v>109</v>
      </c>
      <c r="H85" s="8">
        <v>11351027</v>
      </c>
      <c r="I85" s="9">
        <v>1</v>
      </c>
      <c r="J85" s="9">
        <v>1</v>
      </c>
      <c r="K85" s="9">
        <v>1</v>
      </c>
      <c r="L85" s="9">
        <v>1</v>
      </c>
      <c r="M85" s="9">
        <v>1</v>
      </c>
      <c r="N85" s="10">
        <v>5</v>
      </c>
    </row>
    <row r="86" spans="1:14" x14ac:dyDescent="0.25">
      <c r="A86" s="3" t="s">
        <v>10</v>
      </c>
      <c r="B86" s="11" t="s">
        <v>14</v>
      </c>
      <c r="C86" s="5">
        <v>11351</v>
      </c>
      <c r="D86" s="5" t="s">
        <v>70</v>
      </c>
      <c r="E86" s="12" t="s">
        <v>15</v>
      </c>
      <c r="F86" s="7">
        <v>126</v>
      </c>
      <c r="G86" s="7">
        <v>109</v>
      </c>
      <c r="H86" s="8">
        <v>11351028</v>
      </c>
      <c r="I86" s="9">
        <v>0</v>
      </c>
      <c r="J86" s="9">
        <v>1</v>
      </c>
      <c r="K86" s="9">
        <v>0</v>
      </c>
      <c r="L86" s="9">
        <v>1</v>
      </c>
      <c r="M86" s="9">
        <v>1</v>
      </c>
      <c r="N86" s="10">
        <v>3</v>
      </c>
    </row>
    <row r="87" spans="1:14" x14ac:dyDescent="0.25">
      <c r="A87" s="3" t="s">
        <v>10</v>
      </c>
      <c r="B87" s="11" t="s">
        <v>14</v>
      </c>
      <c r="C87" s="5">
        <v>11351</v>
      </c>
      <c r="D87" s="5" t="s">
        <v>70</v>
      </c>
      <c r="E87" s="12" t="s">
        <v>15</v>
      </c>
      <c r="F87" s="7">
        <v>126</v>
      </c>
      <c r="G87" s="7">
        <v>109</v>
      </c>
      <c r="H87" s="8">
        <v>11351029</v>
      </c>
      <c r="I87" s="9">
        <v>1</v>
      </c>
      <c r="J87" s="9">
        <v>1</v>
      </c>
      <c r="K87" s="9">
        <v>1</v>
      </c>
      <c r="L87" s="9">
        <v>1</v>
      </c>
      <c r="M87" s="9">
        <v>1</v>
      </c>
      <c r="N87" s="10">
        <v>5</v>
      </c>
    </row>
    <row r="88" spans="1:14" x14ac:dyDescent="0.25">
      <c r="A88" s="3" t="s">
        <v>10</v>
      </c>
      <c r="B88" s="11" t="s">
        <v>14</v>
      </c>
      <c r="C88" s="5">
        <v>11351</v>
      </c>
      <c r="D88" s="5" t="s">
        <v>70</v>
      </c>
      <c r="E88" s="13" t="s">
        <v>16</v>
      </c>
      <c r="F88" s="7">
        <v>126</v>
      </c>
      <c r="G88" s="7">
        <v>109</v>
      </c>
      <c r="H88" s="8">
        <v>11351030</v>
      </c>
      <c r="I88" s="9">
        <v>1</v>
      </c>
      <c r="J88" s="9">
        <v>1</v>
      </c>
      <c r="K88" s="9">
        <v>1</v>
      </c>
      <c r="L88" s="9">
        <v>1</v>
      </c>
      <c r="M88" s="9">
        <v>1</v>
      </c>
      <c r="N88" s="10">
        <v>5</v>
      </c>
    </row>
    <row r="89" spans="1:14" x14ac:dyDescent="0.25">
      <c r="A89" s="3" t="s">
        <v>10</v>
      </c>
      <c r="B89" s="11" t="s">
        <v>14</v>
      </c>
      <c r="C89" s="5">
        <v>11351</v>
      </c>
      <c r="D89" s="5" t="s">
        <v>70</v>
      </c>
      <c r="E89" s="12" t="s">
        <v>16</v>
      </c>
      <c r="F89" s="7">
        <v>126</v>
      </c>
      <c r="G89" s="7">
        <v>109</v>
      </c>
      <c r="H89" s="8">
        <v>11351031</v>
      </c>
      <c r="I89" s="9">
        <v>1</v>
      </c>
      <c r="J89" s="9">
        <v>1</v>
      </c>
      <c r="K89" s="9">
        <v>0</v>
      </c>
      <c r="L89" s="9">
        <v>1</v>
      </c>
      <c r="M89" s="9">
        <v>1</v>
      </c>
      <c r="N89" s="10">
        <v>4</v>
      </c>
    </row>
    <row r="90" spans="1:14" x14ac:dyDescent="0.25">
      <c r="A90" s="3" t="s">
        <v>10</v>
      </c>
      <c r="B90" s="11" t="s">
        <v>14</v>
      </c>
      <c r="C90" s="5">
        <v>11351</v>
      </c>
      <c r="D90" s="5" t="s">
        <v>70</v>
      </c>
      <c r="E90" s="12" t="s">
        <v>16</v>
      </c>
      <c r="F90" s="7">
        <v>126</v>
      </c>
      <c r="G90" s="7">
        <v>109</v>
      </c>
      <c r="H90" s="8">
        <v>11351032</v>
      </c>
      <c r="I90" s="9">
        <v>1</v>
      </c>
      <c r="J90" s="9">
        <v>1</v>
      </c>
      <c r="K90" s="9">
        <v>0</v>
      </c>
      <c r="L90" s="9">
        <v>1</v>
      </c>
      <c r="M90" s="9">
        <v>1</v>
      </c>
      <c r="N90" s="10">
        <v>4</v>
      </c>
    </row>
    <row r="91" spans="1:14" x14ac:dyDescent="0.25">
      <c r="A91" s="3" t="s">
        <v>10</v>
      </c>
      <c r="B91" s="11" t="s">
        <v>14</v>
      </c>
      <c r="C91" s="5">
        <v>11351</v>
      </c>
      <c r="D91" s="5" t="s">
        <v>70</v>
      </c>
      <c r="E91" s="12" t="s">
        <v>16</v>
      </c>
      <c r="F91" s="7">
        <v>126</v>
      </c>
      <c r="G91" s="7">
        <v>109</v>
      </c>
      <c r="H91" s="8">
        <v>11351033</v>
      </c>
      <c r="I91" s="9">
        <v>1</v>
      </c>
      <c r="J91" s="9">
        <v>1</v>
      </c>
      <c r="K91" s="9">
        <v>1</v>
      </c>
      <c r="L91" s="9">
        <v>1</v>
      </c>
      <c r="M91" s="9">
        <v>1</v>
      </c>
      <c r="N91" s="10">
        <v>5</v>
      </c>
    </row>
    <row r="92" spans="1:14" x14ac:dyDescent="0.25">
      <c r="A92" s="3" t="s">
        <v>10</v>
      </c>
      <c r="B92" s="11" t="s">
        <v>14</v>
      </c>
      <c r="C92" s="5">
        <v>11351</v>
      </c>
      <c r="D92" s="5" t="s">
        <v>70</v>
      </c>
      <c r="E92" s="12" t="s">
        <v>16</v>
      </c>
      <c r="F92" s="7">
        <v>126</v>
      </c>
      <c r="G92" s="7">
        <v>109</v>
      </c>
      <c r="H92" s="8">
        <v>11351034</v>
      </c>
      <c r="I92" s="9">
        <v>0</v>
      </c>
      <c r="J92" s="9">
        <v>1</v>
      </c>
      <c r="K92" s="9">
        <v>0</v>
      </c>
      <c r="L92" s="9">
        <v>0</v>
      </c>
      <c r="M92" s="9">
        <v>0</v>
      </c>
      <c r="N92" s="10">
        <v>1</v>
      </c>
    </row>
    <row r="93" spans="1:14" x14ac:dyDescent="0.25">
      <c r="A93" s="3" t="s">
        <v>10</v>
      </c>
      <c r="B93" s="11" t="s">
        <v>14</v>
      </c>
      <c r="C93" s="5">
        <v>11351</v>
      </c>
      <c r="D93" s="5" t="s">
        <v>70</v>
      </c>
      <c r="E93" s="12" t="s">
        <v>16</v>
      </c>
      <c r="F93" s="7">
        <v>126</v>
      </c>
      <c r="G93" s="7">
        <v>109</v>
      </c>
      <c r="H93" s="8">
        <v>11351035</v>
      </c>
      <c r="I93" s="9">
        <v>1</v>
      </c>
      <c r="J93" s="9">
        <v>1</v>
      </c>
      <c r="K93" s="9">
        <v>1</v>
      </c>
      <c r="L93" s="9">
        <v>1</v>
      </c>
      <c r="M93" s="9">
        <v>1</v>
      </c>
      <c r="N93" s="10">
        <v>5</v>
      </c>
    </row>
    <row r="94" spans="1:14" x14ac:dyDescent="0.25">
      <c r="A94" s="3" t="s">
        <v>10</v>
      </c>
      <c r="B94" s="11" t="s">
        <v>14</v>
      </c>
      <c r="C94" s="5">
        <v>11351</v>
      </c>
      <c r="D94" s="5" t="s">
        <v>70</v>
      </c>
      <c r="E94" s="12" t="s">
        <v>16</v>
      </c>
      <c r="F94" s="7">
        <v>126</v>
      </c>
      <c r="G94" s="7">
        <v>109</v>
      </c>
      <c r="H94" s="8">
        <v>11351036</v>
      </c>
      <c r="I94" s="9">
        <v>1</v>
      </c>
      <c r="J94" s="9">
        <v>1</v>
      </c>
      <c r="K94" s="9">
        <v>1</v>
      </c>
      <c r="L94" s="9">
        <v>1</v>
      </c>
      <c r="M94" s="9">
        <v>1</v>
      </c>
      <c r="N94" s="10">
        <v>5</v>
      </c>
    </row>
    <row r="95" spans="1:14" x14ac:dyDescent="0.25">
      <c r="A95" s="3" t="s">
        <v>10</v>
      </c>
      <c r="B95" s="11" t="s">
        <v>14</v>
      </c>
      <c r="C95" s="5">
        <v>11351</v>
      </c>
      <c r="D95" s="5" t="s">
        <v>70</v>
      </c>
      <c r="E95" s="12" t="s">
        <v>16</v>
      </c>
      <c r="F95" s="7">
        <v>126</v>
      </c>
      <c r="G95" s="7">
        <v>109</v>
      </c>
      <c r="H95" s="8">
        <v>11351037</v>
      </c>
      <c r="I95" s="9">
        <v>1</v>
      </c>
      <c r="J95" s="9">
        <v>1</v>
      </c>
      <c r="K95" s="9">
        <v>1</v>
      </c>
      <c r="L95" s="9">
        <v>1</v>
      </c>
      <c r="M95" s="9">
        <v>1</v>
      </c>
      <c r="N95" s="10">
        <v>5</v>
      </c>
    </row>
    <row r="96" spans="1:14" x14ac:dyDescent="0.25">
      <c r="A96" s="3" t="s">
        <v>10</v>
      </c>
      <c r="B96" s="11" t="s">
        <v>14</v>
      </c>
      <c r="C96" s="5">
        <v>11351</v>
      </c>
      <c r="D96" s="5" t="s">
        <v>70</v>
      </c>
      <c r="E96" s="12" t="s">
        <v>16</v>
      </c>
      <c r="F96" s="7">
        <v>126</v>
      </c>
      <c r="G96" s="7">
        <v>109</v>
      </c>
      <c r="H96" s="8">
        <v>11351038</v>
      </c>
      <c r="I96" s="9">
        <v>0</v>
      </c>
      <c r="J96" s="9">
        <v>0</v>
      </c>
      <c r="K96" s="9">
        <v>0</v>
      </c>
      <c r="L96" s="9">
        <v>1</v>
      </c>
      <c r="M96" s="9">
        <v>1</v>
      </c>
      <c r="N96" s="10">
        <v>2</v>
      </c>
    </row>
    <row r="97" spans="1:14" x14ac:dyDescent="0.25">
      <c r="A97" s="3" t="s">
        <v>10</v>
      </c>
      <c r="B97" s="11" t="s">
        <v>14</v>
      </c>
      <c r="C97" s="5">
        <v>11351</v>
      </c>
      <c r="D97" s="5" t="s">
        <v>70</v>
      </c>
      <c r="E97" s="12" t="s">
        <v>16</v>
      </c>
      <c r="F97" s="7">
        <v>126</v>
      </c>
      <c r="G97" s="7">
        <v>109</v>
      </c>
      <c r="H97" s="8">
        <v>11351039</v>
      </c>
      <c r="I97" s="9">
        <v>0</v>
      </c>
      <c r="J97" s="9">
        <v>1</v>
      </c>
      <c r="K97" s="9">
        <v>0</v>
      </c>
      <c r="L97" s="9">
        <v>1</v>
      </c>
      <c r="M97" s="9">
        <v>1</v>
      </c>
      <c r="N97" s="10">
        <v>3</v>
      </c>
    </row>
    <row r="98" spans="1:14" x14ac:dyDescent="0.25">
      <c r="A98" s="3" t="s">
        <v>10</v>
      </c>
      <c r="B98" s="11" t="s">
        <v>14</v>
      </c>
      <c r="C98" s="5">
        <v>11351</v>
      </c>
      <c r="D98" s="5" t="s">
        <v>70</v>
      </c>
      <c r="E98" s="12" t="s">
        <v>16</v>
      </c>
      <c r="F98" s="7">
        <v>126</v>
      </c>
      <c r="G98" s="7">
        <v>109</v>
      </c>
      <c r="H98" s="8">
        <v>11351040</v>
      </c>
      <c r="I98" s="9">
        <v>1</v>
      </c>
      <c r="J98" s="9">
        <v>1</v>
      </c>
      <c r="K98" s="9">
        <v>0</v>
      </c>
      <c r="L98" s="9">
        <v>1</v>
      </c>
      <c r="M98" s="9">
        <v>1</v>
      </c>
      <c r="N98" s="10">
        <v>4</v>
      </c>
    </row>
    <row r="99" spans="1:14" x14ac:dyDescent="0.25">
      <c r="A99" s="3" t="s">
        <v>10</v>
      </c>
      <c r="B99" s="11" t="s">
        <v>14</v>
      </c>
      <c r="C99" s="5">
        <v>11351</v>
      </c>
      <c r="D99" s="5" t="s">
        <v>70</v>
      </c>
      <c r="E99" s="12" t="s">
        <v>16</v>
      </c>
      <c r="F99" s="7">
        <v>126</v>
      </c>
      <c r="G99" s="7">
        <v>109</v>
      </c>
      <c r="H99" s="8">
        <v>11351041</v>
      </c>
      <c r="I99" s="9">
        <v>1</v>
      </c>
      <c r="J99" s="9">
        <v>1</v>
      </c>
      <c r="K99" s="9">
        <v>0</v>
      </c>
      <c r="L99" s="9">
        <v>1</v>
      </c>
      <c r="M99" s="9">
        <v>1</v>
      </c>
      <c r="N99" s="10">
        <v>4</v>
      </c>
    </row>
    <row r="100" spans="1:14" x14ac:dyDescent="0.25">
      <c r="A100" s="3" t="s">
        <v>10</v>
      </c>
      <c r="B100" s="11" t="s">
        <v>14</v>
      </c>
      <c r="C100" s="5">
        <v>11351</v>
      </c>
      <c r="D100" s="5" t="s">
        <v>70</v>
      </c>
      <c r="E100" s="12" t="s">
        <v>16</v>
      </c>
      <c r="F100" s="7">
        <v>126</v>
      </c>
      <c r="G100" s="7">
        <v>109</v>
      </c>
      <c r="H100" s="8">
        <v>11351042</v>
      </c>
      <c r="I100" s="9">
        <v>1</v>
      </c>
      <c r="J100" s="9">
        <v>1</v>
      </c>
      <c r="K100" s="9">
        <v>0</v>
      </c>
      <c r="L100" s="9">
        <v>1</v>
      </c>
      <c r="M100" s="9">
        <v>1</v>
      </c>
      <c r="N100" s="10">
        <v>4</v>
      </c>
    </row>
    <row r="101" spans="1:14" x14ac:dyDescent="0.25">
      <c r="A101" s="3" t="s">
        <v>10</v>
      </c>
      <c r="B101" s="11" t="s">
        <v>14</v>
      </c>
      <c r="C101" s="5">
        <v>11351</v>
      </c>
      <c r="D101" s="5" t="s">
        <v>70</v>
      </c>
      <c r="E101" s="12" t="s">
        <v>16</v>
      </c>
      <c r="F101" s="7">
        <v>126</v>
      </c>
      <c r="G101" s="7">
        <v>109</v>
      </c>
      <c r="H101" s="8">
        <v>11351043</v>
      </c>
      <c r="I101" s="9">
        <v>1</v>
      </c>
      <c r="J101" s="9">
        <v>1</v>
      </c>
      <c r="K101" s="9">
        <v>1</v>
      </c>
      <c r="L101" s="9">
        <v>1</v>
      </c>
      <c r="M101" s="9">
        <v>1</v>
      </c>
      <c r="N101" s="10">
        <v>5</v>
      </c>
    </row>
    <row r="102" spans="1:14" x14ac:dyDescent="0.25">
      <c r="A102" s="3" t="s">
        <v>10</v>
      </c>
      <c r="B102" s="11" t="s">
        <v>14</v>
      </c>
      <c r="C102" s="5">
        <v>11351</v>
      </c>
      <c r="D102" s="5" t="s">
        <v>70</v>
      </c>
      <c r="E102" s="12" t="s">
        <v>16</v>
      </c>
      <c r="F102" s="7">
        <v>126</v>
      </c>
      <c r="G102" s="7">
        <v>109</v>
      </c>
      <c r="H102" s="8">
        <v>11351044</v>
      </c>
      <c r="I102" s="9">
        <v>1</v>
      </c>
      <c r="J102" s="9">
        <v>1</v>
      </c>
      <c r="K102" s="9">
        <v>1</v>
      </c>
      <c r="L102" s="9">
        <v>1</v>
      </c>
      <c r="M102" s="9">
        <v>1</v>
      </c>
      <c r="N102" s="10">
        <v>5</v>
      </c>
    </row>
    <row r="103" spans="1:14" x14ac:dyDescent="0.25">
      <c r="A103" s="3" t="s">
        <v>10</v>
      </c>
      <c r="B103" s="11" t="s">
        <v>14</v>
      </c>
      <c r="C103" s="5">
        <v>11351</v>
      </c>
      <c r="D103" s="5" t="s">
        <v>70</v>
      </c>
      <c r="E103" s="12" t="s">
        <v>16</v>
      </c>
      <c r="F103" s="7">
        <v>126</v>
      </c>
      <c r="G103" s="7">
        <v>109</v>
      </c>
      <c r="H103" s="8">
        <v>11351045</v>
      </c>
      <c r="I103" s="9">
        <v>1</v>
      </c>
      <c r="J103" s="9">
        <v>1</v>
      </c>
      <c r="K103" s="9">
        <v>0</v>
      </c>
      <c r="L103" s="9">
        <v>1</v>
      </c>
      <c r="M103" s="9">
        <v>1</v>
      </c>
      <c r="N103" s="10">
        <v>4</v>
      </c>
    </row>
    <row r="104" spans="1:14" x14ac:dyDescent="0.25">
      <c r="A104" s="3" t="s">
        <v>10</v>
      </c>
      <c r="B104" s="11" t="s">
        <v>14</v>
      </c>
      <c r="C104" s="5">
        <v>11351</v>
      </c>
      <c r="D104" s="5" t="s">
        <v>70</v>
      </c>
      <c r="E104" s="12" t="s">
        <v>16</v>
      </c>
      <c r="F104" s="7">
        <v>126</v>
      </c>
      <c r="G104" s="7">
        <v>109</v>
      </c>
      <c r="H104" s="8">
        <v>11351046</v>
      </c>
      <c r="I104" s="9">
        <v>1</v>
      </c>
      <c r="J104" s="9">
        <v>0</v>
      </c>
      <c r="K104" s="9">
        <v>0</v>
      </c>
      <c r="L104" s="9">
        <v>1</v>
      </c>
      <c r="M104" s="9">
        <v>1</v>
      </c>
      <c r="N104" s="10">
        <v>3</v>
      </c>
    </row>
    <row r="105" spans="1:14" x14ac:dyDescent="0.25">
      <c r="A105" s="3" t="s">
        <v>10</v>
      </c>
      <c r="B105" s="11" t="s">
        <v>14</v>
      </c>
      <c r="C105" s="5">
        <v>11351</v>
      </c>
      <c r="D105" s="5" t="s">
        <v>70</v>
      </c>
      <c r="E105" s="12" t="s">
        <v>16</v>
      </c>
      <c r="F105" s="7">
        <v>126</v>
      </c>
      <c r="G105" s="7">
        <v>109</v>
      </c>
      <c r="H105" s="8">
        <v>11351047</v>
      </c>
      <c r="I105" s="9">
        <v>1</v>
      </c>
      <c r="J105" s="9">
        <v>1</v>
      </c>
      <c r="K105" s="9">
        <v>1</v>
      </c>
      <c r="L105" s="9">
        <v>1</v>
      </c>
      <c r="M105" s="9">
        <v>1</v>
      </c>
      <c r="N105" s="10">
        <v>5</v>
      </c>
    </row>
    <row r="106" spans="1:14" x14ac:dyDescent="0.25">
      <c r="A106" s="3" t="s">
        <v>10</v>
      </c>
      <c r="B106" s="11" t="s">
        <v>14</v>
      </c>
      <c r="C106" s="5">
        <v>11351</v>
      </c>
      <c r="D106" s="5" t="s">
        <v>70</v>
      </c>
      <c r="E106" s="12" t="s">
        <v>16</v>
      </c>
      <c r="F106" s="7">
        <v>126</v>
      </c>
      <c r="G106" s="7">
        <v>109</v>
      </c>
      <c r="H106" s="8">
        <v>11351048</v>
      </c>
      <c r="I106" s="9">
        <v>0</v>
      </c>
      <c r="J106" s="9">
        <v>0</v>
      </c>
      <c r="K106" s="9">
        <v>0</v>
      </c>
      <c r="L106" s="9">
        <v>1</v>
      </c>
      <c r="M106" s="9">
        <v>1</v>
      </c>
      <c r="N106" s="10">
        <v>2</v>
      </c>
    </row>
    <row r="107" spans="1:14" x14ac:dyDescent="0.25">
      <c r="A107" s="3" t="s">
        <v>10</v>
      </c>
      <c r="B107" s="11" t="s">
        <v>14</v>
      </c>
      <c r="C107" s="5">
        <v>11351</v>
      </c>
      <c r="D107" s="5" t="s">
        <v>70</v>
      </c>
      <c r="E107" s="12" t="s">
        <v>16</v>
      </c>
      <c r="F107" s="7">
        <v>126</v>
      </c>
      <c r="G107" s="7">
        <v>109</v>
      </c>
      <c r="H107" s="8">
        <v>11351049</v>
      </c>
      <c r="I107" s="9">
        <v>1</v>
      </c>
      <c r="J107" s="9">
        <v>0</v>
      </c>
      <c r="K107" s="9">
        <v>0</v>
      </c>
      <c r="L107" s="9">
        <v>0</v>
      </c>
      <c r="M107" s="9">
        <v>1</v>
      </c>
      <c r="N107" s="10">
        <v>2</v>
      </c>
    </row>
    <row r="108" spans="1:14" x14ac:dyDescent="0.25">
      <c r="A108" s="3" t="s">
        <v>10</v>
      </c>
      <c r="B108" s="11" t="s">
        <v>14</v>
      </c>
      <c r="C108" s="5">
        <v>11351</v>
      </c>
      <c r="D108" s="5" t="s">
        <v>70</v>
      </c>
      <c r="E108" s="12" t="s">
        <v>16</v>
      </c>
      <c r="F108" s="7">
        <v>126</v>
      </c>
      <c r="G108" s="7">
        <v>109</v>
      </c>
      <c r="H108" s="8">
        <v>11351050</v>
      </c>
      <c r="I108" s="9">
        <v>1</v>
      </c>
      <c r="J108" s="9">
        <v>1</v>
      </c>
      <c r="K108" s="9">
        <v>1</v>
      </c>
      <c r="L108" s="9">
        <v>1</v>
      </c>
      <c r="M108" s="9">
        <v>1</v>
      </c>
      <c r="N108" s="10">
        <v>5</v>
      </c>
    </row>
    <row r="109" spans="1:14" x14ac:dyDescent="0.25">
      <c r="A109" s="3" t="s">
        <v>10</v>
      </c>
      <c r="B109" s="11" t="s">
        <v>14</v>
      </c>
      <c r="C109" s="5">
        <v>11351</v>
      </c>
      <c r="D109" s="5" t="s">
        <v>70</v>
      </c>
      <c r="E109" s="12" t="s">
        <v>16</v>
      </c>
      <c r="F109" s="7">
        <v>126</v>
      </c>
      <c r="G109" s="7">
        <v>109</v>
      </c>
      <c r="H109" s="8">
        <v>11351051</v>
      </c>
      <c r="I109" s="9">
        <v>1</v>
      </c>
      <c r="J109" s="9">
        <v>1</v>
      </c>
      <c r="K109" s="9">
        <v>1</v>
      </c>
      <c r="L109" s="9">
        <v>0</v>
      </c>
      <c r="M109" s="9">
        <v>1</v>
      </c>
      <c r="N109" s="10">
        <v>4</v>
      </c>
    </row>
    <row r="110" spans="1:14" x14ac:dyDescent="0.25">
      <c r="A110" s="3" t="s">
        <v>10</v>
      </c>
      <c r="B110" s="11" t="s">
        <v>14</v>
      </c>
      <c r="C110" s="5">
        <v>11351</v>
      </c>
      <c r="D110" s="5" t="s">
        <v>70</v>
      </c>
      <c r="E110" s="12" t="s">
        <v>16</v>
      </c>
      <c r="F110" s="7">
        <v>126</v>
      </c>
      <c r="G110" s="7">
        <v>109</v>
      </c>
      <c r="H110" s="8">
        <v>11351052</v>
      </c>
      <c r="I110" s="9">
        <v>1</v>
      </c>
      <c r="J110" s="9">
        <v>1</v>
      </c>
      <c r="K110" s="9">
        <v>1</v>
      </c>
      <c r="L110" s="9">
        <v>1</v>
      </c>
      <c r="M110" s="9">
        <v>1</v>
      </c>
      <c r="N110" s="10">
        <v>5</v>
      </c>
    </row>
    <row r="111" spans="1:14" x14ac:dyDescent="0.25">
      <c r="A111" s="3" t="s">
        <v>10</v>
      </c>
      <c r="B111" s="11" t="s">
        <v>14</v>
      </c>
      <c r="C111" s="5">
        <v>11351</v>
      </c>
      <c r="D111" s="5" t="s">
        <v>70</v>
      </c>
      <c r="E111" s="12" t="s">
        <v>16</v>
      </c>
      <c r="F111" s="7">
        <v>126</v>
      </c>
      <c r="G111" s="7">
        <v>109</v>
      </c>
      <c r="H111" s="8">
        <v>11351053</v>
      </c>
      <c r="I111" s="9">
        <v>1</v>
      </c>
      <c r="J111" s="9">
        <v>1</v>
      </c>
      <c r="K111" s="9">
        <v>1</v>
      </c>
      <c r="L111" s="9">
        <v>1</v>
      </c>
      <c r="M111" s="9">
        <v>1</v>
      </c>
      <c r="N111" s="10">
        <v>5</v>
      </c>
    </row>
    <row r="112" spans="1:14" x14ac:dyDescent="0.25">
      <c r="A112" s="3" t="s">
        <v>10</v>
      </c>
      <c r="B112" s="11" t="s">
        <v>14</v>
      </c>
      <c r="C112" s="5">
        <v>11351</v>
      </c>
      <c r="D112" s="5" t="s">
        <v>70</v>
      </c>
      <c r="E112" s="12" t="s">
        <v>16</v>
      </c>
      <c r="F112" s="7">
        <v>126</v>
      </c>
      <c r="G112" s="7">
        <v>109</v>
      </c>
      <c r="H112" s="8">
        <v>11351054</v>
      </c>
      <c r="I112" s="9">
        <v>1</v>
      </c>
      <c r="J112" s="9">
        <v>1</v>
      </c>
      <c r="K112" s="9">
        <v>1</v>
      </c>
      <c r="L112" s="9">
        <v>1</v>
      </c>
      <c r="M112" s="9">
        <v>1</v>
      </c>
      <c r="N112" s="10">
        <v>5</v>
      </c>
    </row>
    <row r="113" spans="1:14" x14ac:dyDescent="0.25">
      <c r="A113" s="3" t="s">
        <v>10</v>
      </c>
      <c r="B113" s="11" t="s">
        <v>14</v>
      </c>
      <c r="C113" s="5">
        <v>11351</v>
      </c>
      <c r="D113" s="5" t="s">
        <v>70</v>
      </c>
      <c r="E113" s="13" t="s">
        <v>17</v>
      </c>
      <c r="F113" s="7">
        <v>126</v>
      </c>
      <c r="G113" s="7">
        <v>109</v>
      </c>
      <c r="H113" s="8">
        <v>11351055</v>
      </c>
      <c r="I113" s="9">
        <v>1</v>
      </c>
      <c r="J113" s="9">
        <v>1</v>
      </c>
      <c r="K113" s="9">
        <v>0</v>
      </c>
      <c r="L113" s="9">
        <v>1</v>
      </c>
      <c r="M113" s="9">
        <v>1</v>
      </c>
      <c r="N113" s="10">
        <v>4</v>
      </c>
    </row>
    <row r="114" spans="1:14" x14ac:dyDescent="0.25">
      <c r="A114" s="3" t="s">
        <v>10</v>
      </c>
      <c r="B114" s="11" t="s">
        <v>14</v>
      </c>
      <c r="C114" s="5">
        <v>11351</v>
      </c>
      <c r="D114" s="5" t="s">
        <v>70</v>
      </c>
      <c r="E114" s="12" t="s">
        <v>17</v>
      </c>
      <c r="F114" s="7">
        <v>126</v>
      </c>
      <c r="G114" s="7">
        <v>109</v>
      </c>
      <c r="H114" s="8">
        <v>11351056</v>
      </c>
      <c r="I114" s="9">
        <v>1</v>
      </c>
      <c r="J114" s="9">
        <v>1</v>
      </c>
      <c r="K114" s="9">
        <v>1</v>
      </c>
      <c r="L114" s="9">
        <v>1</v>
      </c>
      <c r="M114" s="9">
        <v>1</v>
      </c>
      <c r="N114" s="10">
        <v>5</v>
      </c>
    </row>
    <row r="115" spans="1:14" x14ac:dyDescent="0.25">
      <c r="A115" s="3" t="s">
        <v>10</v>
      </c>
      <c r="B115" s="11" t="s">
        <v>14</v>
      </c>
      <c r="C115" s="5">
        <v>11351</v>
      </c>
      <c r="D115" s="5" t="s">
        <v>70</v>
      </c>
      <c r="E115" s="12" t="s">
        <v>17</v>
      </c>
      <c r="F115" s="7">
        <v>126</v>
      </c>
      <c r="G115" s="7">
        <v>109</v>
      </c>
      <c r="H115" s="8">
        <v>11351057</v>
      </c>
      <c r="I115" s="9">
        <v>1</v>
      </c>
      <c r="J115" s="9">
        <v>1</v>
      </c>
      <c r="K115" s="9">
        <v>0</v>
      </c>
      <c r="L115" s="9">
        <v>1</v>
      </c>
      <c r="M115" s="9">
        <v>1</v>
      </c>
      <c r="N115" s="10">
        <v>4</v>
      </c>
    </row>
    <row r="116" spans="1:14" x14ac:dyDescent="0.25">
      <c r="A116" s="3" t="s">
        <v>10</v>
      </c>
      <c r="B116" s="11" t="s">
        <v>14</v>
      </c>
      <c r="C116" s="5">
        <v>11351</v>
      </c>
      <c r="D116" s="5" t="s">
        <v>70</v>
      </c>
      <c r="E116" s="12" t="s">
        <v>17</v>
      </c>
      <c r="F116" s="7">
        <v>126</v>
      </c>
      <c r="G116" s="7">
        <v>109</v>
      </c>
      <c r="H116" s="8">
        <v>11351058</v>
      </c>
      <c r="I116" s="9">
        <v>1</v>
      </c>
      <c r="J116" s="9">
        <v>0</v>
      </c>
      <c r="K116" s="9">
        <v>0</v>
      </c>
      <c r="L116" s="9">
        <v>1</v>
      </c>
      <c r="M116" s="9">
        <v>1</v>
      </c>
      <c r="N116" s="10">
        <v>3</v>
      </c>
    </row>
    <row r="117" spans="1:14" x14ac:dyDescent="0.25">
      <c r="A117" s="3" t="s">
        <v>10</v>
      </c>
      <c r="B117" s="11" t="s">
        <v>14</v>
      </c>
      <c r="C117" s="5">
        <v>11351</v>
      </c>
      <c r="D117" s="5" t="s">
        <v>70</v>
      </c>
      <c r="E117" s="12" t="s">
        <v>17</v>
      </c>
      <c r="F117" s="7">
        <v>126</v>
      </c>
      <c r="G117" s="7">
        <v>109</v>
      </c>
      <c r="H117" s="8">
        <v>11351059</v>
      </c>
      <c r="I117" s="9">
        <v>0</v>
      </c>
      <c r="J117" s="9">
        <v>1</v>
      </c>
      <c r="K117" s="9">
        <v>1</v>
      </c>
      <c r="L117" s="9">
        <v>0</v>
      </c>
      <c r="M117" s="9">
        <v>1</v>
      </c>
      <c r="N117" s="10">
        <v>3</v>
      </c>
    </row>
    <row r="118" spans="1:14" x14ac:dyDescent="0.25">
      <c r="A118" s="3" t="s">
        <v>10</v>
      </c>
      <c r="B118" s="11" t="s">
        <v>14</v>
      </c>
      <c r="C118" s="5">
        <v>11351</v>
      </c>
      <c r="D118" s="5" t="s">
        <v>70</v>
      </c>
      <c r="E118" s="12" t="s">
        <v>17</v>
      </c>
      <c r="F118" s="7">
        <v>126</v>
      </c>
      <c r="G118" s="7">
        <v>109</v>
      </c>
      <c r="H118" s="8">
        <v>11351060</v>
      </c>
      <c r="I118" s="9">
        <v>1</v>
      </c>
      <c r="J118" s="9">
        <v>1</v>
      </c>
      <c r="K118" s="9">
        <v>0</v>
      </c>
      <c r="L118" s="9">
        <v>1</v>
      </c>
      <c r="M118" s="9">
        <v>1</v>
      </c>
      <c r="N118" s="10">
        <v>4</v>
      </c>
    </row>
    <row r="119" spans="1:14" x14ac:dyDescent="0.25">
      <c r="A119" s="3" t="s">
        <v>10</v>
      </c>
      <c r="B119" s="11" t="s">
        <v>14</v>
      </c>
      <c r="C119" s="5">
        <v>11351</v>
      </c>
      <c r="D119" s="5" t="s">
        <v>70</v>
      </c>
      <c r="E119" s="12" t="s">
        <v>17</v>
      </c>
      <c r="F119" s="7">
        <v>126</v>
      </c>
      <c r="G119" s="7">
        <v>109</v>
      </c>
      <c r="H119" s="8">
        <v>11351061</v>
      </c>
      <c r="I119" s="9">
        <v>1</v>
      </c>
      <c r="J119" s="9">
        <v>1</v>
      </c>
      <c r="K119" s="9">
        <v>0</v>
      </c>
      <c r="L119" s="9">
        <v>1</v>
      </c>
      <c r="M119" s="9">
        <v>1</v>
      </c>
      <c r="N119" s="10">
        <v>4</v>
      </c>
    </row>
    <row r="120" spans="1:14" x14ac:dyDescent="0.25">
      <c r="A120" s="3" t="s">
        <v>10</v>
      </c>
      <c r="B120" s="11" t="s">
        <v>14</v>
      </c>
      <c r="C120" s="5">
        <v>11351</v>
      </c>
      <c r="D120" s="5" t="s">
        <v>70</v>
      </c>
      <c r="E120" s="12" t="s">
        <v>17</v>
      </c>
      <c r="F120" s="7">
        <v>126</v>
      </c>
      <c r="G120" s="7">
        <v>109</v>
      </c>
      <c r="H120" s="8">
        <v>11351062</v>
      </c>
      <c r="I120" s="9">
        <v>1</v>
      </c>
      <c r="J120" s="9">
        <v>1</v>
      </c>
      <c r="K120" s="9">
        <v>0</v>
      </c>
      <c r="L120" s="9">
        <v>1</v>
      </c>
      <c r="M120" s="9">
        <v>0</v>
      </c>
      <c r="N120" s="10">
        <v>3</v>
      </c>
    </row>
    <row r="121" spans="1:14" x14ac:dyDescent="0.25">
      <c r="A121" s="3" t="s">
        <v>10</v>
      </c>
      <c r="B121" s="11" t="s">
        <v>14</v>
      </c>
      <c r="C121" s="5">
        <v>11351</v>
      </c>
      <c r="D121" s="5" t="s">
        <v>70</v>
      </c>
      <c r="E121" s="12" t="s">
        <v>17</v>
      </c>
      <c r="F121" s="7">
        <v>126</v>
      </c>
      <c r="G121" s="7">
        <v>109</v>
      </c>
      <c r="H121" s="8">
        <v>11351063</v>
      </c>
      <c r="I121" s="9">
        <v>1</v>
      </c>
      <c r="J121" s="9">
        <v>1</v>
      </c>
      <c r="K121" s="9">
        <v>0</v>
      </c>
      <c r="L121" s="9">
        <v>1</v>
      </c>
      <c r="M121" s="9">
        <v>1</v>
      </c>
      <c r="N121" s="10">
        <v>4</v>
      </c>
    </row>
    <row r="122" spans="1:14" x14ac:dyDescent="0.25">
      <c r="A122" s="3" t="s">
        <v>10</v>
      </c>
      <c r="B122" s="11" t="s">
        <v>14</v>
      </c>
      <c r="C122" s="5">
        <v>11351</v>
      </c>
      <c r="D122" s="5" t="s">
        <v>70</v>
      </c>
      <c r="E122" s="12" t="s">
        <v>17</v>
      </c>
      <c r="F122" s="7">
        <v>126</v>
      </c>
      <c r="G122" s="7">
        <v>109</v>
      </c>
      <c r="H122" s="8">
        <v>11351064</v>
      </c>
      <c r="I122" s="9">
        <v>1</v>
      </c>
      <c r="J122" s="9">
        <v>1</v>
      </c>
      <c r="K122" s="9">
        <v>0</v>
      </c>
      <c r="L122" s="9">
        <v>1</v>
      </c>
      <c r="M122" s="9">
        <v>1</v>
      </c>
      <c r="N122" s="10">
        <v>4</v>
      </c>
    </row>
    <row r="123" spans="1:14" x14ac:dyDescent="0.25">
      <c r="A123" s="3" t="s">
        <v>10</v>
      </c>
      <c r="B123" s="11" t="s">
        <v>14</v>
      </c>
      <c r="C123" s="5">
        <v>11351</v>
      </c>
      <c r="D123" s="5" t="s">
        <v>70</v>
      </c>
      <c r="E123" s="12" t="s">
        <v>17</v>
      </c>
      <c r="F123" s="7">
        <v>126</v>
      </c>
      <c r="G123" s="7">
        <v>109</v>
      </c>
      <c r="H123" s="8">
        <v>11351065</v>
      </c>
      <c r="I123" s="9">
        <v>1</v>
      </c>
      <c r="J123" s="9">
        <v>1</v>
      </c>
      <c r="K123" s="9">
        <v>0</v>
      </c>
      <c r="L123" s="9">
        <v>1</v>
      </c>
      <c r="M123" s="9">
        <v>1</v>
      </c>
      <c r="N123" s="10">
        <v>4</v>
      </c>
    </row>
    <row r="124" spans="1:14" x14ac:dyDescent="0.25">
      <c r="A124" s="3" t="s">
        <v>10</v>
      </c>
      <c r="B124" s="11" t="s">
        <v>14</v>
      </c>
      <c r="C124" s="5">
        <v>11351</v>
      </c>
      <c r="D124" s="5" t="s">
        <v>70</v>
      </c>
      <c r="E124" s="12" t="s">
        <v>17</v>
      </c>
      <c r="F124" s="7">
        <v>126</v>
      </c>
      <c r="G124" s="7">
        <v>109</v>
      </c>
      <c r="H124" s="8">
        <v>11351066</v>
      </c>
      <c r="I124" s="9">
        <v>1</v>
      </c>
      <c r="J124" s="9">
        <v>1</v>
      </c>
      <c r="K124" s="9">
        <v>1</v>
      </c>
      <c r="L124" s="9">
        <v>1</v>
      </c>
      <c r="M124" s="9">
        <v>1</v>
      </c>
      <c r="N124" s="10">
        <v>5</v>
      </c>
    </row>
    <row r="125" spans="1:14" x14ac:dyDescent="0.25">
      <c r="A125" s="3" t="s">
        <v>10</v>
      </c>
      <c r="B125" s="11" t="s">
        <v>14</v>
      </c>
      <c r="C125" s="5">
        <v>11351</v>
      </c>
      <c r="D125" s="5" t="s">
        <v>70</v>
      </c>
      <c r="E125" s="12" t="s">
        <v>17</v>
      </c>
      <c r="F125" s="7">
        <v>126</v>
      </c>
      <c r="G125" s="7">
        <v>109</v>
      </c>
      <c r="H125" s="8">
        <v>11351067</v>
      </c>
      <c r="I125" s="9">
        <v>1</v>
      </c>
      <c r="J125" s="9">
        <v>1</v>
      </c>
      <c r="K125" s="9">
        <v>0</v>
      </c>
      <c r="L125" s="9">
        <v>1</v>
      </c>
      <c r="M125" s="9">
        <v>1</v>
      </c>
      <c r="N125" s="10">
        <v>4</v>
      </c>
    </row>
    <row r="126" spans="1:14" x14ac:dyDescent="0.25">
      <c r="A126" s="3" t="s">
        <v>10</v>
      </c>
      <c r="B126" s="11" t="s">
        <v>14</v>
      </c>
      <c r="C126" s="5">
        <v>11351</v>
      </c>
      <c r="D126" s="5" t="s">
        <v>70</v>
      </c>
      <c r="E126" s="12" t="s">
        <v>17</v>
      </c>
      <c r="F126" s="7">
        <v>126</v>
      </c>
      <c r="G126" s="7">
        <v>109</v>
      </c>
      <c r="H126" s="8">
        <v>11351068</v>
      </c>
      <c r="I126" s="9">
        <v>1</v>
      </c>
      <c r="J126" s="9">
        <v>1</v>
      </c>
      <c r="K126" s="9">
        <v>0</v>
      </c>
      <c r="L126" s="9">
        <v>1</v>
      </c>
      <c r="M126" s="9">
        <v>1</v>
      </c>
      <c r="N126" s="10">
        <v>4</v>
      </c>
    </row>
    <row r="127" spans="1:14" x14ac:dyDescent="0.25">
      <c r="A127" s="3" t="s">
        <v>10</v>
      </c>
      <c r="B127" s="11" t="s">
        <v>14</v>
      </c>
      <c r="C127" s="5">
        <v>11351</v>
      </c>
      <c r="D127" s="5" t="s">
        <v>70</v>
      </c>
      <c r="E127" s="12" t="s">
        <v>17</v>
      </c>
      <c r="F127" s="7">
        <v>126</v>
      </c>
      <c r="G127" s="7">
        <v>109</v>
      </c>
      <c r="H127" s="8">
        <v>11351069</v>
      </c>
      <c r="I127" s="9">
        <v>1</v>
      </c>
      <c r="J127" s="9">
        <v>1</v>
      </c>
      <c r="K127" s="9">
        <v>0</v>
      </c>
      <c r="L127" s="9">
        <v>1</v>
      </c>
      <c r="M127" s="9">
        <v>1</v>
      </c>
      <c r="N127" s="10">
        <v>4</v>
      </c>
    </row>
    <row r="128" spans="1:14" x14ac:dyDescent="0.25">
      <c r="A128" s="3" t="s">
        <v>10</v>
      </c>
      <c r="B128" s="11" t="s">
        <v>14</v>
      </c>
      <c r="C128" s="5">
        <v>11351</v>
      </c>
      <c r="D128" s="5" t="s">
        <v>70</v>
      </c>
      <c r="E128" s="12" t="s">
        <v>17</v>
      </c>
      <c r="F128" s="7">
        <v>126</v>
      </c>
      <c r="G128" s="7">
        <v>109</v>
      </c>
      <c r="H128" s="8">
        <v>11351070</v>
      </c>
      <c r="I128" s="9">
        <v>1</v>
      </c>
      <c r="J128" s="9">
        <v>1</v>
      </c>
      <c r="K128" s="9">
        <v>0</v>
      </c>
      <c r="L128" s="9">
        <v>1</v>
      </c>
      <c r="M128" s="9">
        <v>1</v>
      </c>
      <c r="N128" s="10">
        <v>4</v>
      </c>
    </row>
    <row r="129" spans="1:14" x14ac:dyDescent="0.25">
      <c r="A129" s="3" t="s">
        <v>10</v>
      </c>
      <c r="B129" s="11" t="s">
        <v>14</v>
      </c>
      <c r="C129" s="5">
        <v>11351</v>
      </c>
      <c r="D129" s="5" t="s">
        <v>70</v>
      </c>
      <c r="E129" s="12" t="s">
        <v>17</v>
      </c>
      <c r="F129" s="7">
        <v>126</v>
      </c>
      <c r="G129" s="7">
        <v>109</v>
      </c>
      <c r="H129" s="8">
        <v>11351071</v>
      </c>
      <c r="I129" s="9">
        <v>1</v>
      </c>
      <c r="J129" s="9">
        <v>1</v>
      </c>
      <c r="K129" s="9">
        <v>0</v>
      </c>
      <c r="L129" s="9">
        <v>1</v>
      </c>
      <c r="M129" s="9">
        <v>1</v>
      </c>
      <c r="N129" s="10">
        <v>4</v>
      </c>
    </row>
    <row r="130" spans="1:14" x14ac:dyDescent="0.25">
      <c r="A130" s="3" t="s">
        <v>10</v>
      </c>
      <c r="B130" s="11" t="s">
        <v>14</v>
      </c>
      <c r="C130" s="5">
        <v>11351</v>
      </c>
      <c r="D130" s="5" t="s">
        <v>70</v>
      </c>
      <c r="E130" s="12" t="s">
        <v>17</v>
      </c>
      <c r="F130" s="7">
        <v>126</v>
      </c>
      <c r="G130" s="7">
        <v>109</v>
      </c>
      <c r="H130" s="8">
        <v>11351072</v>
      </c>
      <c r="I130" s="9">
        <v>1</v>
      </c>
      <c r="J130" s="9">
        <v>1</v>
      </c>
      <c r="K130" s="9">
        <v>0</v>
      </c>
      <c r="L130" s="9">
        <v>1</v>
      </c>
      <c r="M130" s="9">
        <v>1</v>
      </c>
      <c r="N130" s="10">
        <v>4</v>
      </c>
    </row>
    <row r="131" spans="1:14" x14ac:dyDescent="0.25">
      <c r="A131" s="3" t="s">
        <v>10</v>
      </c>
      <c r="B131" s="11" t="s">
        <v>14</v>
      </c>
      <c r="C131" s="5">
        <v>11351</v>
      </c>
      <c r="D131" s="5" t="s">
        <v>70</v>
      </c>
      <c r="E131" s="12" t="s">
        <v>17</v>
      </c>
      <c r="F131" s="7">
        <v>126</v>
      </c>
      <c r="G131" s="7">
        <v>109</v>
      </c>
      <c r="H131" s="8">
        <v>11351073</v>
      </c>
      <c r="I131" s="9">
        <v>1</v>
      </c>
      <c r="J131" s="9">
        <v>1</v>
      </c>
      <c r="K131" s="9">
        <v>0</v>
      </c>
      <c r="L131" s="9">
        <v>1</v>
      </c>
      <c r="M131" s="9">
        <v>1</v>
      </c>
      <c r="N131" s="10">
        <v>4</v>
      </c>
    </row>
    <row r="132" spans="1:14" x14ac:dyDescent="0.25">
      <c r="A132" s="3" t="s">
        <v>10</v>
      </c>
      <c r="B132" s="11" t="s">
        <v>14</v>
      </c>
      <c r="C132" s="5">
        <v>11351</v>
      </c>
      <c r="D132" s="5" t="s">
        <v>70</v>
      </c>
      <c r="E132" s="12" t="s">
        <v>17</v>
      </c>
      <c r="F132" s="7">
        <v>126</v>
      </c>
      <c r="G132" s="7">
        <v>109</v>
      </c>
      <c r="H132" s="8">
        <v>11351074</v>
      </c>
      <c r="I132" s="9">
        <v>1</v>
      </c>
      <c r="J132" s="9">
        <v>1</v>
      </c>
      <c r="K132" s="9">
        <v>0</v>
      </c>
      <c r="L132" s="9">
        <v>1</v>
      </c>
      <c r="M132" s="9">
        <v>1</v>
      </c>
      <c r="N132" s="10">
        <v>4</v>
      </c>
    </row>
    <row r="133" spans="1:14" x14ac:dyDescent="0.25">
      <c r="A133" s="3" t="s">
        <v>10</v>
      </c>
      <c r="B133" s="11" t="s">
        <v>14</v>
      </c>
      <c r="C133" s="5">
        <v>11351</v>
      </c>
      <c r="D133" s="5" t="s">
        <v>70</v>
      </c>
      <c r="E133" s="12" t="s">
        <v>17</v>
      </c>
      <c r="F133" s="7">
        <v>126</v>
      </c>
      <c r="G133" s="7">
        <v>109</v>
      </c>
      <c r="H133" s="8">
        <v>11351075</v>
      </c>
      <c r="I133" s="9">
        <v>1</v>
      </c>
      <c r="J133" s="9">
        <v>1</v>
      </c>
      <c r="K133" s="9">
        <v>0</v>
      </c>
      <c r="L133" s="9">
        <v>1</v>
      </c>
      <c r="M133" s="9">
        <v>1</v>
      </c>
      <c r="N133" s="10">
        <v>4</v>
      </c>
    </row>
    <row r="134" spans="1:14" x14ac:dyDescent="0.25">
      <c r="A134" s="3" t="s">
        <v>10</v>
      </c>
      <c r="B134" s="11" t="s">
        <v>14</v>
      </c>
      <c r="C134" s="5">
        <v>11351</v>
      </c>
      <c r="D134" s="5" t="s">
        <v>70</v>
      </c>
      <c r="E134" s="12" t="s">
        <v>17</v>
      </c>
      <c r="F134" s="7">
        <v>126</v>
      </c>
      <c r="G134" s="7">
        <v>109</v>
      </c>
      <c r="H134" s="8">
        <v>11351076</v>
      </c>
      <c r="I134" s="9">
        <v>1</v>
      </c>
      <c r="J134" s="9">
        <v>1</v>
      </c>
      <c r="K134" s="9">
        <v>0</v>
      </c>
      <c r="L134" s="9">
        <v>1</v>
      </c>
      <c r="M134" s="9">
        <v>1</v>
      </c>
      <c r="N134" s="10">
        <v>4</v>
      </c>
    </row>
    <row r="135" spans="1:14" x14ac:dyDescent="0.25">
      <c r="A135" s="3" t="s">
        <v>10</v>
      </c>
      <c r="B135" s="11" t="s">
        <v>14</v>
      </c>
      <c r="C135" s="5">
        <v>11351</v>
      </c>
      <c r="D135" s="5" t="s">
        <v>70</v>
      </c>
      <c r="E135" s="12" t="s">
        <v>17</v>
      </c>
      <c r="F135" s="7">
        <v>126</v>
      </c>
      <c r="G135" s="7">
        <v>109</v>
      </c>
      <c r="H135" s="8">
        <v>11351077</v>
      </c>
      <c r="I135" s="9">
        <v>1</v>
      </c>
      <c r="J135" s="9">
        <v>1</v>
      </c>
      <c r="K135" s="9">
        <v>0</v>
      </c>
      <c r="L135" s="9">
        <v>1</v>
      </c>
      <c r="M135" s="9">
        <v>1</v>
      </c>
      <c r="N135" s="10">
        <v>4</v>
      </c>
    </row>
    <row r="136" spans="1:14" x14ac:dyDescent="0.25">
      <c r="A136" s="3" t="s">
        <v>10</v>
      </c>
      <c r="B136" s="11" t="s">
        <v>14</v>
      </c>
      <c r="C136" s="5">
        <v>11351</v>
      </c>
      <c r="D136" s="5" t="s">
        <v>70</v>
      </c>
      <c r="E136" s="12" t="s">
        <v>17</v>
      </c>
      <c r="F136" s="7">
        <v>126</v>
      </c>
      <c r="G136" s="7">
        <v>109</v>
      </c>
      <c r="H136" s="8">
        <v>11351078</v>
      </c>
      <c r="I136" s="9">
        <v>1</v>
      </c>
      <c r="J136" s="9">
        <v>1</v>
      </c>
      <c r="K136" s="9">
        <v>0</v>
      </c>
      <c r="L136" s="9">
        <v>1</v>
      </c>
      <c r="M136" s="9">
        <v>1</v>
      </c>
      <c r="N136" s="10">
        <v>4</v>
      </c>
    </row>
    <row r="137" spans="1:14" x14ac:dyDescent="0.25">
      <c r="A137" s="3" t="s">
        <v>10</v>
      </c>
      <c r="B137" s="11" t="s">
        <v>14</v>
      </c>
      <c r="C137" s="5">
        <v>11351</v>
      </c>
      <c r="D137" s="5" t="s">
        <v>70</v>
      </c>
      <c r="E137" s="12" t="s">
        <v>17</v>
      </c>
      <c r="F137" s="7">
        <v>126</v>
      </c>
      <c r="G137" s="7">
        <v>109</v>
      </c>
      <c r="H137" s="8">
        <v>11351079</v>
      </c>
      <c r="I137" s="9">
        <v>1</v>
      </c>
      <c r="J137" s="9">
        <v>1</v>
      </c>
      <c r="K137" s="9">
        <v>0</v>
      </c>
      <c r="L137" s="9">
        <v>1</v>
      </c>
      <c r="M137" s="9">
        <v>1</v>
      </c>
      <c r="N137" s="10">
        <v>4</v>
      </c>
    </row>
    <row r="138" spans="1:14" x14ac:dyDescent="0.25">
      <c r="A138" s="3" t="s">
        <v>10</v>
      </c>
      <c r="B138" s="11" t="s">
        <v>14</v>
      </c>
      <c r="C138" s="5">
        <v>11351</v>
      </c>
      <c r="D138" s="5" t="s">
        <v>70</v>
      </c>
      <c r="E138" s="12" t="s">
        <v>17</v>
      </c>
      <c r="F138" s="7">
        <v>126</v>
      </c>
      <c r="G138" s="7">
        <v>109</v>
      </c>
      <c r="H138" s="8">
        <v>11351080</v>
      </c>
      <c r="I138" s="9">
        <v>1</v>
      </c>
      <c r="J138" s="9">
        <v>1</v>
      </c>
      <c r="K138" s="9">
        <v>1</v>
      </c>
      <c r="L138" s="9">
        <v>1</v>
      </c>
      <c r="M138" s="9">
        <v>1</v>
      </c>
      <c r="N138" s="10">
        <v>5</v>
      </c>
    </row>
    <row r="139" spans="1:14" x14ac:dyDescent="0.25">
      <c r="A139" s="3" t="s">
        <v>10</v>
      </c>
      <c r="B139" s="11" t="s">
        <v>14</v>
      </c>
      <c r="C139" s="5">
        <v>11351</v>
      </c>
      <c r="D139" s="5" t="s">
        <v>70</v>
      </c>
      <c r="E139" s="12" t="s">
        <v>17</v>
      </c>
      <c r="F139" s="7">
        <v>126</v>
      </c>
      <c r="G139" s="7">
        <v>109</v>
      </c>
      <c r="H139" s="8">
        <v>11351081</v>
      </c>
      <c r="I139" s="9">
        <v>1</v>
      </c>
      <c r="J139" s="9">
        <v>1</v>
      </c>
      <c r="K139" s="9">
        <v>0</v>
      </c>
      <c r="L139" s="9">
        <v>1</v>
      </c>
      <c r="M139" s="9">
        <v>1</v>
      </c>
      <c r="N139" s="10">
        <v>4</v>
      </c>
    </row>
    <row r="140" spans="1:14" x14ac:dyDescent="0.25">
      <c r="A140" s="3" t="s">
        <v>10</v>
      </c>
      <c r="B140" s="11" t="s">
        <v>14</v>
      </c>
      <c r="C140" s="5">
        <v>11351</v>
      </c>
      <c r="D140" s="5" t="s">
        <v>70</v>
      </c>
      <c r="E140" s="13" t="s">
        <v>18</v>
      </c>
      <c r="F140" s="7">
        <v>126</v>
      </c>
      <c r="G140" s="7">
        <v>109</v>
      </c>
      <c r="H140" s="8">
        <v>11351082</v>
      </c>
      <c r="I140" s="9">
        <v>0</v>
      </c>
      <c r="J140" s="9">
        <v>0</v>
      </c>
      <c r="K140" s="9">
        <v>0</v>
      </c>
      <c r="L140" s="9">
        <v>1</v>
      </c>
      <c r="M140" s="9">
        <v>1</v>
      </c>
      <c r="N140" s="10">
        <v>2</v>
      </c>
    </row>
    <row r="141" spans="1:14" x14ac:dyDescent="0.25">
      <c r="A141" s="3" t="s">
        <v>10</v>
      </c>
      <c r="B141" s="11" t="s">
        <v>14</v>
      </c>
      <c r="C141" s="5">
        <v>11351</v>
      </c>
      <c r="D141" s="5" t="s">
        <v>70</v>
      </c>
      <c r="E141" s="12" t="s">
        <v>18</v>
      </c>
      <c r="F141" s="7">
        <v>126</v>
      </c>
      <c r="G141" s="7">
        <v>109</v>
      </c>
      <c r="H141" s="8">
        <v>11351083</v>
      </c>
      <c r="I141" s="9">
        <v>0</v>
      </c>
      <c r="J141" s="9">
        <v>1</v>
      </c>
      <c r="K141" s="9">
        <v>1</v>
      </c>
      <c r="L141" s="9">
        <v>1</v>
      </c>
      <c r="M141" s="9">
        <v>1</v>
      </c>
      <c r="N141" s="10">
        <v>4</v>
      </c>
    </row>
    <row r="142" spans="1:14" x14ac:dyDescent="0.25">
      <c r="A142" s="3" t="s">
        <v>10</v>
      </c>
      <c r="B142" s="11" t="s">
        <v>14</v>
      </c>
      <c r="C142" s="5">
        <v>11351</v>
      </c>
      <c r="D142" s="5" t="s">
        <v>70</v>
      </c>
      <c r="E142" s="12" t="s">
        <v>18</v>
      </c>
      <c r="F142" s="7">
        <v>126</v>
      </c>
      <c r="G142" s="7">
        <v>109</v>
      </c>
      <c r="H142" s="8">
        <v>11351084</v>
      </c>
      <c r="I142" s="9">
        <v>1</v>
      </c>
      <c r="J142" s="9">
        <v>1</v>
      </c>
      <c r="K142" s="9">
        <v>0</v>
      </c>
      <c r="L142" s="9">
        <v>1</v>
      </c>
      <c r="M142" s="9">
        <v>1</v>
      </c>
      <c r="N142" s="10">
        <v>4</v>
      </c>
    </row>
    <row r="143" spans="1:14" x14ac:dyDescent="0.25">
      <c r="A143" s="3" t="s">
        <v>10</v>
      </c>
      <c r="B143" s="11" t="s">
        <v>14</v>
      </c>
      <c r="C143" s="5">
        <v>11351</v>
      </c>
      <c r="D143" s="5" t="s">
        <v>70</v>
      </c>
      <c r="E143" s="12" t="s">
        <v>18</v>
      </c>
      <c r="F143" s="7">
        <v>126</v>
      </c>
      <c r="G143" s="7">
        <v>109</v>
      </c>
      <c r="H143" s="8">
        <v>11351085</v>
      </c>
      <c r="I143" s="9">
        <v>0</v>
      </c>
      <c r="J143" s="9">
        <v>1</v>
      </c>
      <c r="K143" s="9">
        <v>0</v>
      </c>
      <c r="L143" s="9">
        <v>1</v>
      </c>
      <c r="M143" s="9">
        <v>0</v>
      </c>
      <c r="N143" s="10">
        <v>2</v>
      </c>
    </row>
    <row r="144" spans="1:14" x14ac:dyDescent="0.25">
      <c r="A144" s="3" t="s">
        <v>10</v>
      </c>
      <c r="B144" s="11" t="s">
        <v>14</v>
      </c>
      <c r="C144" s="5">
        <v>11351</v>
      </c>
      <c r="D144" s="5" t="s">
        <v>70</v>
      </c>
      <c r="E144" s="12" t="s">
        <v>18</v>
      </c>
      <c r="F144" s="7">
        <v>126</v>
      </c>
      <c r="G144" s="7">
        <v>109</v>
      </c>
      <c r="H144" s="8">
        <v>11351086</v>
      </c>
      <c r="I144" s="9">
        <v>1</v>
      </c>
      <c r="J144" s="9">
        <v>1</v>
      </c>
      <c r="K144" s="9">
        <v>0</v>
      </c>
      <c r="L144" s="9">
        <v>1</v>
      </c>
      <c r="M144" s="9">
        <v>1</v>
      </c>
      <c r="N144" s="10">
        <v>4</v>
      </c>
    </row>
    <row r="145" spans="1:14" x14ac:dyDescent="0.25">
      <c r="A145" s="3" t="s">
        <v>10</v>
      </c>
      <c r="B145" s="11" t="s">
        <v>14</v>
      </c>
      <c r="C145" s="5">
        <v>11351</v>
      </c>
      <c r="D145" s="5" t="s">
        <v>70</v>
      </c>
      <c r="E145" s="12" t="s">
        <v>18</v>
      </c>
      <c r="F145" s="7">
        <v>126</v>
      </c>
      <c r="G145" s="7">
        <v>109</v>
      </c>
      <c r="H145" s="8">
        <v>11351087</v>
      </c>
      <c r="I145" s="9">
        <v>1</v>
      </c>
      <c r="J145" s="9">
        <v>0</v>
      </c>
      <c r="K145" s="9">
        <v>1</v>
      </c>
      <c r="L145" s="9">
        <v>1</v>
      </c>
      <c r="M145" s="9">
        <v>1</v>
      </c>
      <c r="N145" s="10">
        <v>4</v>
      </c>
    </row>
    <row r="146" spans="1:14" x14ac:dyDescent="0.25">
      <c r="A146" s="3" t="s">
        <v>10</v>
      </c>
      <c r="B146" s="11" t="s">
        <v>14</v>
      </c>
      <c r="C146" s="5">
        <v>11351</v>
      </c>
      <c r="D146" s="5" t="s">
        <v>70</v>
      </c>
      <c r="E146" s="12" t="s">
        <v>18</v>
      </c>
      <c r="F146" s="7">
        <v>126</v>
      </c>
      <c r="G146" s="7">
        <v>109</v>
      </c>
      <c r="H146" s="8">
        <v>11351088</v>
      </c>
      <c r="I146" s="9">
        <v>1</v>
      </c>
      <c r="J146" s="9">
        <v>0</v>
      </c>
      <c r="K146" s="9">
        <v>1</v>
      </c>
      <c r="L146" s="9">
        <v>1</v>
      </c>
      <c r="M146" s="9">
        <v>0</v>
      </c>
      <c r="N146" s="10">
        <v>3</v>
      </c>
    </row>
    <row r="147" spans="1:14" x14ac:dyDescent="0.25">
      <c r="A147" s="3" t="s">
        <v>10</v>
      </c>
      <c r="B147" s="11" t="s">
        <v>14</v>
      </c>
      <c r="C147" s="5">
        <v>11351</v>
      </c>
      <c r="D147" s="5" t="s">
        <v>70</v>
      </c>
      <c r="E147" s="12" t="s">
        <v>18</v>
      </c>
      <c r="F147" s="7">
        <v>126</v>
      </c>
      <c r="G147" s="7">
        <v>109</v>
      </c>
      <c r="H147" s="8">
        <v>11351089</v>
      </c>
      <c r="I147" s="9">
        <v>1</v>
      </c>
      <c r="J147" s="9">
        <v>1</v>
      </c>
      <c r="K147" s="9">
        <v>1</v>
      </c>
      <c r="L147" s="9">
        <v>1</v>
      </c>
      <c r="M147" s="9">
        <v>1</v>
      </c>
      <c r="N147" s="10">
        <v>5</v>
      </c>
    </row>
    <row r="148" spans="1:14" x14ac:dyDescent="0.25">
      <c r="A148" s="3" t="s">
        <v>10</v>
      </c>
      <c r="B148" s="11" t="s">
        <v>14</v>
      </c>
      <c r="C148" s="5">
        <v>11351</v>
      </c>
      <c r="D148" s="5" t="s">
        <v>70</v>
      </c>
      <c r="E148" s="12" t="s">
        <v>18</v>
      </c>
      <c r="F148" s="7">
        <v>126</v>
      </c>
      <c r="G148" s="7">
        <v>109</v>
      </c>
      <c r="H148" s="8">
        <v>11351090</v>
      </c>
      <c r="I148" s="9">
        <v>1</v>
      </c>
      <c r="J148" s="9">
        <v>0</v>
      </c>
      <c r="K148" s="9">
        <v>1</v>
      </c>
      <c r="L148" s="9">
        <v>1</v>
      </c>
      <c r="M148" s="9">
        <v>0</v>
      </c>
      <c r="N148" s="10">
        <v>3</v>
      </c>
    </row>
    <row r="149" spans="1:14" x14ac:dyDescent="0.25">
      <c r="A149" s="3" t="s">
        <v>10</v>
      </c>
      <c r="B149" s="11" t="s">
        <v>14</v>
      </c>
      <c r="C149" s="5">
        <v>11351</v>
      </c>
      <c r="D149" s="5" t="s">
        <v>70</v>
      </c>
      <c r="E149" s="12" t="s">
        <v>18</v>
      </c>
      <c r="F149" s="7">
        <v>126</v>
      </c>
      <c r="G149" s="7">
        <v>109</v>
      </c>
      <c r="H149" s="8">
        <v>11351091</v>
      </c>
      <c r="I149" s="9">
        <v>0</v>
      </c>
      <c r="J149" s="9">
        <v>0</v>
      </c>
      <c r="K149" s="9">
        <v>0</v>
      </c>
      <c r="L149" s="9">
        <v>1</v>
      </c>
      <c r="M149" s="9">
        <v>1</v>
      </c>
      <c r="N149" s="10">
        <v>2</v>
      </c>
    </row>
    <row r="150" spans="1:14" x14ac:dyDescent="0.25">
      <c r="A150" s="3" t="s">
        <v>10</v>
      </c>
      <c r="B150" s="11" t="s">
        <v>14</v>
      </c>
      <c r="C150" s="5">
        <v>11351</v>
      </c>
      <c r="D150" s="5" t="s">
        <v>70</v>
      </c>
      <c r="E150" s="12" t="s">
        <v>18</v>
      </c>
      <c r="F150" s="7">
        <v>126</v>
      </c>
      <c r="G150" s="7">
        <v>109</v>
      </c>
      <c r="H150" s="8">
        <v>11351092</v>
      </c>
      <c r="I150" s="9">
        <v>0</v>
      </c>
      <c r="J150" s="9">
        <v>0</v>
      </c>
      <c r="K150" s="9">
        <v>1</v>
      </c>
      <c r="L150" s="9">
        <v>1</v>
      </c>
      <c r="M150" s="9">
        <v>1</v>
      </c>
      <c r="N150" s="10">
        <v>3</v>
      </c>
    </row>
    <row r="151" spans="1:14" x14ac:dyDescent="0.25">
      <c r="A151" s="3" t="s">
        <v>10</v>
      </c>
      <c r="B151" s="11" t="s">
        <v>14</v>
      </c>
      <c r="C151" s="5">
        <v>11351</v>
      </c>
      <c r="D151" s="5" t="s">
        <v>70</v>
      </c>
      <c r="E151" s="12" t="s">
        <v>18</v>
      </c>
      <c r="F151" s="7">
        <v>126</v>
      </c>
      <c r="G151" s="7">
        <v>109</v>
      </c>
      <c r="H151" s="8">
        <v>11351093</v>
      </c>
      <c r="I151" s="9">
        <v>0</v>
      </c>
      <c r="J151" s="9">
        <v>0</v>
      </c>
      <c r="K151" s="9">
        <v>0</v>
      </c>
      <c r="L151" s="9">
        <v>1</v>
      </c>
      <c r="M151" s="9">
        <v>1</v>
      </c>
      <c r="N151" s="10">
        <v>2</v>
      </c>
    </row>
    <row r="152" spans="1:14" x14ac:dyDescent="0.25">
      <c r="A152" s="3" t="s">
        <v>10</v>
      </c>
      <c r="B152" s="11" t="s">
        <v>14</v>
      </c>
      <c r="C152" s="5">
        <v>11351</v>
      </c>
      <c r="D152" s="5" t="s">
        <v>70</v>
      </c>
      <c r="E152" s="12" t="s">
        <v>18</v>
      </c>
      <c r="F152" s="7">
        <v>126</v>
      </c>
      <c r="G152" s="7">
        <v>109</v>
      </c>
      <c r="H152" s="8">
        <v>11351094</v>
      </c>
      <c r="I152" s="9">
        <v>1</v>
      </c>
      <c r="J152" s="9">
        <v>1</v>
      </c>
      <c r="K152" s="9">
        <v>1</v>
      </c>
      <c r="L152" s="9">
        <v>1</v>
      </c>
      <c r="M152" s="9">
        <v>1</v>
      </c>
      <c r="N152" s="10">
        <v>5</v>
      </c>
    </row>
    <row r="153" spans="1:14" x14ac:dyDescent="0.25">
      <c r="A153" s="3" t="s">
        <v>10</v>
      </c>
      <c r="B153" s="11" t="s">
        <v>14</v>
      </c>
      <c r="C153" s="5">
        <v>11351</v>
      </c>
      <c r="D153" s="5" t="s">
        <v>70</v>
      </c>
      <c r="E153" s="12" t="s">
        <v>18</v>
      </c>
      <c r="F153" s="7">
        <v>126</v>
      </c>
      <c r="G153" s="7">
        <v>109</v>
      </c>
      <c r="H153" s="8">
        <v>11351095</v>
      </c>
      <c r="I153" s="9">
        <v>1</v>
      </c>
      <c r="J153" s="9">
        <v>1</v>
      </c>
      <c r="K153" s="9">
        <v>1</v>
      </c>
      <c r="L153" s="9">
        <v>1</v>
      </c>
      <c r="M153" s="9">
        <v>1</v>
      </c>
      <c r="N153" s="10">
        <v>5</v>
      </c>
    </row>
    <row r="154" spans="1:14" x14ac:dyDescent="0.25">
      <c r="A154" s="3" t="s">
        <v>10</v>
      </c>
      <c r="B154" s="11" t="s">
        <v>14</v>
      </c>
      <c r="C154" s="5">
        <v>11351</v>
      </c>
      <c r="D154" s="5" t="s">
        <v>70</v>
      </c>
      <c r="E154" s="12" t="s">
        <v>18</v>
      </c>
      <c r="F154" s="7">
        <v>126</v>
      </c>
      <c r="G154" s="7">
        <v>109</v>
      </c>
      <c r="H154" s="8">
        <v>11351096</v>
      </c>
      <c r="I154" s="9">
        <v>1</v>
      </c>
      <c r="J154" s="9">
        <v>1</v>
      </c>
      <c r="K154" s="9">
        <v>1</v>
      </c>
      <c r="L154" s="9">
        <v>1</v>
      </c>
      <c r="M154" s="9">
        <v>1</v>
      </c>
      <c r="N154" s="10">
        <v>5</v>
      </c>
    </row>
    <row r="155" spans="1:14" x14ac:dyDescent="0.25">
      <c r="A155" s="3" t="s">
        <v>10</v>
      </c>
      <c r="B155" s="11" t="s">
        <v>14</v>
      </c>
      <c r="C155" s="5">
        <v>11351</v>
      </c>
      <c r="D155" s="5" t="s">
        <v>70</v>
      </c>
      <c r="E155" s="12" t="s">
        <v>18</v>
      </c>
      <c r="F155" s="7">
        <v>126</v>
      </c>
      <c r="G155" s="7">
        <v>109</v>
      </c>
      <c r="H155" s="8">
        <v>11351097</v>
      </c>
      <c r="I155" s="9">
        <v>0</v>
      </c>
      <c r="J155" s="9">
        <v>0</v>
      </c>
      <c r="K155" s="9">
        <v>1</v>
      </c>
      <c r="L155" s="9">
        <v>1</v>
      </c>
      <c r="M155" s="9">
        <v>1</v>
      </c>
      <c r="N155" s="10">
        <v>3</v>
      </c>
    </row>
    <row r="156" spans="1:14" x14ac:dyDescent="0.25">
      <c r="A156" s="3" t="s">
        <v>10</v>
      </c>
      <c r="B156" s="11" t="s">
        <v>14</v>
      </c>
      <c r="C156" s="5">
        <v>11351</v>
      </c>
      <c r="D156" s="5" t="s">
        <v>70</v>
      </c>
      <c r="E156" s="12" t="s">
        <v>18</v>
      </c>
      <c r="F156" s="7">
        <v>126</v>
      </c>
      <c r="G156" s="7">
        <v>109</v>
      </c>
      <c r="H156" s="8">
        <v>11351098</v>
      </c>
      <c r="I156" s="9">
        <v>1</v>
      </c>
      <c r="J156" s="9">
        <v>1</v>
      </c>
      <c r="K156" s="9">
        <v>1</v>
      </c>
      <c r="L156" s="9">
        <v>1</v>
      </c>
      <c r="M156" s="9">
        <v>1</v>
      </c>
      <c r="N156" s="10">
        <v>5</v>
      </c>
    </row>
    <row r="157" spans="1:14" x14ac:dyDescent="0.25">
      <c r="A157" s="3" t="s">
        <v>10</v>
      </c>
      <c r="B157" s="11" t="s">
        <v>14</v>
      </c>
      <c r="C157" s="5">
        <v>11351</v>
      </c>
      <c r="D157" s="5" t="s">
        <v>70</v>
      </c>
      <c r="E157" s="12" t="s">
        <v>18</v>
      </c>
      <c r="F157" s="7">
        <v>126</v>
      </c>
      <c r="G157" s="7">
        <v>109</v>
      </c>
      <c r="H157" s="8">
        <v>11351099</v>
      </c>
      <c r="I157" s="9">
        <v>0</v>
      </c>
      <c r="J157" s="9">
        <v>1</v>
      </c>
      <c r="K157" s="9">
        <v>1</v>
      </c>
      <c r="L157" s="9">
        <v>1</v>
      </c>
      <c r="M157" s="9">
        <v>1</v>
      </c>
      <c r="N157" s="10">
        <v>4</v>
      </c>
    </row>
    <row r="158" spans="1:14" x14ac:dyDescent="0.25">
      <c r="A158" s="3" t="s">
        <v>10</v>
      </c>
      <c r="B158" s="11" t="s">
        <v>14</v>
      </c>
      <c r="C158" s="5">
        <v>11351</v>
      </c>
      <c r="D158" s="5" t="s">
        <v>70</v>
      </c>
      <c r="E158" s="12" t="s">
        <v>18</v>
      </c>
      <c r="F158" s="7">
        <v>126</v>
      </c>
      <c r="G158" s="7">
        <v>109</v>
      </c>
      <c r="H158" s="8">
        <v>11351100</v>
      </c>
      <c r="I158" s="9">
        <v>0</v>
      </c>
      <c r="J158" s="9">
        <v>1</v>
      </c>
      <c r="K158" s="9">
        <v>1</v>
      </c>
      <c r="L158" s="9">
        <v>1</v>
      </c>
      <c r="M158" s="9">
        <v>1</v>
      </c>
      <c r="N158" s="10">
        <v>4</v>
      </c>
    </row>
    <row r="159" spans="1:14" x14ac:dyDescent="0.25">
      <c r="A159" s="3" t="s">
        <v>10</v>
      </c>
      <c r="B159" s="11" t="s">
        <v>14</v>
      </c>
      <c r="C159" s="5">
        <v>11351</v>
      </c>
      <c r="D159" s="5" t="s">
        <v>70</v>
      </c>
      <c r="E159" s="12" t="s">
        <v>18</v>
      </c>
      <c r="F159" s="7">
        <v>126</v>
      </c>
      <c r="G159" s="7">
        <v>109</v>
      </c>
      <c r="H159" s="8">
        <v>11351101</v>
      </c>
      <c r="I159" s="9">
        <v>1</v>
      </c>
      <c r="J159" s="9">
        <v>1</v>
      </c>
      <c r="K159" s="9">
        <v>1</v>
      </c>
      <c r="L159" s="9">
        <v>1</v>
      </c>
      <c r="M159" s="9">
        <v>1</v>
      </c>
      <c r="N159" s="10">
        <v>5</v>
      </c>
    </row>
    <row r="160" spans="1:14" x14ac:dyDescent="0.25">
      <c r="A160" s="3" t="s">
        <v>10</v>
      </c>
      <c r="B160" s="11" t="s">
        <v>14</v>
      </c>
      <c r="C160" s="5">
        <v>11351</v>
      </c>
      <c r="D160" s="5" t="s">
        <v>70</v>
      </c>
      <c r="E160" s="12" t="s">
        <v>18</v>
      </c>
      <c r="F160" s="7">
        <v>126</v>
      </c>
      <c r="G160" s="7">
        <v>109</v>
      </c>
      <c r="H160" s="8">
        <v>11351102</v>
      </c>
      <c r="I160" s="9">
        <v>1</v>
      </c>
      <c r="J160" s="9">
        <v>1</v>
      </c>
      <c r="K160" s="9">
        <v>1</v>
      </c>
      <c r="L160" s="9">
        <v>1</v>
      </c>
      <c r="M160" s="9">
        <v>1</v>
      </c>
      <c r="N160" s="10">
        <v>5</v>
      </c>
    </row>
    <row r="161" spans="1:14" x14ac:dyDescent="0.25">
      <c r="A161" s="3" t="s">
        <v>10</v>
      </c>
      <c r="B161" s="11" t="s">
        <v>14</v>
      </c>
      <c r="C161" s="5">
        <v>11351</v>
      </c>
      <c r="D161" s="5" t="s">
        <v>70</v>
      </c>
      <c r="E161" s="12" t="s">
        <v>18</v>
      </c>
      <c r="F161" s="7">
        <v>126</v>
      </c>
      <c r="G161" s="7">
        <v>109</v>
      </c>
      <c r="H161" s="8">
        <v>11351103</v>
      </c>
      <c r="I161" s="9">
        <v>1</v>
      </c>
      <c r="J161" s="9">
        <v>1</v>
      </c>
      <c r="K161" s="9">
        <v>0</v>
      </c>
      <c r="L161" s="9">
        <v>1</v>
      </c>
      <c r="M161" s="9">
        <v>1</v>
      </c>
      <c r="N161" s="10">
        <v>4</v>
      </c>
    </row>
    <row r="162" spans="1:14" x14ac:dyDescent="0.25">
      <c r="A162" s="3" t="s">
        <v>10</v>
      </c>
      <c r="B162" s="11" t="s">
        <v>14</v>
      </c>
      <c r="C162" s="5">
        <v>11351</v>
      </c>
      <c r="D162" s="5" t="s">
        <v>70</v>
      </c>
      <c r="E162" s="12" t="s">
        <v>18</v>
      </c>
      <c r="F162" s="7">
        <v>126</v>
      </c>
      <c r="G162" s="7">
        <v>109</v>
      </c>
      <c r="H162" s="8">
        <v>11351104</v>
      </c>
      <c r="I162" s="9">
        <v>1</v>
      </c>
      <c r="J162" s="9">
        <v>0</v>
      </c>
      <c r="K162" s="9">
        <v>1</v>
      </c>
      <c r="L162" s="9">
        <v>1</v>
      </c>
      <c r="M162" s="9">
        <v>1</v>
      </c>
      <c r="N162" s="10">
        <v>4</v>
      </c>
    </row>
    <row r="163" spans="1:14" x14ac:dyDescent="0.25">
      <c r="A163" s="3" t="s">
        <v>10</v>
      </c>
      <c r="B163" s="11" t="s">
        <v>14</v>
      </c>
      <c r="C163" s="5">
        <v>11351</v>
      </c>
      <c r="D163" s="5" t="s">
        <v>70</v>
      </c>
      <c r="E163" s="12" t="s">
        <v>18</v>
      </c>
      <c r="F163" s="7">
        <v>126</v>
      </c>
      <c r="G163" s="7">
        <v>109</v>
      </c>
      <c r="H163" s="8">
        <v>11351105</v>
      </c>
      <c r="I163" s="9">
        <v>1</v>
      </c>
      <c r="J163" s="9">
        <v>1</v>
      </c>
      <c r="K163" s="9">
        <v>1</v>
      </c>
      <c r="L163" s="9">
        <v>1</v>
      </c>
      <c r="M163" s="9">
        <v>1</v>
      </c>
      <c r="N163" s="10">
        <v>5</v>
      </c>
    </row>
    <row r="164" spans="1:14" x14ac:dyDescent="0.25">
      <c r="A164" s="3" t="s">
        <v>10</v>
      </c>
      <c r="B164" s="11" t="s">
        <v>14</v>
      </c>
      <c r="C164" s="5">
        <v>11351</v>
      </c>
      <c r="D164" s="5" t="s">
        <v>70</v>
      </c>
      <c r="E164" s="12" t="s">
        <v>18</v>
      </c>
      <c r="F164" s="7">
        <v>126</v>
      </c>
      <c r="G164" s="7">
        <v>109</v>
      </c>
      <c r="H164" s="8">
        <v>11351106</v>
      </c>
      <c r="I164" s="9">
        <v>1</v>
      </c>
      <c r="J164" s="9">
        <v>1</v>
      </c>
      <c r="K164" s="9">
        <v>0</v>
      </c>
      <c r="L164" s="9">
        <v>1</v>
      </c>
      <c r="M164" s="9">
        <v>1</v>
      </c>
      <c r="N164" s="10">
        <v>4</v>
      </c>
    </row>
    <row r="165" spans="1:14" x14ac:dyDescent="0.25">
      <c r="A165" s="3" t="s">
        <v>10</v>
      </c>
      <c r="B165" s="11" t="s">
        <v>14</v>
      </c>
      <c r="C165" s="5">
        <v>11351</v>
      </c>
      <c r="D165" s="5" t="s">
        <v>70</v>
      </c>
      <c r="E165" s="12" t="s">
        <v>18</v>
      </c>
      <c r="F165" s="7">
        <v>126</v>
      </c>
      <c r="G165" s="7">
        <v>109</v>
      </c>
      <c r="H165" s="8">
        <v>11351107</v>
      </c>
      <c r="I165" s="9">
        <v>1</v>
      </c>
      <c r="J165" s="9">
        <v>1</v>
      </c>
      <c r="K165" s="9">
        <v>1</v>
      </c>
      <c r="L165" s="9">
        <v>1</v>
      </c>
      <c r="M165" s="9">
        <v>1</v>
      </c>
      <c r="N165" s="10">
        <v>5</v>
      </c>
    </row>
    <row r="166" spans="1:14" x14ac:dyDescent="0.25">
      <c r="A166" s="3" t="s">
        <v>10</v>
      </c>
      <c r="B166" s="11" t="s">
        <v>14</v>
      </c>
      <c r="C166" s="5">
        <v>11351</v>
      </c>
      <c r="D166" s="5" t="s">
        <v>70</v>
      </c>
      <c r="E166" s="12" t="s">
        <v>18</v>
      </c>
      <c r="F166" s="7">
        <v>126</v>
      </c>
      <c r="G166" s="7">
        <v>109</v>
      </c>
      <c r="H166" s="8">
        <v>11351108</v>
      </c>
      <c r="I166" s="9">
        <v>1</v>
      </c>
      <c r="J166" s="9">
        <v>1</v>
      </c>
      <c r="K166" s="9">
        <v>1</v>
      </c>
      <c r="L166" s="9">
        <v>1</v>
      </c>
      <c r="M166" s="9">
        <v>1</v>
      </c>
      <c r="N166" s="10">
        <v>5</v>
      </c>
    </row>
    <row r="167" spans="1:14" x14ac:dyDescent="0.25">
      <c r="A167" s="3" t="s">
        <v>10</v>
      </c>
      <c r="B167" s="11" t="s">
        <v>14</v>
      </c>
      <c r="C167" s="5">
        <v>11351</v>
      </c>
      <c r="D167" s="5" t="s">
        <v>70</v>
      </c>
      <c r="E167" s="12" t="s">
        <v>18</v>
      </c>
      <c r="F167" s="7">
        <v>126</v>
      </c>
      <c r="G167" s="7">
        <v>109</v>
      </c>
      <c r="H167" s="8">
        <v>11351109</v>
      </c>
      <c r="I167" s="9">
        <v>0</v>
      </c>
      <c r="J167" s="9">
        <v>1</v>
      </c>
      <c r="K167" s="9">
        <v>0</v>
      </c>
      <c r="L167" s="9">
        <v>1</v>
      </c>
      <c r="M167" s="9">
        <v>1</v>
      </c>
      <c r="N167" s="10">
        <v>3</v>
      </c>
    </row>
    <row r="168" spans="1:14" x14ac:dyDescent="0.25">
      <c r="A168" s="3" t="s">
        <v>10</v>
      </c>
      <c r="B168" s="11" t="s">
        <v>19</v>
      </c>
      <c r="C168" s="5">
        <v>11353</v>
      </c>
      <c r="D168" s="5" t="s">
        <v>71</v>
      </c>
      <c r="E168" s="6" t="s">
        <v>15</v>
      </c>
      <c r="F168" s="7">
        <v>26</v>
      </c>
      <c r="G168" s="7">
        <v>24</v>
      </c>
      <c r="H168" s="8">
        <v>11353001</v>
      </c>
      <c r="I168" s="9">
        <v>1</v>
      </c>
      <c r="J168" s="9">
        <v>0</v>
      </c>
      <c r="K168" s="9">
        <v>0</v>
      </c>
      <c r="L168" s="9">
        <v>1</v>
      </c>
      <c r="M168" s="9">
        <v>1</v>
      </c>
      <c r="N168" s="10">
        <v>3</v>
      </c>
    </row>
    <row r="169" spans="1:14" x14ac:dyDescent="0.25">
      <c r="A169" s="3" t="s">
        <v>10</v>
      </c>
      <c r="B169" s="11" t="s">
        <v>19</v>
      </c>
      <c r="C169" s="5">
        <v>11353</v>
      </c>
      <c r="D169" s="5" t="s">
        <v>71</v>
      </c>
      <c r="E169" s="12" t="s">
        <v>15</v>
      </c>
      <c r="F169" s="7">
        <v>26</v>
      </c>
      <c r="G169" s="7">
        <v>24</v>
      </c>
      <c r="H169" s="8">
        <v>11353002</v>
      </c>
      <c r="I169" s="9">
        <v>1</v>
      </c>
      <c r="J169" s="9">
        <v>0</v>
      </c>
      <c r="K169" s="9">
        <v>0</v>
      </c>
      <c r="L169" s="9">
        <v>1</v>
      </c>
      <c r="M169" s="9">
        <v>1</v>
      </c>
      <c r="N169" s="10">
        <v>3</v>
      </c>
    </row>
    <row r="170" spans="1:14" x14ac:dyDescent="0.25">
      <c r="A170" s="3" t="s">
        <v>10</v>
      </c>
      <c r="B170" s="11" t="s">
        <v>19</v>
      </c>
      <c r="C170" s="5">
        <v>11353</v>
      </c>
      <c r="D170" s="5" t="s">
        <v>71</v>
      </c>
      <c r="E170" s="12" t="s">
        <v>15</v>
      </c>
      <c r="F170" s="7">
        <v>26</v>
      </c>
      <c r="G170" s="7">
        <v>24</v>
      </c>
      <c r="H170" s="8">
        <v>11353003</v>
      </c>
      <c r="I170" s="9">
        <v>1</v>
      </c>
      <c r="J170" s="9">
        <v>1</v>
      </c>
      <c r="K170" s="9">
        <v>1</v>
      </c>
      <c r="L170" s="9">
        <v>1</v>
      </c>
      <c r="M170" s="9">
        <v>0</v>
      </c>
      <c r="N170" s="10">
        <v>4</v>
      </c>
    </row>
    <row r="171" spans="1:14" x14ac:dyDescent="0.25">
      <c r="A171" s="3" t="s">
        <v>10</v>
      </c>
      <c r="B171" s="11" t="s">
        <v>19</v>
      </c>
      <c r="C171" s="5">
        <v>11353</v>
      </c>
      <c r="D171" s="5" t="s">
        <v>71</v>
      </c>
      <c r="E171" s="12" t="s">
        <v>15</v>
      </c>
      <c r="F171" s="7">
        <v>26</v>
      </c>
      <c r="G171" s="7">
        <v>24</v>
      </c>
      <c r="H171" s="8">
        <v>11353004</v>
      </c>
      <c r="I171" s="9">
        <v>1</v>
      </c>
      <c r="J171" s="9">
        <v>1</v>
      </c>
      <c r="K171" s="9">
        <v>1</v>
      </c>
      <c r="L171" s="9">
        <v>1</v>
      </c>
      <c r="M171" s="9">
        <v>1</v>
      </c>
      <c r="N171" s="10">
        <v>5</v>
      </c>
    </row>
    <row r="172" spans="1:14" x14ac:dyDescent="0.25">
      <c r="A172" s="3" t="s">
        <v>10</v>
      </c>
      <c r="B172" s="11" t="s">
        <v>19</v>
      </c>
      <c r="C172" s="5">
        <v>11353</v>
      </c>
      <c r="D172" s="5" t="s">
        <v>71</v>
      </c>
      <c r="E172" s="12" t="s">
        <v>15</v>
      </c>
      <c r="F172" s="7">
        <v>26</v>
      </c>
      <c r="G172" s="7">
        <v>24</v>
      </c>
      <c r="H172" s="8">
        <v>11353005</v>
      </c>
      <c r="I172" s="9">
        <v>1</v>
      </c>
      <c r="J172" s="9">
        <v>0</v>
      </c>
      <c r="K172" s="9">
        <v>0</v>
      </c>
      <c r="L172" s="9">
        <v>1</v>
      </c>
      <c r="M172" s="9">
        <v>1</v>
      </c>
      <c r="N172" s="10">
        <v>3</v>
      </c>
    </row>
    <row r="173" spans="1:14" x14ac:dyDescent="0.25">
      <c r="A173" s="3" t="s">
        <v>10</v>
      </c>
      <c r="B173" s="11" t="s">
        <v>19</v>
      </c>
      <c r="C173" s="5">
        <v>11353</v>
      </c>
      <c r="D173" s="5" t="s">
        <v>71</v>
      </c>
      <c r="E173" s="12" t="s">
        <v>15</v>
      </c>
      <c r="F173" s="7">
        <v>26</v>
      </c>
      <c r="G173" s="7">
        <v>24</v>
      </c>
      <c r="H173" s="8">
        <v>11353006</v>
      </c>
      <c r="I173" s="9">
        <v>1</v>
      </c>
      <c r="J173" s="9">
        <v>1</v>
      </c>
      <c r="K173" s="9">
        <v>0</v>
      </c>
      <c r="L173" s="9">
        <v>0</v>
      </c>
      <c r="M173" s="9">
        <v>1</v>
      </c>
      <c r="N173" s="10">
        <v>3</v>
      </c>
    </row>
    <row r="174" spans="1:14" x14ac:dyDescent="0.25">
      <c r="A174" s="3" t="s">
        <v>10</v>
      </c>
      <c r="B174" s="11" t="s">
        <v>19</v>
      </c>
      <c r="C174" s="5">
        <v>11353</v>
      </c>
      <c r="D174" s="5" t="s">
        <v>71</v>
      </c>
      <c r="E174" s="12" t="s">
        <v>15</v>
      </c>
      <c r="F174" s="7">
        <v>26</v>
      </c>
      <c r="G174" s="7">
        <v>24</v>
      </c>
      <c r="H174" s="8">
        <v>11353007</v>
      </c>
      <c r="I174" s="9">
        <v>1</v>
      </c>
      <c r="J174" s="9">
        <v>0</v>
      </c>
      <c r="K174" s="9">
        <v>1</v>
      </c>
      <c r="L174" s="9">
        <v>1</v>
      </c>
      <c r="M174" s="9">
        <v>0</v>
      </c>
      <c r="N174" s="10">
        <v>3</v>
      </c>
    </row>
    <row r="175" spans="1:14" x14ac:dyDescent="0.25">
      <c r="A175" s="3" t="s">
        <v>10</v>
      </c>
      <c r="B175" s="11" t="s">
        <v>19</v>
      </c>
      <c r="C175" s="5">
        <v>11353</v>
      </c>
      <c r="D175" s="5" t="s">
        <v>71</v>
      </c>
      <c r="E175" s="12" t="s">
        <v>15</v>
      </c>
      <c r="F175" s="7">
        <v>26</v>
      </c>
      <c r="G175" s="7">
        <v>24</v>
      </c>
      <c r="H175" s="8">
        <v>11353008</v>
      </c>
      <c r="I175" s="9">
        <v>1</v>
      </c>
      <c r="J175" s="9">
        <v>1</v>
      </c>
      <c r="K175" s="9">
        <v>0</v>
      </c>
      <c r="L175" s="9">
        <v>1</v>
      </c>
      <c r="M175" s="9">
        <v>1</v>
      </c>
      <c r="N175" s="10">
        <v>4</v>
      </c>
    </row>
    <row r="176" spans="1:14" x14ac:dyDescent="0.25">
      <c r="A176" s="3" t="s">
        <v>10</v>
      </c>
      <c r="B176" s="11" t="s">
        <v>19</v>
      </c>
      <c r="C176" s="5">
        <v>11353</v>
      </c>
      <c r="D176" s="5" t="s">
        <v>71</v>
      </c>
      <c r="E176" s="12" t="s">
        <v>15</v>
      </c>
      <c r="F176" s="7">
        <v>26</v>
      </c>
      <c r="G176" s="7">
        <v>24</v>
      </c>
      <c r="H176" s="8">
        <v>11353009</v>
      </c>
      <c r="I176" s="9">
        <v>1</v>
      </c>
      <c r="J176" s="9">
        <v>0</v>
      </c>
      <c r="K176" s="9">
        <v>0</v>
      </c>
      <c r="L176" s="9">
        <v>1</v>
      </c>
      <c r="M176" s="9">
        <v>1</v>
      </c>
      <c r="N176" s="10">
        <v>3</v>
      </c>
    </row>
    <row r="177" spans="1:14" x14ac:dyDescent="0.25">
      <c r="A177" s="3" t="s">
        <v>10</v>
      </c>
      <c r="B177" s="11" t="s">
        <v>19</v>
      </c>
      <c r="C177" s="5">
        <v>11353</v>
      </c>
      <c r="D177" s="5" t="s">
        <v>71</v>
      </c>
      <c r="E177" s="12" t="s">
        <v>15</v>
      </c>
      <c r="F177" s="7">
        <v>26</v>
      </c>
      <c r="G177" s="7">
        <v>24</v>
      </c>
      <c r="H177" s="8">
        <v>11353010</v>
      </c>
      <c r="I177" s="9">
        <v>1</v>
      </c>
      <c r="J177" s="9">
        <v>1</v>
      </c>
      <c r="K177" s="9">
        <v>0</v>
      </c>
      <c r="L177" s="9">
        <v>0</v>
      </c>
      <c r="M177" s="9">
        <v>1</v>
      </c>
      <c r="N177" s="10">
        <v>3</v>
      </c>
    </row>
    <row r="178" spans="1:14" x14ac:dyDescent="0.25">
      <c r="A178" s="3" t="s">
        <v>10</v>
      </c>
      <c r="B178" s="11" t="s">
        <v>19</v>
      </c>
      <c r="C178" s="5">
        <v>11353</v>
      </c>
      <c r="D178" s="5" t="s">
        <v>71</v>
      </c>
      <c r="E178" s="12" t="s">
        <v>15</v>
      </c>
      <c r="F178" s="7">
        <v>26</v>
      </c>
      <c r="G178" s="7">
        <v>24</v>
      </c>
      <c r="H178" s="8">
        <v>11353011</v>
      </c>
      <c r="I178" s="9">
        <v>1</v>
      </c>
      <c r="J178" s="9">
        <v>1</v>
      </c>
      <c r="K178" s="9">
        <v>1</v>
      </c>
      <c r="L178" s="9">
        <v>1</v>
      </c>
      <c r="M178" s="9">
        <v>1</v>
      </c>
      <c r="N178" s="10">
        <v>5</v>
      </c>
    </row>
    <row r="179" spans="1:14" x14ac:dyDescent="0.25">
      <c r="A179" s="3" t="s">
        <v>10</v>
      </c>
      <c r="B179" s="11" t="s">
        <v>19</v>
      </c>
      <c r="C179" s="5">
        <v>11353</v>
      </c>
      <c r="D179" s="5" t="s">
        <v>71</v>
      </c>
      <c r="E179" s="12" t="s">
        <v>15</v>
      </c>
      <c r="F179" s="7">
        <v>26</v>
      </c>
      <c r="G179" s="7">
        <v>24</v>
      </c>
      <c r="H179" s="8">
        <v>11353012</v>
      </c>
      <c r="I179" s="9">
        <v>1</v>
      </c>
      <c r="J179" s="9">
        <v>0</v>
      </c>
      <c r="K179" s="9">
        <v>1</v>
      </c>
      <c r="L179" s="9">
        <v>1</v>
      </c>
      <c r="M179" s="9">
        <v>1</v>
      </c>
      <c r="N179" s="10">
        <v>4</v>
      </c>
    </row>
    <row r="180" spans="1:14" x14ac:dyDescent="0.25">
      <c r="A180" s="3" t="s">
        <v>10</v>
      </c>
      <c r="B180" s="11" t="s">
        <v>19</v>
      </c>
      <c r="C180" s="5">
        <v>11353</v>
      </c>
      <c r="D180" s="5" t="s">
        <v>71</v>
      </c>
      <c r="E180" s="12" t="s">
        <v>15</v>
      </c>
      <c r="F180" s="7">
        <v>26</v>
      </c>
      <c r="G180" s="7">
        <v>24</v>
      </c>
      <c r="H180" s="8">
        <v>11353013</v>
      </c>
      <c r="I180" s="9">
        <v>1</v>
      </c>
      <c r="J180" s="9">
        <v>0</v>
      </c>
      <c r="K180" s="9">
        <v>0</v>
      </c>
      <c r="L180" s="9">
        <v>1</v>
      </c>
      <c r="M180" s="9">
        <v>1</v>
      </c>
      <c r="N180" s="10">
        <v>3</v>
      </c>
    </row>
    <row r="181" spans="1:14" x14ac:dyDescent="0.25">
      <c r="A181" s="3" t="s">
        <v>10</v>
      </c>
      <c r="B181" s="11" t="s">
        <v>19</v>
      </c>
      <c r="C181" s="5">
        <v>11353</v>
      </c>
      <c r="D181" s="5" t="s">
        <v>71</v>
      </c>
      <c r="E181" s="12" t="s">
        <v>15</v>
      </c>
      <c r="F181" s="7">
        <v>26</v>
      </c>
      <c r="G181" s="7">
        <v>24</v>
      </c>
      <c r="H181" s="8">
        <v>11353014</v>
      </c>
      <c r="I181" s="9">
        <v>1</v>
      </c>
      <c r="J181" s="9">
        <v>1</v>
      </c>
      <c r="K181" s="9">
        <v>1</v>
      </c>
      <c r="L181" s="9">
        <v>1</v>
      </c>
      <c r="M181" s="9">
        <v>1</v>
      </c>
      <c r="N181" s="10">
        <v>5</v>
      </c>
    </row>
    <row r="182" spans="1:14" x14ac:dyDescent="0.25">
      <c r="A182" s="3" t="s">
        <v>10</v>
      </c>
      <c r="B182" s="11" t="s">
        <v>19</v>
      </c>
      <c r="C182" s="5">
        <v>11353</v>
      </c>
      <c r="D182" s="5" t="s">
        <v>71</v>
      </c>
      <c r="E182" s="12" t="s">
        <v>15</v>
      </c>
      <c r="F182" s="7">
        <v>26</v>
      </c>
      <c r="G182" s="7">
        <v>24</v>
      </c>
      <c r="H182" s="8">
        <v>11353015</v>
      </c>
      <c r="I182" s="9">
        <v>1</v>
      </c>
      <c r="J182" s="9">
        <v>1</v>
      </c>
      <c r="K182" s="9">
        <v>0</v>
      </c>
      <c r="L182" s="9">
        <v>1</v>
      </c>
      <c r="M182" s="9">
        <v>1</v>
      </c>
      <c r="N182" s="10">
        <v>4</v>
      </c>
    </row>
    <row r="183" spans="1:14" x14ac:dyDescent="0.25">
      <c r="A183" s="3" t="s">
        <v>10</v>
      </c>
      <c r="B183" s="11" t="s">
        <v>19</v>
      </c>
      <c r="C183" s="5">
        <v>11353</v>
      </c>
      <c r="D183" s="5" t="s">
        <v>71</v>
      </c>
      <c r="E183" s="12" t="s">
        <v>15</v>
      </c>
      <c r="F183" s="7">
        <v>26</v>
      </c>
      <c r="G183" s="7">
        <v>24</v>
      </c>
      <c r="H183" s="8">
        <v>11353016</v>
      </c>
      <c r="I183" s="9">
        <v>1</v>
      </c>
      <c r="J183" s="9">
        <v>1</v>
      </c>
      <c r="K183" s="9">
        <v>1</v>
      </c>
      <c r="L183" s="9">
        <v>1</v>
      </c>
      <c r="M183" s="9">
        <v>1</v>
      </c>
      <c r="N183" s="10">
        <v>5</v>
      </c>
    </row>
    <row r="184" spans="1:14" x14ac:dyDescent="0.25">
      <c r="A184" s="3" t="s">
        <v>10</v>
      </c>
      <c r="B184" s="11" t="s">
        <v>19</v>
      </c>
      <c r="C184" s="5">
        <v>11353</v>
      </c>
      <c r="D184" s="5" t="s">
        <v>71</v>
      </c>
      <c r="E184" s="12" t="s">
        <v>15</v>
      </c>
      <c r="F184" s="7">
        <v>26</v>
      </c>
      <c r="G184" s="7">
        <v>24</v>
      </c>
      <c r="H184" s="8">
        <v>11353017</v>
      </c>
      <c r="I184" s="9">
        <v>1</v>
      </c>
      <c r="J184" s="9">
        <v>1</v>
      </c>
      <c r="K184" s="9">
        <v>0</v>
      </c>
      <c r="L184" s="9">
        <v>1</v>
      </c>
      <c r="M184" s="9">
        <v>1</v>
      </c>
      <c r="N184" s="10">
        <v>4</v>
      </c>
    </row>
    <row r="185" spans="1:14" x14ac:dyDescent="0.25">
      <c r="A185" s="3" t="s">
        <v>10</v>
      </c>
      <c r="B185" s="11" t="s">
        <v>19</v>
      </c>
      <c r="C185" s="5">
        <v>11353</v>
      </c>
      <c r="D185" s="5" t="s">
        <v>71</v>
      </c>
      <c r="E185" s="12" t="s">
        <v>15</v>
      </c>
      <c r="F185" s="7">
        <v>26</v>
      </c>
      <c r="G185" s="7">
        <v>24</v>
      </c>
      <c r="H185" s="8">
        <v>11353018</v>
      </c>
      <c r="I185" s="9">
        <v>1</v>
      </c>
      <c r="J185" s="9">
        <v>1</v>
      </c>
      <c r="K185" s="9">
        <v>0</v>
      </c>
      <c r="L185" s="9">
        <v>1</v>
      </c>
      <c r="M185" s="9">
        <v>1</v>
      </c>
      <c r="N185" s="10">
        <v>4</v>
      </c>
    </row>
    <row r="186" spans="1:14" x14ac:dyDescent="0.25">
      <c r="A186" s="3" t="s">
        <v>10</v>
      </c>
      <c r="B186" s="11" t="s">
        <v>19</v>
      </c>
      <c r="C186" s="5">
        <v>11353</v>
      </c>
      <c r="D186" s="5" t="s">
        <v>71</v>
      </c>
      <c r="E186" s="12" t="s">
        <v>15</v>
      </c>
      <c r="F186" s="7">
        <v>26</v>
      </c>
      <c r="G186" s="7">
        <v>24</v>
      </c>
      <c r="H186" s="8">
        <v>11353019</v>
      </c>
      <c r="I186" s="9">
        <v>1</v>
      </c>
      <c r="J186" s="9">
        <v>0</v>
      </c>
      <c r="K186" s="9">
        <v>0</v>
      </c>
      <c r="L186" s="9">
        <v>0</v>
      </c>
      <c r="M186" s="9">
        <v>1</v>
      </c>
      <c r="N186" s="10">
        <v>2</v>
      </c>
    </row>
    <row r="187" spans="1:14" x14ac:dyDescent="0.25">
      <c r="A187" s="3" t="s">
        <v>10</v>
      </c>
      <c r="B187" s="11" t="s">
        <v>19</v>
      </c>
      <c r="C187" s="5">
        <v>11353</v>
      </c>
      <c r="D187" s="5" t="s">
        <v>71</v>
      </c>
      <c r="E187" s="12" t="s">
        <v>15</v>
      </c>
      <c r="F187" s="7">
        <v>26</v>
      </c>
      <c r="G187" s="7">
        <v>24</v>
      </c>
      <c r="H187" s="8">
        <v>11353020</v>
      </c>
      <c r="I187" s="9">
        <v>1</v>
      </c>
      <c r="J187" s="9">
        <v>1</v>
      </c>
      <c r="K187" s="9">
        <v>1</v>
      </c>
      <c r="L187" s="9">
        <v>1</v>
      </c>
      <c r="M187" s="9">
        <v>1</v>
      </c>
      <c r="N187" s="10">
        <v>5</v>
      </c>
    </row>
    <row r="188" spans="1:14" x14ac:dyDescent="0.25">
      <c r="A188" s="3" t="s">
        <v>10</v>
      </c>
      <c r="B188" s="11" t="s">
        <v>19</v>
      </c>
      <c r="C188" s="5">
        <v>11353</v>
      </c>
      <c r="D188" s="5" t="s">
        <v>71</v>
      </c>
      <c r="E188" s="12" t="s">
        <v>15</v>
      </c>
      <c r="F188" s="7">
        <v>26</v>
      </c>
      <c r="G188" s="7">
        <v>24</v>
      </c>
      <c r="H188" s="8">
        <v>11353021</v>
      </c>
      <c r="I188" s="9">
        <v>1</v>
      </c>
      <c r="J188" s="9">
        <v>1</v>
      </c>
      <c r="K188" s="9">
        <v>1</v>
      </c>
      <c r="L188" s="9">
        <v>1</v>
      </c>
      <c r="M188" s="9">
        <v>1</v>
      </c>
      <c r="N188" s="10">
        <v>5</v>
      </c>
    </row>
    <row r="189" spans="1:14" x14ac:dyDescent="0.25">
      <c r="A189" s="3" t="s">
        <v>10</v>
      </c>
      <c r="B189" s="11" t="s">
        <v>19</v>
      </c>
      <c r="C189" s="5">
        <v>11353</v>
      </c>
      <c r="D189" s="5" t="s">
        <v>71</v>
      </c>
      <c r="E189" s="12" t="s">
        <v>15</v>
      </c>
      <c r="F189" s="7">
        <v>26</v>
      </c>
      <c r="G189" s="7">
        <v>24</v>
      </c>
      <c r="H189" s="8">
        <v>11353022</v>
      </c>
      <c r="I189" s="9">
        <v>1</v>
      </c>
      <c r="J189" s="9">
        <v>1</v>
      </c>
      <c r="K189" s="9">
        <v>1</v>
      </c>
      <c r="L189" s="9">
        <v>1</v>
      </c>
      <c r="M189" s="9">
        <v>1</v>
      </c>
      <c r="N189" s="10">
        <v>5</v>
      </c>
    </row>
    <row r="190" spans="1:14" x14ac:dyDescent="0.25">
      <c r="A190" s="3" t="s">
        <v>10</v>
      </c>
      <c r="B190" s="11" t="s">
        <v>19</v>
      </c>
      <c r="C190" s="5">
        <v>11353</v>
      </c>
      <c r="D190" s="5" t="s">
        <v>71</v>
      </c>
      <c r="E190" s="12" t="s">
        <v>15</v>
      </c>
      <c r="F190" s="7">
        <v>26</v>
      </c>
      <c r="G190" s="7">
        <v>24</v>
      </c>
      <c r="H190" s="8">
        <v>11353023</v>
      </c>
      <c r="I190" s="9">
        <v>1</v>
      </c>
      <c r="J190" s="9">
        <v>1</v>
      </c>
      <c r="K190" s="9">
        <v>0</v>
      </c>
      <c r="L190" s="9">
        <v>0</v>
      </c>
      <c r="M190" s="9">
        <v>1</v>
      </c>
      <c r="N190" s="10">
        <v>3</v>
      </c>
    </row>
    <row r="191" spans="1:14" x14ac:dyDescent="0.25">
      <c r="A191" s="3" t="s">
        <v>10</v>
      </c>
      <c r="B191" s="11" t="s">
        <v>19</v>
      </c>
      <c r="C191" s="5">
        <v>11353</v>
      </c>
      <c r="D191" s="5" t="s">
        <v>71</v>
      </c>
      <c r="E191" s="12" t="s">
        <v>15</v>
      </c>
      <c r="F191" s="7">
        <v>26</v>
      </c>
      <c r="G191" s="7">
        <v>24</v>
      </c>
      <c r="H191" s="8">
        <v>11353024</v>
      </c>
      <c r="I191" s="9">
        <v>1</v>
      </c>
      <c r="J191" s="9">
        <v>1</v>
      </c>
      <c r="K191" s="9">
        <v>0</v>
      </c>
      <c r="L191" s="9">
        <v>1</v>
      </c>
      <c r="M191" s="9">
        <v>1</v>
      </c>
      <c r="N191" s="10">
        <v>4</v>
      </c>
    </row>
    <row r="192" spans="1:14" x14ac:dyDescent="0.25">
      <c r="A192" s="3" t="s">
        <v>10</v>
      </c>
      <c r="B192" s="11" t="s">
        <v>20</v>
      </c>
      <c r="C192" s="5">
        <v>11354</v>
      </c>
      <c r="D192" s="5" t="s">
        <v>71</v>
      </c>
      <c r="E192" s="6" t="s">
        <v>15</v>
      </c>
      <c r="F192" s="7">
        <v>62</v>
      </c>
      <c r="G192" s="7">
        <v>62</v>
      </c>
      <c r="H192" s="8">
        <v>11354001</v>
      </c>
      <c r="I192" s="9">
        <v>1</v>
      </c>
      <c r="J192" s="9">
        <v>1</v>
      </c>
      <c r="K192" s="9">
        <v>0</v>
      </c>
      <c r="L192" s="9">
        <v>1</v>
      </c>
      <c r="M192" s="9">
        <v>1</v>
      </c>
      <c r="N192" s="15">
        <v>4</v>
      </c>
    </row>
    <row r="193" spans="1:14" x14ac:dyDescent="0.25">
      <c r="A193" s="3" t="s">
        <v>10</v>
      </c>
      <c r="B193" s="11" t="s">
        <v>20</v>
      </c>
      <c r="C193" s="5">
        <v>11354</v>
      </c>
      <c r="D193" s="5" t="s">
        <v>71</v>
      </c>
      <c r="E193" s="12" t="s">
        <v>15</v>
      </c>
      <c r="F193" s="7">
        <v>62</v>
      </c>
      <c r="G193" s="7">
        <v>62</v>
      </c>
      <c r="H193" s="8">
        <v>11354002</v>
      </c>
      <c r="I193" s="9">
        <v>1</v>
      </c>
      <c r="J193" s="9">
        <v>1</v>
      </c>
      <c r="K193" s="9">
        <v>1</v>
      </c>
      <c r="L193" s="9">
        <v>1</v>
      </c>
      <c r="M193" s="9">
        <v>1</v>
      </c>
      <c r="N193" s="10">
        <v>5</v>
      </c>
    </row>
    <row r="194" spans="1:14" x14ac:dyDescent="0.25">
      <c r="A194" s="3" t="s">
        <v>10</v>
      </c>
      <c r="B194" s="11" t="s">
        <v>20</v>
      </c>
      <c r="C194" s="5">
        <v>11354</v>
      </c>
      <c r="D194" s="5" t="s">
        <v>71</v>
      </c>
      <c r="E194" s="12" t="s">
        <v>15</v>
      </c>
      <c r="F194" s="7">
        <v>62</v>
      </c>
      <c r="G194" s="7">
        <v>62</v>
      </c>
      <c r="H194" s="8">
        <v>11354003</v>
      </c>
      <c r="I194" s="9">
        <v>1</v>
      </c>
      <c r="J194" s="9">
        <v>1</v>
      </c>
      <c r="K194" s="9">
        <v>0</v>
      </c>
      <c r="L194" s="9">
        <v>1</v>
      </c>
      <c r="M194" s="9">
        <v>0</v>
      </c>
      <c r="N194" s="10">
        <v>3</v>
      </c>
    </row>
    <row r="195" spans="1:14" x14ac:dyDescent="0.25">
      <c r="A195" s="3" t="s">
        <v>10</v>
      </c>
      <c r="B195" s="11" t="s">
        <v>20</v>
      </c>
      <c r="C195" s="5">
        <v>11354</v>
      </c>
      <c r="D195" s="5" t="s">
        <v>71</v>
      </c>
      <c r="E195" s="12" t="s">
        <v>15</v>
      </c>
      <c r="F195" s="7">
        <v>62</v>
      </c>
      <c r="G195" s="7">
        <v>62</v>
      </c>
      <c r="H195" s="8">
        <v>11354004</v>
      </c>
      <c r="I195" s="9">
        <v>1</v>
      </c>
      <c r="J195" s="9">
        <v>0</v>
      </c>
      <c r="K195" s="9">
        <v>0</v>
      </c>
      <c r="L195" s="9">
        <v>1</v>
      </c>
      <c r="M195" s="9">
        <v>1</v>
      </c>
      <c r="N195" s="10">
        <v>3</v>
      </c>
    </row>
    <row r="196" spans="1:14" x14ac:dyDescent="0.25">
      <c r="A196" s="3" t="s">
        <v>10</v>
      </c>
      <c r="B196" s="11" t="s">
        <v>20</v>
      </c>
      <c r="C196" s="5">
        <v>11354</v>
      </c>
      <c r="D196" s="5" t="s">
        <v>71</v>
      </c>
      <c r="E196" s="12" t="s">
        <v>15</v>
      </c>
      <c r="F196" s="7">
        <v>62</v>
      </c>
      <c r="G196" s="7">
        <v>62</v>
      </c>
      <c r="H196" s="8">
        <v>11354005</v>
      </c>
      <c r="I196" s="9">
        <v>1</v>
      </c>
      <c r="J196" s="9">
        <v>1</v>
      </c>
      <c r="K196" s="9">
        <v>0</v>
      </c>
      <c r="L196" s="9">
        <v>1</v>
      </c>
      <c r="M196" s="9">
        <v>1</v>
      </c>
      <c r="N196" s="10">
        <v>4</v>
      </c>
    </row>
    <row r="197" spans="1:14" x14ac:dyDescent="0.25">
      <c r="A197" s="3" t="s">
        <v>10</v>
      </c>
      <c r="B197" s="11" t="s">
        <v>20</v>
      </c>
      <c r="C197" s="5">
        <v>11354</v>
      </c>
      <c r="D197" s="5" t="s">
        <v>71</v>
      </c>
      <c r="E197" s="12" t="s">
        <v>15</v>
      </c>
      <c r="F197" s="7">
        <v>62</v>
      </c>
      <c r="G197" s="7">
        <v>62</v>
      </c>
      <c r="H197" s="8">
        <v>11354006</v>
      </c>
      <c r="I197" s="9">
        <v>0</v>
      </c>
      <c r="J197" s="9">
        <v>1</v>
      </c>
      <c r="K197" s="9">
        <v>0</v>
      </c>
      <c r="L197" s="9">
        <v>1</v>
      </c>
      <c r="M197" s="9">
        <v>0</v>
      </c>
      <c r="N197" s="10">
        <v>2</v>
      </c>
    </row>
    <row r="198" spans="1:14" x14ac:dyDescent="0.25">
      <c r="A198" s="3" t="s">
        <v>10</v>
      </c>
      <c r="B198" s="11" t="s">
        <v>20</v>
      </c>
      <c r="C198" s="5">
        <v>11354</v>
      </c>
      <c r="D198" s="5" t="s">
        <v>71</v>
      </c>
      <c r="E198" s="12" t="s">
        <v>15</v>
      </c>
      <c r="F198" s="7">
        <v>62</v>
      </c>
      <c r="G198" s="7">
        <v>62</v>
      </c>
      <c r="H198" s="8">
        <v>11354007</v>
      </c>
      <c r="I198" s="9">
        <v>1</v>
      </c>
      <c r="J198" s="9">
        <v>1</v>
      </c>
      <c r="K198" s="9">
        <v>1</v>
      </c>
      <c r="L198" s="9">
        <v>1</v>
      </c>
      <c r="M198" s="9">
        <v>1</v>
      </c>
      <c r="N198" s="10">
        <v>5</v>
      </c>
    </row>
    <row r="199" spans="1:14" x14ac:dyDescent="0.25">
      <c r="A199" s="3" t="s">
        <v>10</v>
      </c>
      <c r="B199" s="11" t="s">
        <v>20</v>
      </c>
      <c r="C199" s="5">
        <v>11354</v>
      </c>
      <c r="D199" s="5" t="s">
        <v>71</v>
      </c>
      <c r="E199" s="12" t="s">
        <v>15</v>
      </c>
      <c r="F199" s="7">
        <v>62</v>
      </c>
      <c r="G199" s="7">
        <v>62</v>
      </c>
      <c r="H199" s="8">
        <v>11354008</v>
      </c>
      <c r="I199" s="9">
        <v>0</v>
      </c>
      <c r="J199" s="9">
        <v>1</v>
      </c>
      <c r="K199" s="9">
        <v>0</v>
      </c>
      <c r="L199" s="9">
        <v>1</v>
      </c>
      <c r="M199" s="9">
        <v>1</v>
      </c>
      <c r="N199" s="10">
        <v>3</v>
      </c>
    </row>
    <row r="200" spans="1:14" x14ac:dyDescent="0.25">
      <c r="A200" s="3" t="s">
        <v>10</v>
      </c>
      <c r="B200" s="11" t="s">
        <v>20</v>
      </c>
      <c r="C200" s="5">
        <v>11354</v>
      </c>
      <c r="D200" s="5" t="s">
        <v>71</v>
      </c>
      <c r="E200" s="12" t="s">
        <v>15</v>
      </c>
      <c r="F200" s="7">
        <v>62</v>
      </c>
      <c r="G200" s="7">
        <v>62</v>
      </c>
      <c r="H200" s="8">
        <v>11354009</v>
      </c>
      <c r="I200" s="9">
        <v>1</v>
      </c>
      <c r="J200" s="9">
        <v>0</v>
      </c>
      <c r="K200" s="9">
        <v>0</v>
      </c>
      <c r="L200" s="9">
        <v>1</v>
      </c>
      <c r="M200" s="9">
        <v>1</v>
      </c>
      <c r="N200" s="10">
        <v>3</v>
      </c>
    </row>
    <row r="201" spans="1:14" x14ac:dyDescent="0.25">
      <c r="A201" s="3" t="s">
        <v>10</v>
      </c>
      <c r="B201" s="11" t="s">
        <v>20</v>
      </c>
      <c r="C201" s="5">
        <v>11354</v>
      </c>
      <c r="D201" s="5" t="s">
        <v>71</v>
      </c>
      <c r="E201" s="12" t="s">
        <v>15</v>
      </c>
      <c r="F201" s="7">
        <v>62</v>
      </c>
      <c r="G201" s="7">
        <v>62</v>
      </c>
      <c r="H201" s="8">
        <v>11354010</v>
      </c>
      <c r="I201" s="9">
        <v>0</v>
      </c>
      <c r="J201" s="9">
        <v>1</v>
      </c>
      <c r="K201" s="9">
        <v>0</v>
      </c>
      <c r="L201" s="9">
        <v>1</v>
      </c>
      <c r="M201" s="9">
        <v>1</v>
      </c>
      <c r="N201" s="10">
        <v>3</v>
      </c>
    </row>
    <row r="202" spans="1:14" x14ac:dyDescent="0.25">
      <c r="A202" s="3" t="s">
        <v>10</v>
      </c>
      <c r="B202" s="11" t="s">
        <v>20</v>
      </c>
      <c r="C202" s="5">
        <v>11354</v>
      </c>
      <c r="D202" s="5" t="s">
        <v>71</v>
      </c>
      <c r="E202" s="12" t="s">
        <v>15</v>
      </c>
      <c r="F202" s="7">
        <v>62</v>
      </c>
      <c r="G202" s="7">
        <v>62</v>
      </c>
      <c r="H202" s="8">
        <v>11354011</v>
      </c>
      <c r="I202" s="9">
        <v>1</v>
      </c>
      <c r="J202" s="9">
        <v>0</v>
      </c>
      <c r="K202" s="9">
        <v>0</v>
      </c>
      <c r="L202" s="9">
        <v>0</v>
      </c>
      <c r="M202" s="9">
        <v>1</v>
      </c>
      <c r="N202" s="10">
        <v>2</v>
      </c>
    </row>
    <row r="203" spans="1:14" x14ac:dyDescent="0.25">
      <c r="A203" s="3" t="s">
        <v>10</v>
      </c>
      <c r="B203" s="11" t="s">
        <v>20</v>
      </c>
      <c r="C203" s="5">
        <v>11354</v>
      </c>
      <c r="D203" s="5" t="s">
        <v>71</v>
      </c>
      <c r="E203" s="12" t="s">
        <v>15</v>
      </c>
      <c r="F203" s="7">
        <v>62</v>
      </c>
      <c r="G203" s="7">
        <v>62</v>
      </c>
      <c r="H203" s="8">
        <v>11354012</v>
      </c>
      <c r="I203" s="9">
        <v>1</v>
      </c>
      <c r="J203" s="9">
        <v>1</v>
      </c>
      <c r="K203" s="9">
        <v>0</v>
      </c>
      <c r="L203" s="9">
        <v>1</v>
      </c>
      <c r="M203" s="9">
        <v>1</v>
      </c>
      <c r="N203" s="10">
        <v>4</v>
      </c>
    </row>
    <row r="204" spans="1:14" x14ac:dyDescent="0.25">
      <c r="A204" s="3" t="s">
        <v>10</v>
      </c>
      <c r="B204" s="11" t="s">
        <v>20</v>
      </c>
      <c r="C204" s="5">
        <v>11354</v>
      </c>
      <c r="D204" s="5" t="s">
        <v>71</v>
      </c>
      <c r="E204" s="12" t="s">
        <v>15</v>
      </c>
      <c r="F204" s="7">
        <v>62</v>
      </c>
      <c r="G204" s="7">
        <v>62</v>
      </c>
      <c r="H204" s="8">
        <v>11354013</v>
      </c>
      <c r="I204" s="9">
        <v>1</v>
      </c>
      <c r="J204" s="9">
        <v>1</v>
      </c>
      <c r="K204" s="9">
        <v>0</v>
      </c>
      <c r="L204" s="9">
        <v>1</v>
      </c>
      <c r="M204" s="9">
        <v>0</v>
      </c>
      <c r="N204" s="10">
        <v>3</v>
      </c>
    </row>
    <row r="205" spans="1:14" x14ac:dyDescent="0.25">
      <c r="A205" s="3" t="s">
        <v>10</v>
      </c>
      <c r="B205" s="11" t="s">
        <v>20</v>
      </c>
      <c r="C205" s="5">
        <v>11354</v>
      </c>
      <c r="D205" s="5" t="s">
        <v>71</v>
      </c>
      <c r="E205" s="12" t="s">
        <v>15</v>
      </c>
      <c r="F205" s="7">
        <v>62</v>
      </c>
      <c r="G205" s="7">
        <v>62</v>
      </c>
      <c r="H205" s="8">
        <v>11354014</v>
      </c>
      <c r="I205" s="9">
        <v>0</v>
      </c>
      <c r="J205" s="9">
        <v>1</v>
      </c>
      <c r="K205" s="9">
        <v>0</v>
      </c>
      <c r="L205" s="9">
        <v>1</v>
      </c>
      <c r="M205" s="9">
        <v>1</v>
      </c>
      <c r="N205" s="10">
        <v>3</v>
      </c>
    </row>
    <row r="206" spans="1:14" x14ac:dyDescent="0.25">
      <c r="A206" s="3" t="s">
        <v>10</v>
      </c>
      <c r="B206" s="11" t="s">
        <v>20</v>
      </c>
      <c r="C206" s="5">
        <v>11354</v>
      </c>
      <c r="D206" s="5" t="s">
        <v>71</v>
      </c>
      <c r="E206" s="12" t="s">
        <v>15</v>
      </c>
      <c r="F206" s="7">
        <v>62</v>
      </c>
      <c r="G206" s="7">
        <v>62</v>
      </c>
      <c r="H206" s="8">
        <v>11354015</v>
      </c>
      <c r="I206" s="9">
        <v>1</v>
      </c>
      <c r="J206" s="9">
        <v>1</v>
      </c>
      <c r="K206" s="9">
        <v>0</v>
      </c>
      <c r="L206" s="9">
        <v>0</v>
      </c>
      <c r="M206" s="9">
        <v>1</v>
      </c>
      <c r="N206" s="10">
        <v>3</v>
      </c>
    </row>
    <row r="207" spans="1:14" x14ac:dyDescent="0.25">
      <c r="A207" s="3" t="s">
        <v>10</v>
      </c>
      <c r="B207" s="11" t="s">
        <v>20</v>
      </c>
      <c r="C207" s="5">
        <v>11354</v>
      </c>
      <c r="D207" s="5" t="s">
        <v>71</v>
      </c>
      <c r="E207" s="12" t="s">
        <v>15</v>
      </c>
      <c r="F207" s="7">
        <v>62</v>
      </c>
      <c r="G207" s="7">
        <v>62</v>
      </c>
      <c r="H207" s="8">
        <v>11354016</v>
      </c>
      <c r="I207" s="9">
        <v>1</v>
      </c>
      <c r="J207" s="9">
        <v>1</v>
      </c>
      <c r="K207" s="9">
        <v>0</v>
      </c>
      <c r="L207" s="9">
        <v>1</v>
      </c>
      <c r="M207" s="9">
        <v>1</v>
      </c>
      <c r="N207" s="10">
        <v>4</v>
      </c>
    </row>
    <row r="208" spans="1:14" x14ac:dyDescent="0.25">
      <c r="A208" s="3" t="s">
        <v>10</v>
      </c>
      <c r="B208" s="11" t="s">
        <v>20</v>
      </c>
      <c r="C208" s="5">
        <v>11354</v>
      </c>
      <c r="D208" s="5" t="s">
        <v>71</v>
      </c>
      <c r="E208" s="12" t="s">
        <v>15</v>
      </c>
      <c r="F208" s="7">
        <v>62</v>
      </c>
      <c r="G208" s="7">
        <v>62</v>
      </c>
      <c r="H208" s="8">
        <v>11354017</v>
      </c>
      <c r="I208" s="9">
        <v>1</v>
      </c>
      <c r="J208" s="9">
        <v>1</v>
      </c>
      <c r="K208" s="9">
        <v>0</v>
      </c>
      <c r="L208" s="9">
        <v>0</v>
      </c>
      <c r="M208" s="9">
        <v>0</v>
      </c>
      <c r="N208" s="10">
        <v>2</v>
      </c>
    </row>
    <row r="209" spans="1:14" x14ac:dyDescent="0.25">
      <c r="A209" s="3" t="s">
        <v>10</v>
      </c>
      <c r="B209" s="11" t="s">
        <v>20</v>
      </c>
      <c r="C209" s="5">
        <v>11354</v>
      </c>
      <c r="D209" s="5" t="s">
        <v>71</v>
      </c>
      <c r="E209" s="12" t="s">
        <v>15</v>
      </c>
      <c r="F209" s="7">
        <v>62</v>
      </c>
      <c r="G209" s="7">
        <v>62</v>
      </c>
      <c r="H209" s="8">
        <v>11354018</v>
      </c>
      <c r="I209" s="9">
        <v>1</v>
      </c>
      <c r="J209" s="9">
        <v>0</v>
      </c>
      <c r="K209" s="9">
        <v>1</v>
      </c>
      <c r="L209" s="9">
        <v>1</v>
      </c>
      <c r="M209" s="9">
        <v>1</v>
      </c>
      <c r="N209" s="10">
        <v>4</v>
      </c>
    </row>
    <row r="210" spans="1:14" x14ac:dyDescent="0.25">
      <c r="A210" s="3" t="s">
        <v>10</v>
      </c>
      <c r="B210" s="11" t="s">
        <v>20</v>
      </c>
      <c r="C210" s="5">
        <v>11354</v>
      </c>
      <c r="D210" s="5" t="s">
        <v>71</v>
      </c>
      <c r="E210" s="12" t="s">
        <v>15</v>
      </c>
      <c r="F210" s="7">
        <v>62</v>
      </c>
      <c r="G210" s="7">
        <v>62</v>
      </c>
      <c r="H210" s="8">
        <v>11354019</v>
      </c>
      <c r="I210" s="9">
        <v>1</v>
      </c>
      <c r="J210" s="9">
        <v>1</v>
      </c>
      <c r="K210" s="9">
        <v>1</v>
      </c>
      <c r="L210" s="9">
        <v>1</v>
      </c>
      <c r="M210" s="9">
        <v>1</v>
      </c>
      <c r="N210" s="10">
        <v>5</v>
      </c>
    </row>
    <row r="211" spans="1:14" x14ac:dyDescent="0.25">
      <c r="A211" s="3" t="s">
        <v>10</v>
      </c>
      <c r="B211" s="11" t="s">
        <v>20</v>
      </c>
      <c r="C211" s="5">
        <v>11354</v>
      </c>
      <c r="D211" s="5" t="s">
        <v>71</v>
      </c>
      <c r="E211" s="12" t="s">
        <v>15</v>
      </c>
      <c r="F211" s="7">
        <v>62</v>
      </c>
      <c r="G211" s="7">
        <v>62</v>
      </c>
      <c r="H211" s="8">
        <v>11354020</v>
      </c>
      <c r="I211" s="9">
        <v>1</v>
      </c>
      <c r="J211" s="9">
        <v>1</v>
      </c>
      <c r="K211" s="9">
        <v>0</v>
      </c>
      <c r="L211" s="9">
        <v>1</v>
      </c>
      <c r="M211" s="9">
        <v>1</v>
      </c>
      <c r="N211" s="10">
        <v>4</v>
      </c>
    </row>
    <row r="212" spans="1:14" x14ac:dyDescent="0.25">
      <c r="A212" s="3" t="s">
        <v>10</v>
      </c>
      <c r="B212" s="11" t="s">
        <v>20</v>
      </c>
      <c r="C212" s="5">
        <v>11354</v>
      </c>
      <c r="D212" s="5" t="s">
        <v>71</v>
      </c>
      <c r="E212" s="12" t="s">
        <v>15</v>
      </c>
      <c r="F212" s="7">
        <v>62</v>
      </c>
      <c r="G212" s="7">
        <v>62</v>
      </c>
      <c r="H212" s="8">
        <v>11354021</v>
      </c>
      <c r="I212" s="9">
        <v>1</v>
      </c>
      <c r="J212" s="9">
        <v>1</v>
      </c>
      <c r="K212" s="9">
        <v>1</v>
      </c>
      <c r="L212" s="9">
        <v>1</v>
      </c>
      <c r="M212" s="9">
        <v>1</v>
      </c>
      <c r="N212" s="10">
        <v>5</v>
      </c>
    </row>
    <row r="213" spans="1:14" x14ac:dyDescent="0.25">
      <c r="A213" s="3" t="s">
        <v>10</v>
      </c>
      <c r="B213" s="11" t="s">
        <v>20</v>
      </c>
      <c r="C213" s="5">
        <v>11354</v>
      </c>
      <c r="D213" s="5" t="s">
        <v>71</v>
      </c>
      <c r="E213" s="12" t="s">
        <v>15</v>
      </c>
      <c r="F213" s="7">
        <v>62</v>
      </c>
      <c r="G213" s="7">
        <v>62</v>
      </c>
      <c r="H213" s="8">
        <v>11354022</v>
      </c>
      <c r="I213" s="9">
        <v>1</v>
      </c>
      <c r="J213" s="9">
        <v>1</v>
      </c>
      <c r="K213" s="9">
        <v>1</v>
      </c>
      <c r="L213" s="9">
        <v>1</v>
      </c>
      <c r="M213" s="9">
        <v>1</v>
      </c>
      <c r="N213" s="10">
        <v>5</v>
      </c>
    </row>
    <row r="214" spans="1:14" x14ac:dyDescent="0.25">
      <c r="A214" s="3" t="s">
        <v>10</v>
      </c>
      <c r="B214" s="11" t="s">
        <v>20</v>
      </c>
      <c r="C214" s="5">
        <v>11354</v>
      </c>
      <c r="D214" s="5" t="s">
        <v>71</v>
      </c>
      <c r="E214" s="12" t="s">
        <v>15</v>
      </c>
      <c r="F214" s="7">
        <v>62</v>
      </c>
      <c r="G214" s="7">
        <v>62</v>
      </c>
      <c r="H214" s="8">
        <v>11354023</v>
      </c>
      <c r="I214" s="9">
        <v>1</v>
      </c>
      <c r="J214" s="9">
        <v>1</v>
      </c>
      <c r="K214" s="9">
        <v>0</v>
      </c>
      <c r="L214" s="9">
        <v>1</v>
      </c>
      <c r="M214" s="9">
        <v>1</v>
      </c>
      <c r="N214" s="10">
        <v>4</v>
      </c>
    </row>
    <row r="215" spans="1:14" x14ac:dyDescent="0.25">
      <c r="A215" s="3" t="s">
        <v>10</v>
      </c>
      <c r="B215" s="11" t="s">
        <v>20</v>
      </c>
      <c r="C215" s="5">
        <v>11354</v>
      </c>
      <c r="D215" s="5" t="s">
        <v>71</v>
      </c>
      <c r="E215" s="12" t="s">
        <v>15</v>
      </c>
      <c r="F215" s="16">
        <v>62</v>
      </c>
      <c r="G215" s="7">
        <v>62</v>
      </c>
      <c r="H215" s="8">
        <v>11354024</v>
      </c>
      <c r="I215" s="9">
        <v>1</v>
      </c>
      <c r="J215" s="9">
        <v>1</v>
      </c>
      <c r="K215" s="9">
        <v>0</v>
      </c>
      <c r="L215" s="9">
        <v>1</v>
      </c>
      <c r="M215" s="9">
        <v>1</v>
      </c>
      <c r="N215" s="10">
        <v>4</v>
      </c>
    </row>
    <row r="216" spans="1:14" x14ac:dyDescent="0.25">
      <c r="A216" s="3" t="s">
        <v>10</v>
      </c>
      <c r="B216" s="11" t="s">
        <v>20</v>
      </c>
      <c r="C216" s="5">
        <v>11354</v>
      </c>
      <c r="D216" s="5" t="s">
        <v>71</v>
      </c>
      <c r="E216" s="12" t="s">
        <v>15</v>
      </c>
      <c r="F216" s="7">
        <v>62</v>
      </c>
      <c r="G216" s="7">
        <v>62</v>
      </c>
      <c r="H216" s="8">
        <v>11354025</v>
      </c>
      <c r="I216" s="9">
        <v>1</v>
      </c>
      <c r="J216" s="9">
        <v>1</v>
      </c>
      <c r="K216" s="9">
        <v>1</v>
      </c>
      <c r="L216" s="9">
        <v>1</v>
      </c>
      <c r="M216" s="9">
        <v>1</v>
      </c>
      <c r="N216" s="10">
        <v>5</v>
      </c>
    </row>
    <row r="217" spans="1:14" x14ac:dyDescent="0.25">
      <c r="A217" s="3" t="s">
        <v>10</v>
      </c>
      <c r="B217" s="11" t="s">
        <v>20</v>
      </c>
      <c r="C217" s="5">
        <v>11354</v>
      </c>
      <c r="D217" s="5" t="s">
        <v>71</v>
      </c>
      <c r="E217" s="12" t="s">
        <v>15</v>
      </c>
      <c r="F217" s="7">
        <v>62</v>
      </c>
      <c r="G217" s="7">
        <v>62</v>
      </c>
      <c r="H217" s="8">
        <v>11354026</v>
      </c>
      <c r="I217" s="9">
        <v>1</v>
      </c>
      <c r="J217" s="9">
        <v>0</v>
      </c>
      <c r="K217" s="9">
        <v>0</v>
      </c>
      <c r="L217" s="9">
        <v>1</v>
      </c>
      <c r="M217" s="9">
        <v>0</v>
      </c>
      <c r="N217" s="10">
        <v>2</v>
      </c>
    </row>
    <row r="218" spans="1:14" x14ac:dyDescent="0.25">
      <c r="A218" s="3" t="s">
        <v>10</v>
      </c>
      <c r="B218" s="11" t="s">
        <v>20</v>
      </c>
      <c r="C218" s="5">
        <v>11354</v>
      </c>
      <c r="D218" s="5" t="s">
        <v>71</v>
      </c>
      <c r="E218" s="12" t="s">
        <v>15</v>
      </c>
      <c r="F218" s="7">
        <v>62</v>
      </c>
      <c r="G218" s="7">
        <v>62</v>
      </c>
      <c r="H218" s="8">
        <v>11354027</v>
      </c>
      <c r="I218" s="9">
        <v>1</v>
      </c>
      <c r="J218" s="9">
        <v>0</v>
      </c>
      <c r="K218" s="9">
        <v>0</v>
      </c>
      <c r="L218" s="9">
        <v>1</v>
      </c>
      <c r="M218" s="9">
        <v>0</v>
      </c>
      <c r="N218" s="10">
        <v>2</v>
      </c>
    </row>
    <row r="219" spans="1:14" x14ac:dyDescent="0.25">
      <c r="A219" s="3" t="s">
        <v>10</v>
      </c>
      <c r="B219" s="11" t="s">
        <v>20</v>
      </c>
      <c r="C219" s="5">
        <v>11354</v>
      </c>
      <c r="D219" s="5" t="s">
        <v>71</v>
      </c>
      <c r="E219" s="12" t="s">
        <v>15</v>
      </c>
      <c r="F219" s="7">
        <v>62</v>
      </c>
      <c r="G219" s="7">
        <v>62</v>
      </c>
      <c r="H219" s="8">
        <v>11354028</v>
      </c>
      <c r="I219" s="9">
        <v>1</v>
      </c>
      <c r="J219" s="9">
        <v>1</v>
      </c>
      <c r="K219" s="9">
        <v>1</v>
      </c>
      <c r="L219" s="9">
        <v>1</v>
      </c>
      <c r="M219" s="9">
        <v>1</v>
      </c>
      <c r="N219" s="10">
        <v>5</v>
      </c>
    </row>
    <row r="220" spans="1:14" x14ac:dyDescent="0.25">
      <c r="A220" s="3" t="s">
        <v>10</v>
      </c>
      <c r="B220" s="11" t="s">
        <v>20</v>
      </c>
      <c r="C220" s="5">
        <v>11354</v>
      </c>
      <c r="D220" s="5" t="s">
        <v>71</v>
      </c>
      <c r="E220" s="12" t="s">
        <v>15</v>
      </c>
      <c r="F220" s="7">
        <v>62</v>
      </c>
      <c r="G220" s="7">
        <v>62</v>
      </c>
      <c r="H220" s="8">
        <v>11354029</v>
      </c>
      <c r="I220" s="9">
        <v>0</v>
      </c>
      <c r="J220" s="9">
        <v>1</v>
      </c>
      <c r="K220" s="9">
        <v>0</v>
      </c>
      <c r="L220" s="9">
        <v>1</v>
      </c>
      <c r="M220" s="9">
        <v>1</v>
      </c>
      <c r="N220" s="10">
        <v>3</v>
      </c>
    </row>
    <row r="221" spans="1:14" x14ac:dyDescent="0.25">
      <c r="A221" s="3" t="s">
        <v>10</v>
      </c>
      <c r="B221" s="11" t="s">
        <v>20</v>
      </c>
      <c r="C221" s="5">
        <v>11354</v>
      </c>
      <c r="D221" s="5" t="s">
        <v>71</v>
      </c>
      <c r="E221" s="12" t="s">
        <v>15</v>
      </c>
      <c r="F221" s="7">
        <v>62</v>
      </c>
      <c r="G221" s="7">
        <v>62</v>
      </c>
      <c r="H221" s="8">
        <v>11354030</v>
      </c>
      <c r="I221" s="9">
        <v>1</v>
      </c>
      <c r="J221" s="9">
        <v>0</v>
      </c>
      <c r="K221" s="9">
        <v>1</v>
      </c>
      <c r="L221" s="9">
        <v>1</v>
      </c>
      <c r="M221" s="9">
        <v>1</v>
      </c>
      <c r="N221" s="10">
        <v>4</v>
      </c>
    </row>
    <row r="222" spans="1:14" x14ac:dyDescent="0.25">
      <c r="A222" s="3" t="s">
        <v>10</v>
      </c>
      <c r="B222" s="11" t="s">
        <v>20</v>
      </c>
      <c r="C222" s="5">
        <v>11354</v>
      </c>
      <c r="D222" s="5" t="s">
        <v>71</v>
      </c>
      <c r="E222" s="12" t="s">
        <v>15</v>
      </c>
      <c r="F222" s="7">
        <v>62</v>
      </c>
      <c r="G222" s="7">
        <v>62</v>
      </c>
      <c r="H222" s="8">
        <v>11354031</v>
      </c>
      <c r="I222" s="9">
        <v>1</v>
      </c>
      <c r="J222" s="9">
        <v>1</v>
      </c>
      <c r="K222" s="9">
        <v>0</v>
      </c>
      <c r="L222" s="9">
        <v>1</v>
      </c>
      <c r="M222" s="9">
        <v>1</v>
      </c>
      <c r="N222" s="10">
        <v>4</v>
      </c>
    </row>
    <row r="223" spans="1:14" x14ac:dyDescent="0.25">
      <c r="A223" s="3" t="s">
        <v>10</v>
      </c>
      <c r="B223" s="11" t="s">
        <v>20</v>
      </c>
      <c r="C223" s="5">
        <v>11354</v>
      </c>
      <c r="D223" s="5" t="s">
        <v>71</v>
      </c>
      <c r="E223" s="12" t="s">
        <v>15</v>
      </c>
      <c r="F223" s="7">
        <v>62</v>
      </c>
      <c r="G223" s="7">
        <v>62</v>
      </c>
      <c r="H223" s="8">
        <v>11354032</v>
      </c>
      <c r="I223" s="9">
        <v>1</v>
      </c>
      <c r="J223" s="9">
        <v>0</v>
      </c>
      <c r="K223" s="9">
        <v>0</v>
      </c>
      <c r="L223" s="9">
        <v>0</v>
      </c>
      <c r="M223" s="9">
        <v>1</v>
      </c>
      <c r="N223" s="10">
        <v>2</v>
      </c>
    </row>
    <row r="224" spans="1:14" x14ac:dyDescent="0.25">
      <c r="A224" s="3" t="s">
        <v>10</v>
      </c>
      <c r="B224" s="11" t="s">
        <v>20</v>
      </c>
      <c r="C224" s="5">
        <v>11354</v>
      </c>
      <c r="D224" s="5" t="s">
        <v>71</v>
      </c>
      <c r="E224" s="13" t="s">
        <v>16</v>
      </c>
      <c r="F224" s="7">
        <v>62</v>
      </c>
      <c r="G224" s="7">
        <v>40</v>
      </c>
      <c r="H224" s="8">
        <v>11354033</v>
      </c>
      <c r="I224" s="9">
        <v>1</v>
      </c>
      <c r="J224" s="9">
        <v>1</v>
      </c>
      <c r="K224" s="9">
        <v>0</v>
      </c>
      <c r="L224" s="9">
        <v>1</v>
      </c>
      <c r="M224" s="9">
        <v>1</v>
      </c>
      <c r="N224" s="10">
        <v>4</v>
      </c>
    </row>
    <row r="225" spans="1:14" x14ac:dyDescent="0.25">
      <c r="A225" s="3" t="s">
        <v>10</v>
      </c>
      <c r="B225" s="11" t="s">
        <v>20</v>
      </c>
      <c r="C225" s="5">
        <v>11354</v>
      </c>
      <c r="D225" s="5" t="s">
        <v>71</v>
      </c>
      <c r="E225" s="12" t="s">
        <v>16</v>
      </c>
      <c r="F225" s="7">
        <v>62</v>
      </c>
      <c r="G225" s="7">
        <v>40</v>
      </c>
      <c r="H225" s="8">
        <v>11354034</v>
      </c>
      <c r="I225" s="9">
        <v>1</v>
      </c>
      <c r="J225" s="9">
        <v>1</v>
      </c>
      <c r="K225" s="9">
        <v>0</v>
      </c>
      <c r="L225" s="9">
        <v>1</v>
      </c>
      <c r="M225" s="9">
        <v>1</v>
      </c>
      <c r="N225" s="10">
        <v>4</v>
      </c>
    </row>
    <row r="226" spans="1:14" x14ac:dyDescent="0.25">
      <c r="A226" s="3" t="s">
        <v>10</v>
      </c>
      <c r="B226" s="11" t="s">
        <v>20</v>
      </c>
      <c r="C226" s="5">
        <v>11354</v>
      </c>
      <c r="D226" s="5" t="s">
        <v>71</v>
      </c>
      <c r="E226" s="12" t="s">
        <v>16</v>
      </c>
      <c r="F226" s="7">
        <v>62</v>
      </c>
      <c r="G226" s="7">
        <v>40</v>
      </c>
      <c r="H226" s="8">
        <v>11354035</v>
      </c>
      <c r="I226" s="9">
        <v>1</v>
      </c>
      <c r="J226" s="9">
        <v>1</v>
      </c>
      <c r="K226" s="9">
        <v>1</v>
      </c>
      <c r="L226" s="9">
        <v>1</v>
      </c>
      <c r="M226" s="9">
        <v>1</v>
      </c>
      <c r="N226" s="10">
        <v>5</v>
      </c>
    </row>
    <row r="227" spans="1:14" x14ac:dyDescent="0.25">
      <c r="A227" s="3" t="s">
        <v>10</v>
      </c>
      <c r="B227" s="11" t="s">
        <v>20</v>
      </c>
      <c r="C227" s="5">
        <v>11354</v>
      </c>
      <c r="D227" s="5" t="s">
        <v>71</v>
      </c>
      <c r="E227" s="12" t="s">
        <v>16</v>
      </c>
      <c r="F227" s="7">
        <v>62</v>
      </c>
      <c r="G227" s="7">
        <v>40</v>
      </c>
      <c r="H227" s="8">
        <v>11354036</v>
      </c>
      <c r="I227" s="9">
        <v>1</v>
      </c>
      <c r="J227" s="9">
        <v>1</v>
      </c>
      <c r="K227" s="9">
        <v>1</v>
      </c>
      <c r="L227" s="9">
        <v>1</v>
      </c>
      <c r="M227" s="9">
        <v>1</v>
      </c>
      <c r="N227" s="10">
        <v>5</v>
      </c>
    </row>
    <row r="228" spans="1:14" x14ac:dyDescent="0.25">
      <c r="A228" s="3" t="s">
        <v>10</v>
      </c>
      <c r="B228" s="11" t="s">
        <v>20</v>
      </c>
      <c r="C228" s="5">
        <v>11354</v>
      </c>
      <c r="D228" s="5" t="s">
        <v>71</v>
      </c>
      <c r="E228" s="12" t="s">
        <v>16</v>
      </c>
      <c r="F228" s="7">
        <v>62</v>
      </c>
      <c r="G228" s="7">
        <v>40</v>
      </c>
      <c r="H228" s="8">
        <v>11354037</v>
      </c>
      <c r="I228" s="9">
        <v>1</v>
      </c>
      <c r="J228" s="9">
        <v>1</v>
      </c>
      <c r="K228" s="9">
        <v>1</v>
      </c>
      <c r="L228" s="9">
        <v>1</v>
      </c>
      <c r="M228" s="9">
        <v>1</v>
      </c>
      <c r="N228" s="10">
        <v>5</v>
      </c>
    </row>
    <row r="229" spans="1:14" x14ac:dyDescent="0.25">
      <c r="A229" s="3" t="s">
        <v>10</v>
      </c>
      <c r="B229" s="11" t="s">
        <v>20</v>
      </c>
      <c r="C229" s="5">
        <v>11354</v>
      </c>
      <c r="D229" s="5" t="s">
        <v>71</v>
      </c>
      <c r="E229" s="12" t="s">
        <v>16</v>
      </c>
      <c r="F229" s="7">
        <v>62</v>
      </c>
      <c r="G229" s="7">
        <v>40</v>
      </c>
      <c r="H229" s="8">
        <v>11354038</v>
      </c>
      <c r="I229" s="9">
        <v>1</v>
      </c>
      <c r="J229" s="9">
        <v>0</v>
      </c>
      <c r="K229" s="9">
        <v>1</v>
      </c>
      <c r="L229" s="9">
        <v>1</v>
      </c>
      <c r="M229" s="9">
        <v>1</v>
      </c>
      <c r="N229" s="10">
        <v>4</v>
      </c>
    </row>
    <row r="230" spans="1:14" x14ac:dyDescent="0.25">
      <c r="A230" s="3" t="s">
        <v>10</v>
      </c>
      <c r="B230" s="11" t="s">
        <v>20</v>
      </c>
      <c r="C230" s="5">
        <v>11354</v>
      </c>
      <c r="D230" s="5" t="s">
        <v>71</v>
      </c>
      <c r="E230" s="12" t="s">
        <v>16</v>
      </c>
      <c r="F230" s="7">
        <v>62</v>
      </c>
      <c r="G230" s="7">
        <v>40</v>
      </c>
      <c r="H230" s="8">
        <v>11354039</v>
      </c>
      <c r="I230" s="9">
        <v>1</v>
      </c>
      <c r="J230" s="9">
        <v>1</v>
      </c>
      <c r="K230" s="9">
        <v>1</v>
      </c>
      <c r="L230" s="9">
        <v>1</v>
      </c>
      <c r="M230" s="9">
        <v>0</v>
      </c>
      <c r="N230" s="10">
        <v>4</v>
      </c>
    </row>
    <row r="231" spans="1:14" x14ac:dyDescent="0.25">
      <c r="A231" s="3" t="s">
        <v>10</v>
      </c>
      <c r="B231" s="11" t="s">
        <v>20</v>
      </c>
      <c r="C231" s="5">
        <v>11354</v>
      </c>
      <c r="D231" s="5" t="s">
        <v>71</v>
      </c>
      <c r="E231" s="12" t="s">
        <v>16</v>
      </c>
      <c r="F231" s="7">
        <v>62</v>
      </c>
      <c r="G231" s="7">
        <v>40</v>
      </c>
      <c r="H231" s="8">
        <v>11354040</v>
      </c>
      <c r="I231" s="9">
        <v>1</v>
      </c>
      <c r="J231" s="9">
        <v>1</v>
      </c>
      <c r="K231" s="9">
        <v>1</v>
      </c>
      <c r="L231" s="9">
        <v>1</v>
      </c>
      <c r="M231" s="9">
        <v>1</v>
      </c>
      <c r="N231" s="10">
        <v>5</v>
      </c>
    </row>
    <row r="232" spans="1:14" x14ac:dyDescent="0.25">
      <c r="A232" s="3" t="s">
        <v>10</v>
      </c>
      <c r="B232" s="11" t="s">
        <v>20</v>
      </c>
      <c r="C232" s="5">
        <v>11354</v>
      </c>
      <c r="D232" s="5" t="s">
        <v>71</v>
      </c>
      <c r="E232" s="12" t="s">
        <v>16</v>
      </c>
      <c r="F232" s="7">
        <v>62</v>
      </c>
      <c r="G232" s="7">
        <v>40</v>
      </c>
      <c r="H232" s="8">
        <v>11354041</v>
      </c>
      <c r="I232" s="9">
        <v>1</v>
      </c>
      <c r="J232" s="9">
        <v>1</v>
      </c>
      <c r="K232" s="9">
        <v>0</v>
      </c>
      <c r="L232" s="9">
        <v>1</v>
      </c>
      <c r="M232" s="9">
        <v>1</v>
      </c>
      <c r="N232" s="10">
        <v>4</v>
      </c>
    </row>
    <row r="233" spans="1:14" x14ac:dyDescent="0.25">
      <c r="A233" s="3" t="s">
        <v>10</v>
      </c>
      <c r="B233" s="11" t="s">
        <v>20</v>
      </c>
      <c r="C233" s="5">
        <v>11354</v>
      </c>
      <c r="D233" s="5" t="s">
        <v>71</v>
      </c>
      <c r="E233" s="12" t="s">
        <v>16</v>
      </c>
      <c r="F233" s="7">
        <v>62</v>
      </c>
      <c r="G233" s="7">
        <v>40</v>
      </c>
      <c r="H233" s="8">
        <v>11354042</v>
      </c>
      <c r="I233" s="9">
        <v>1</v>
      </c>
      <c r="J233" s="9">
        <v>1</v>
      </c>
      <c r="K233" s="9">
        <v>1</v>
      </c>
      <c r="L233" s="9">
        <v>1</v>
      </c>
      <c r="M233" s="9">
        <v>1</v>
      </c>
      <c r="N233" s="10">
        <v>5</v>
      </c>
    </row>
    <row r="234" spans="1:14" x14ac:dyDescent="0.25">
      <c r="A234" s="3" t="s">
        <v>10</v>
      </c>
      <c r="B234" s="11" t="s">
        <v>20</v>
      </c>
      <c r="C234" s="5">
        <v>11354</v>
      </c>
      <c r="D234" s="5" t="s">
        <v>71</v>
      </c>
      <c r="E234" s="12" t="s">
        <v>16</v>
      </c>
      <c r="F234" s="7">
        <v>62</v>
      </c>
      <c r="G234" s="7">
        <v>40</v>
      </c>
      <c r="H234" s="8">
        <v>11354043</v>
      </c>
      <c r="I234" s="9">
        <v>0</v>
      </c>
      <c r="J234" s="9">
        <v>1</v>
      </c>
      <c r="K234" s="9">
        <v>0</v>
      </c>
      <c r="L234" s="9">
        <v>0</v>
      </c>
      <c r="M234" s="9">
        <v>1</v>
      </c>
      <c r="N234" s="10">
        <v>2</v>
      </c>
    </row>
    <row r="235" spans="1:14" x14ac:dyDescent="0.25">
      <c r="A235" s="3" t="s">
        <v>10</v>
      </c>
      <c r="B235" s="11" t="s">
        <v>20</v>
      </c>
      <c r="C235" s="5">
        <v>11354</v>
      </c>
      <c r="D235" s="5" t="s">
        <v>71</v>
      </c>
      <c r="E235" s="12" t="s">
        <v>16</v>
      </c>
      <c r="F235" s="7">
        <v>62</v>
      </c>
      <c r="G235" s="7">
        <v>40</v>
      </c>
      <c r="H235" s="8">
        <v>11354044</v>
      </c>
      <c r="I235" s="9">
        <v>0</v>
      </c>
      <c r="J235" s="9">
        <v>1</v>
      </c>
      <c r="K235" s="9">
        <v>0</v>
      </c>
      <c r="L235" s="9">
        <v>1</v>
      </c>
      <c r="M235" s="9">
        <v>1</v>
      </c>
      <c r="N235" s="10">
        <v>3</v>
      </c>
    </row>
    <row r="236" spans="1:14" x14ac:dyDescent="0.25">
      <c r="A236" s="3" t="s">
        <v>10</v>
      </c>
      <c r="B236" s="11" t="s">
        <v>20</v>
      </c>
      <c r="C236" s="5">
        <v>11354</v>
      </c>
      <c r="D236" s="5" t="s">
        <v>71</v>
      </c>
      <c r="E236" s="12" t="s">
        <v>16</v>
      </c>
      <c r="F236" s="7">
        <v>62</v>
      </c>
      <c r="G236" s="7">
        <v>40</v>
      </c>
      <c r="H236" s="8">
        <v>11354045</v>
      </c>
      <c r="I236" s="9">
        <v>1</v>
      </c>
      <c r="J236" s="9">
        <v>1</v>
      </c>
      <c r="K236" s="9">
        <v>1</v>
      </c>
      <c r="L236" s="9">
        <v>1</v>
      </c>
      <c r="M236" s="9">
        <v>1</v>
      </c>
      <c r="N236" s="10">
        <v>5</v>
      </c>
    </row>
    <row r="237" spans="1:14" x14ac:dyDescent="0.25">
      <c r="A237" s="3" t="s">
        <v>10</v>
      </c>
      <c r="B237" s="11" t="s">
        <v>20</v>
      </c>
      <c r="C237" s="5">
        <v>11354</v>
      </c>
      <c r="D237" s="5" t="s">
        <v>71</v>
      </c>
      <c r="E237" s="12" t="s">
        <v>16</v>
      </c>
      <c r="F237" s="7">
        <v>62</v>
      </c>
      <c r="G237" s="7">
        <v>40</v>
      </c>
      <c r="H237" s="8">
        <v>11354046</v>
      </c>
      <c r="I237" s="9">
        <v>1</v>
      </c>
      <c r="J237" s="9">
        <v>1</v>
      </c>
      <c r="K237" s="9">
        <v>1</v>
      </c>
      <c r="L237" s="9">
        <v>1</v>
      </c>
      <c r="M237" s="9">
        <v>1</v>
      </c>
      <c r="N237" s="10">
        <v>5</v>
      </c>
    </row>
    <row r="238" spans="1:14" x14ac:dyDescent="0.25">
      <c r="A238" s="3" t="s">
        <v>10</v>
      </c>
      <c r="B238" s="11" t="s">
        <v>20</v>
      </c>
      <c r="C238" s="5">
        <v>11354</v>
      </c>
      <c r="D238" s="5" t="s">
        <v>71</v>
      </c>
      <c r="E238" s="12" t="s">
        <v>16</v>
      </c>
      <c r="F238" s="7">
        <v>62</v>
      </c>
      <c r="G238" s="7">
        <v>40</v>
      </c>
      <c r="H238" s="8">
        <v>11354047</v>
      </c>
      <c r="I238" s="9">
        <v>1</v>
      </c>
      <c r="J238" s="9">
        <v>0</v>
      </c>
      <c r="K238" s="9">
        <v>0</v>
      </c>
      <c r="L238" s="9">
        <v>1</v>
      </c>
      <c r="M238" s="9">
        <v>1</v>
      </c>
      <c r="N238" s="10">
        <v>3</v>
      </c>
    </row>
    <row r="239" spans="1:14" x14ac:dyDescent="0.25">
      <c r="A239" s="3" t="s">
        <v>10</v>
      </c>
      <c r="B239" s="11" t="s">
        <v>20</v>
      </c>
      <c r="C239" s="5">
        <v>11354</v>
      </c>
      <c r="D239" s="5" t="s">
        <v>71</v>
      </c>
      <c r="E239" s="12" t="s">
        <v>16</v>
      </c>
      <c r="F239" s="7">
        <v>62</v>
      </c>
      <c r="G239" s="7">
        <v>40</v>
      </c>
      <c r="H239" s="8">
        <v>11354048</v>
      </c>
      <c r="I239" s="9">
        <v>1</v>
      </c>
      <c r="J239" s="9">
        <v>0</v>
      </c>
      <c r="K239" s="9">
        <v>1</v>
      </c>
      <c r="L239" s="9">
        <v>1</v>
      </c>
      <c r="M239" s="9">
        <v>1</v>
      </c>
      <c r="N239" s="10">
        <v>4</v>
      </c>
    </row>
    <row r="240" spans="1:14" x14ac:dyDescent="0.25">
      <c r="A240" s="3" t="s">
        <v>10</v>
      </c>
      <c r="B240" s="11" t="s">
        <v>20</v>
      </c>
      <c r="C240" s="5">
        <v>11354</v>
      </c>
      <c r="D240" s="5" t="s">
        <v>71</v>
      </c>
      <c r="E240" s="12" t="s">
        <v>16</v>
      </c>
      <c r="F240" s="7">
        <v>62</v>
      </c>
      <c r="G240" s="7">
        <v>40</v>
      </c>
      <c r="H240" s="8">
        <v>11354049</v>
      </c>
      <c r="I240" s="9">
        <v>1</v>
      </c>
      <c r="J240" s="9">
        <v>1</v>
      </c>
      <c r="K240" s="9">
        <v>0</v>
      </c>
      <c r="L240" s="9">
        <v>1</v>
      </c>
      <c r="M240" s="9">
        <v>0</v>
      </c>
      <c r="N240" s="10">
        <v>3</v>
      </c>
    </row>
    <row r="241" spans="1:14" x14ac:dyDescent="0.25">
      <c r="A241" s="3" t="s">
        <v>10</v>
      </c>
      <c r="B241" s="11" t="s">
        <v>20</v>
      </c>
      <c r="C241" s="5">
        <v>11354</v>
      </c>
      <c r="D241" s="5" t="s">
        <v>71</v>
      </c>
      <c r="E241" s="12" t="s">
        <v>16</v>
      </c>
      <c r="F241" s="7">
        <v>62</v>
      </c>
      <c r="G241" s="7">
        <v>40</v>
      </c>
      <c r="H241" s="8">
        <v>11354050</v>
      </c>
      <c r="I241" s="9">
        <v>1</v>
      </c>
      <c r="J241" s="9">
        <v>1</v>
      </c>
      <c r="K241" s="9">
        <v>0</v>
      </c>
      <c r="L241" s="9">
        <v>1</v>
      </c>
      <c r="M241" s="9">
        <v>1</v>
      </c>
      <c r="N241" s="10">
        <v>4</v>
      </c>
    </row>
    <row r="242" spans="1:14" x14ac:dyDescent="0.25">
      <c r="A242" s="3" t="s">
        <v>10</v>
      </c>
      <c r="B242" s="11" t="s">
        <v>20</v>
      </c>
      <c r="C242" s="5">
        <v>11354</v>
      </c>
      <c r="D242" s="5" t="s">
        <v>71</v>
      </c>
      <c r="E242" s="12" t="s">
        <v>16</v>
      </c>
      <c r="F242" s="7">
        <v>62</v>
      </c>
      <c r="G242" s="7">
        <v>40</v>
      </c>
      <c r="H242" s="8">
        <v>11354051</v>
      </c>
      <c r="I242" s="9">
        <v>1</v>
      </c>
      <c r="J242" s="9">
        <v>1</v>
      </c>
      <c r="K242" s="9">
        <v>1</v>
      </c>
      <c r="L242" s="9">
        <v>1</v>
      </c>
      <c r="M242" s="9">
        <v>1</v>
      </c>
      <c r="N242" s="10">
        <v>5</v>
      </c>
    </row>
    <row r="243" spans="1:14" x14ac:dyDescent="0.25">
      <c r="A243" s="3" t="s">
        <v>10</v>
      </c>
      <c r="B243" s="11" t="s">
        <v>20</v>
      </c>
      <c r="C243" s="5">
        <v>11354</v>
      </c>
      <c r="D243" s="5" t="s">
        <v>71</v>
      </c>
      <c r="E243" s="12" t="s">
        <v>16</v>
      </c>
      <c r="F243" s="7">
        <v>62</v>
      </c>
      <c r="G243" s="7">
        <v>40</v>
      </c>
      <c r="H243" s="8">
        <v>11354052</v>
      </c>
      <c r="I243" s="9">
        <v>1</v>
      </c>
      <c r="J243" s="9">
        <v>1</v>
      </c>
      <c r="K243" s="9">
        <v>1</v>
      </c>
      <c r="L243" s="9">
        <v>1</v>
      </c>
      <c r="M243" s="9">
        <v>1</v>
      </c>
      <c r="N243" s="10">
        <v>5</v>
      </c>
    </row>
    <row r="244" spans="1:14" x14ac:dyDescent="0.25">
      <c r="A244" s="3" t="s">
        <v>10</v>
      </c>
      <c r="B244" s="11" t="s">
        <v>20</v>
      </c>
      <c r="C244" s="5">
        <v>11354</v>
      </c>
      <c r="D244" s="5" t="s">
        <v>71</v>
      </c>
      <c r="E244" s="12" t="s">
        <v>16</v>
      </c>
      <c r="F244" s="7">
        <v>62</v>
      </c>
      <c r="G244" s="7">
        <v>40</v>
      </c>
      <c r="H244" s="8">
        <v>11354053</v>
      </c>
      <c r="I244" s="9">
        <v>1</v>
      </c>
      <c r="J244" s="9">
        <v>0</v>
      </c>
      <c r="K244" s="9">
        <v>1</v>
      </c>
      <c r="L244" s="9">
        <v>1</v>
      </c>
      <c r="M244" s="9">
        <v>1</v>
      </c>
      <c r="N244" s="10">
        <v>4</v>
      </c>
    </row>
    <row r="245" spans="1:14" x14ac:dyDescent="0.25">
      <c r="A245" s="3" t="s">
        <v>10</v>
      </c>
      <c r="B245" s="11" t="s">
        <v>20</v>
      </c>
      <c r="C245" s="5">
        <v>11354</v>
      </c>
      <c r="D245" s="5" t="s">
        <v>71</v>
      </c>
      <c r="E245" s="12" t="s">
        <v>16</v>
      </c>
      <c r="F245" s="7">
        <v>62</v>
      </c>
      <c r="G245" s="7">
        <v>40</v>
      </c>
      <c r="H245" s="8">
        <v>11354054</v>
      </c>
      <c r="I245" s="9">
        <v>0</v>
      </c>
      <c r="J245" s="9">
        <v>1</v>
      </c>
      <c r="K245" s="9">
        <v>0</v>
      </c>
      <c r="L245" s="9">
        <v>1</v>
      </c>
      <c r="M245" s="9">
        <v>1</v>
      </c>
      <c r="N245" s="10">
        <v>3</v>
      </c>
    </row>
    <row r="246" spans="1:14" x14ac:dyDescent="0.25">
      <c r="A246" s="3" t="s">
        <v>10</v>
      </c>
      <c r="B246" s="11" t="s">
        <v>20</v>
      </c>
      <c r="C246" s="5">
        <v>11354</v>
      </c>
      <c r="D246" s="5" t="s">
        <v>71</v>
      </c>
      <c r="E246" s="12" t="s">
        <v>16</v>
      </c>
      <c r="F246" s="7">
        <v>62</v>
      </c>
      <c r="G246" s="7">
        <v>40</v>
      </c>
      <c r="H246" s="8">
        <v>11354055</v>
      </c>
      <c r="I246" s="9">
        <v>0</v>
      </c>
      <c r="J246" s="9">
        <v>0</v>
      </c>
      <c r="K246" s="9">
        <v>0</v>
      </c>
      <c r="L246" s="9">
        <v>1</v>
      </c>
      <c r="M246" s="9">
        <v>1</v>
      </c>
      <c r="N246" s="10">
        <v>2</v>
      </c>
    </row>
    <row r="247" spans="1:14" x14ac:dyDescent="0.25">
      <c r="A247" s="3" t="s">
        <v>10</v>
      </c>
      <c r="B247" s="11" t="s">
        <v>20</v>
      </c>
      <c r="C247" s="5">
        <v>11354</v>
      </c>
      <c r="D247" s="5" t="s">
        <v>71</v>
      </c>
      <c r="E247" s="12" t="s">
        <v>16</v>
      </c>
      <c r="F247" s="7">
        <v>62</v>
      </c>
      <c r="G247" s="7">
        <v>40</v>
      </c>
      <c r="H247" s="8">
        <v>11354056</v>
      </c>
      <c r="I247" s="9">
        <v>0</v>
      </c>
      <c r="J247" s="9">
        <v>1</v>
      </c>
      <c r="K247" s="9">
        <v>0</v>
      </c>
      <c r="L247" s="9">
        <v>1</v>
      </c>
      <c r="M247" s="9">
        <v>1</v>
      </c>
      <c r="N247" s="10">
        <v>3</v>
      </c>
    </row>
    <row r="248" spans="1:14" x14ac:dyDescent="0.25">
      <c r="A248" s="3" t="s">
        <v>10</v>
      </c>
      <c r="B248" s="11" t="s">
        <v>20</v>
      </c>
      <c r="C248" s="5">
        <v>11354</v>
      </c>
      <c r="D248" s="5" t="s">
        <v>71</v>
      </c>
      <c r="E248" s="12" t="s">
        <v>16</v>
      </c>
      <c r="F248" s="7">
        <v>62</v>
      </c>
      <c r="G248" s="7">
        <v>40</v>
      </c>
      <c r="H248" s="8">
        <v>11354057</v>
      </c>
      <c r="I248" s="9">
        <v>0</v>
      </c>
      <c r="J248" s="9">
        <v>1</v>
      </c>
      <c r="K248" s="9">
        <v>1</v>
      </c>
      <c r="L248" s="9">
        <v>1</v>
      </c>
      <c r="M248" s="9">
        <v>1</v>
      </c>
      <c r="N248" s="10">
        <v>4</v>
      </c>
    </row>
    <row r="249" spans="1:14" x14ac:dyDescent="0.25">
      <c r="A249" s="3" t="s">
        <v>10</v>
      </c>
      <c r="B249" s="11" t="s">
        <v>20</v>
      </c>
      <c r="C249" s="5">
        <v>11354</v>
      </c>
      <c r="D249" s="5" t="s">
        <v>71</v>
      </c>
      <c r="E249" s="12" t="s">
        <v>16</v>
      </c>
      <c r="F249" s="7">
        <v>62</v>
      </c>
      <c r="G249" s="7">
        <v>40</v>
      </c>
      <c r="H249" s="8">
        <v>11354058</v>
      </c>
      <c r="I249" s="9">
        <v>0</v>
      </c>
      <c r="J249" s="9">
        <v>1</v>
      </c>
      <c r="K249" s="9">
        <v>1</v>
      </c>
      <c r="L249" s="9">
        <v>1</v>
      </c>
      <c r="M249" s="9">
        <v>1</v>
      </c>
      <c r="N249" s="10">
        <v>4</v>
      </c>
    </row>
    <row r="250" spans="1:14" x14ac:dyDescent="0.25">
      <c r="A250" s="3" t="s">
        <v>10</v>
      </c>
      <c r="B250" s="11" t="s">
        <v>20</v>
      </c>
      <c r="C250" s="5">
        <v>11354</v>
      </c>
      <c r="D250" s="5" t="s">
        <v>71</v>
      </c>
      <c r="E250" s="12" t="s">
        <v>16</v>
      </c>
      <c r="F250" s="7">
        <v>62</v>
      </c>
      <c r="G250" s="7">
        <v>40</v>
      </c>
      <c r="H250" s="8">
        <v>11354059</v>
      </c>
      <c r="I250" s="9">
        <v>1</v>
      </c>
      <c r="J250" s="9">
        <v>0</v>
      </c>
      <c r="K250" s="9">
        <v>1</v>
      </c>
      <c r="L250" s="9">
        <v>1</v>
      </c>
      <c r="M250" s="9">
        <v>1</v>
      </c>
      <c r="N250" s="10">
        <v>4</v>
      </c>
    </row>
    <row r="251" spans="1:14" x14ac:dyDescent="0.25">
      <c r="A251" s="3" t="s">
        <v>10</v>
      </c>
      <c r="B251" s="11" t="s">
        <v>20</v>
      </c>
      <c r="C251" s="5">
        <v>11354</v>
      </c>
      <c r="D251" s="5" t="s">
        <v>71</v>
      </c>
      <c r="E251" s="12" t="s">
        <v>16</v>
      </c>
      <c r="F251" s="7">
        <v>62</v>
      </c>
      <c r="G251" s="7">
        <v>40</v>
      </c>
      <c r="H251" s="8">
        <v>11354060</v>
      </c>
      <c r="I251" s="9">
        <v>1</v>
      </c>
      <c r="J251" s="9">
        <v>1</v>
      </c>
      <c r="K251" s="9">
        <v>0</v>
      </c>
      <c r="L251" s="9">
        <v>1</v>
      </c>
      <c r="M251" s="9">
        <v>1</v>
      </c>
      <c r="N251" s="10">
        <v>4</v>
      </c>
    </row>
    <row r="252" spans="1:14" x14ac:dyDescent="0.25">
      <c r="A252" s="3" t="s">
        <v>10</v>
      </c>
      <c r="B252" s="11" t="s">
        <v>20</v>
      </c>
      <c r="C252" s="5">
        <v>11354</v>
      </c>
      <c r="D252" s="5" t="s">
        <v>71</v>
      </c>
      <c r="E252" s="12" t="s">
        <v>16</v>
      </c>
      <c r="F252" s="7">
        <v>62</v>
      </c>
      <c r="G252" s="7">
        <v>40</v>
      </c>
      <c r="H252" s="8">
        <v>11354061</v>
      </c>
      <c r="I252" s="9">
        <v>1</v>
      </c>
      <c r="J252" s="9">
        <v>1</v>
      </c>
      <c r="K252" s="9">
        <v>1</v>
      </c>
      <c r="L252" s="9">
        <v>1</v>
      </c>
      <c r="M252" s="9">
        <v>1</v>
      </c>
      <c r="N252" s="10">
        <v>5</v>
      </c>
    </row>
    <row r="253" spans="1:14" x14ac:dyDescent="0.25">
      <c r="A253" s="3" t="s">
        <v>10</v>
      </c>
      <c r="B253" s="11" t="s">
        <v>20</v>
      </c>
      <c r="C253" s="5">
        <v>11354</v>
      </c>
      <c r="D253" s="5" t="s">
        <v>71</v>
      </c>
      <c r="E253" s="12" t="s">
        <v>16</v>
      </c>
      <c r="F253" s="7">
        <v>62</v>
      </c>
      <c r="G253" s="7">
        <v>40</v>
      </c>
      <c r="H253" s="8">
        <v>11354062</v>
      </c>
      <c r="I253" s="9">
        <v>1</v>
      </c>
      <c r="J253" s="9">
        <v>1</v>
      </c>
      <c r="K253" s="9">
        <v>0</v>
      </c>
      <c r="L253" s="9">
        <v>1</v>
      </c>
      <c r="M253" s="9">
        <v>1</v>
      </c>
      <c r="N253" s="10">
        <v>4</v>
      </c>
    </row>
    <row r="254" spans="1:14" x14ac:dyDescent="0.25">
      <c r="A254" s="3" t="s">
        <v>10</v>
      </c>
      <c r="B254" s="11" t="s">
        <v>21</v>
      </c>
      <c r="C254" s="5">
        <v>11355</v>
      </c>
      <c r="D254" s="5" t="s">
        <v>71</v>
      </c>
      <c r="E254" s="6" t="s">
        <v>15</v>
      </c>
      <c r="F254" s="7">
        <v>61</v>
      </c>
      <c r="G254" s="7">
        <v>56</v>
      </c>
      <c r="H254" s="8">
        <v>11355001</v>
      </c>
      <c r="I254" s="9">
        <v>0</v>
      </c>
      <c r="J254" s="9">
        <v>0</v>
      </c>
      <c r="K254" s="9">
        <v>0</v>
      </c>
      <c r="L254" s="9">
        <v>1</v>
      </c>
      <c r="M254" s="9">
        <v>1</v>
      </c>
      <c r="N254" s="10">
        <v>2</v>
      </c>
    </row>
    <row r="255" spans="1:14" x14ac:dyDescent="0.25">
      <c r="A255" s="3" t="s">
        <v>10</v>
      </c>
      <c r="B255" s="11" t="s">
        <v>21</v>
      </c>
      <c r="C255" s="5">
        <v>11355</v>
      </c>
      <c r="D255" s="5" t="s">
        <v>71</v>
      </c>
      <c r="E255" s="12" t="s">
        <v>15</v>
      </c>
      <c r="F255" s="7">
        <v>61</v>
      </c>
      <c r="G255" s="7">
        <v>56</v>
      </c>
      <c r="H255" s="8">
        <v>11355002</v>
      </c>
      <c r="I255" s="9">
        <v>1</v>
      </c>
      <c r="J255" s="9">
        <v>0</v>
      </c>
      <c r="K255" s="9">
        <v>0</v>
      </c>
      <c r="L255" s="9">
        <v>1</v>
      </c>
      <c r="M255" s="9">
        <v>1</v>
      </c>
      <c r="N255" s="10">
        <v>3</v>
      </c>
    </row>
    <row r="256" spans="1:14" x14ac:dyDescent="0.25">
      <c r="A256" s="3" t="s">
        <v>10</v>
      </c>
      <c r="B256" s="11" t="s">
        <v>21</v>
      </c>
      <c r="C256" s="5">
        <v>11355</v>
      </c>
      <c r="D256" s="5" t="s">
        <v>71</v>
      </c>
      <c r="E256" s="12" t="s">
        <v>15</v>
      </c>
      <c r="F256" s="7">
        <v>61</v>
      </c>
      <c r="G256" s="7">
        <v>56</v>
      </c>
      <c r="H256" s="8">
        <v>11355003</v>
      </c>
      <c r="I256" s="9">
        <v>1</v>
      </c>
      <c r="J256" s="9">
        <v>0</v>
      </c>
      <c r="K256" s="9">
        <v>1</v>
      </c>
      <c r="L256" s="9">
        <v>1</v>
      </c>
      <c r="M256" s="9">
        <v>1</v>
      </c>
      <c r="N256" s="10">
        <v>4</v>
      </c>
    </row>
    <row r="257" spans="1:14" x14ac:dyDescent="0.25">
      <c r="A257" s="3" t="s">
        <v>10</v>
      </c>
      <c r="B257" s="11" t="s">
        <v>21</v>
      </c>
      <c r="C257" s="5">
        <v>11355</v>
      </c>
      <c r="D257" s="5" t="s">
        <v>71</v>
      </c>
      <c r="E257" s="12" t="s">
        <v>15</v>
      </c>
      <c r="F257" s="7">
        <v>61</v>
      </c>
      <c r="G257" s="7">
        <v>56</v>
      </c>
      <c r="H257" s="8">
        <v>11355004</v>
      </c>
      <c r="I257" s="9">
        <v>1</v>
      </c>
      <c r="J257" s="9">
        <v>0</v>
      </c>
      <c r="K257" s="9">
        <v>0</v>
      </c>
      <c r="L257" s="9">
        <v>1</v>
      </c>
      <c r="M257" s="9">
        <v>1</v>
      </c>
      <c r="N257" s="10">
        <v>3</v>
      </c>
    </row>
    <row r="258" spans="1:14" x14ac:dyDescent="0.25">
      <c r="A258" s="3" t="s">
        <v>10</v>
      </c>
      <c r="B258" s="11" t="s">
        <v>21</v>
      </c>
      <c r="C258" s="5">
        <v>11355</v>
      </c>
      <c r="D258" s="5" t="s">
        <v>71</v>
      </c>
      <c r="E258" s="12" t="s">
        <v>15</v>
      </c>
      <c r="F258" s="7">
        <v>61</v>
      </c>
      <c r="G258" s="7">
        <v>56</v>
      </c>
      <c r="H258" s="8">
        <v>11355005</v>
      </c>
      <c r="I258" s="9">
        <v>1</v>
      </c>
      <c r="J258" s="9">
        <v>0</v>
      </c>
      <c r="K258" s="9">
        <v>0</v>
      </c>
      <c r="L258" s="9">
        <v>1</v>
      </c>
      <c r="M258" s="9">
        <v>1</v>
      </c>
      <c r="N258" s="10">
        <v>3</v>
      </c>
    </row>
    <row r="259" spans="1:14" x14ac:dyDescent="0.25">
      <c r="A259" s="3" t="s">
        <v>10</v>
      </c>
      <c r="B259" s="11" t="s">
        <v>21</v>
      </c>
      <c r="C259" s="5">
        <v>11355</v>
      </c>
      <c r="D259" s="5" t="s">
        <v>71</v>
      </c>
      <c r="E259" s="12" t="s">
        <v>15</v>
      </c>
      <c r="F259" s="7">
        <v>61</v>
      </c>
      <c r="G259" s="7">
        <v>56</v>
      </c>
      <c r="H259" s="8">
        <v>11355006</v>
      </c>
      <c r="I259" s="9">
        <v>1</v>
      </c>
      <c r="J259" s="9">
        <v>0</v>
      </c>
      <c r="K259" s="9">
        <v>0</v>
      </c>
      <c r="L259" s="9">
        <v>1</v>
      </c>
      <c r="M259" s="9">
        <v>0</v>
      </c>
      <c r="N259" s="10">
        <v>2</v>
      </c>
    </row>
    <row r="260" spans="1:14" x14ac:dyDescent="0.25">
      <c r="A260" s="3" t="s">
        <v>10</v>
      </c>
      <c r="B260" s="11" t="s">
        <v>21</v>
      </c>
      <c r="C260" s="5">
        <v>11355</v>
      </c>
      <c r="D260" s="5" t="s">
        <v>71</v>
      </c>
      <c r="E260" s="12" t="s">
        <v>15</v>
      </c>
      <c r="F260" s="7">
        <v>61</v>
      </c>
      <c r="G260" s="7">
        <v>56</v>
      </c>
      <c r="H260" s="8">
        <v>11355007</v>
      </c>
      <c r="I260" s="9">
        <v>1</v>
      </c>
      <c r="J260" s="9">
        <v>1</v>
      </c>
      <c r="K260" s="9">
        <v>0</v>
      </c>
      <c r="L260" s="9">
        <v>1</v>
      </c>
      <c r="M260" s="9">
        <v>1</v>
      </c>
      <c r="N260" s="10">
        <v>4</v>
      </c>
    </row>
    <row r="261" spans="1:14" x14ac:dyDescent="0.25">
      <c r="A261" s="3" t="s">
        <v>10</v>
      </c>
      <c r="B261" s="11" t="s">
        <v>21</v>
      </c>
      <c r="C261" s="5">
        <v>11355</v>
      </c>
      <c r="D261" s="5" t="s">
        <v>71</v>
      </c>
      <c r="E261" s="12" t="s">
        <v>15</v>
      </c>
      <c r="F261" s="7">
        <v>61</v>
      </c>
      <c r="G261" s="7">
        <v>56</v>
      </c>
      <c r="H261" s="8">
        <v>11355008</v>
      </c>
      <c r="I261" s="9">
        <v>1</v>
      </c>
      <c r="J261" s="9">
        <v>1</v>
      </c>
      <c r="K261" s="9">
        <v>1</v>
      </c>
      <c r="L261" s="9">
        <v>1</v>
      </c>
      <c r="M261" s="9">
        <v>1</v>
      </c>
      <c r="N261" s="10">
        <v>5</v>
      </c>
    </row>
    <row r="262" spans="1:14" x14ac:dyDescent="0.25">
      <c r="A262" s="3" t="s">
        <v>10</v>
      </c>
      <c r="B262" s="11" t="s">
        <v>21</v>
      </c>
      <c r="C262" s="5">
        <v>11355</v>
      </c>
      <c r="D262" s="5" t="s">
        <v>71</v>
      </c>
      <c r="E262" s="12" t="s">
        <v>15</v>
      </c>
      <c r="F262" s="7">
        <v>61</v>
      </c>
      <c r="G262" s="7">
        <v>56</v>
      </c>
      <c r="H262" s="8">
        <v>11355009</v>
      </c>
      <c r="I262" s="9">
        <v>1</v>
      </c>
      <c r="J262" s="9">
        <v>1</v>
      </c>
      <c r="K262" s="9">
        <v>1</v>
      </c>
      <c r="L262" s="9">
        <v>1</v>
      </c>
      <c r="M262" s="9">
        <v>1</v>
      </c>
      <c r="N262" s="10">
        <v>5</v>
      </c>
    </row>
    <row r="263" spans="1:14" x14ac:dyDescent="0.25">
      <c r="A263" s="3" t="s">
        <v>10</v>
      </c>
      <c r="B263" s="11" t="s">
        <v>21</v>
      </c>
      <c r="C263" s="5">
        <v>11355</v>
      </c>
      <c r="D263" s="5" t="s">
        <v>71</v>
      </c>
      <c r="E263" s="12" t="s">
        <v>15</v>
      </c>
      <c r="F263" s="7">
        <v>61</v>
      </c>
      <c r="G263" s="7">
        <v>56</v>
      </c>
      <c r="H263" s="8">
        <v>11355010</v>
      </c>
      <c r="I263" s="9">
        <v>0</v>
      </c>
      <c r="J263" s="9">
        <v>1</v>
      </c>
      <c r="K263" s="9">
        <v>1</v>
      </c>
      <c r="L263" s="9">
        <v>1</v>
      </c>
      <c r="M263" s="9">
        <v>1</v>
      </c>
      <c r="N263" s="10">
        <v>4</v>
      </c>
    </row>
    <row r="264" spans="1:14" x14ac:dyDescent="0.25">
      <c r="A264" s="3" t="s">
        <v>10</v>
      </c>
      <c r="B264" s="11" t="s">
        <v>21</v>
      </c>
      <c r="C264" s="5">
        <v>11355</v>
      </c>
      <c r="D264" s="5" t="s">
        <v>71</v>
      </c>
      <c r="E264" s="12" t="s">
        <v>15</v>
      </c>
      <c r="F264" s="7">
        <v>61</v>
      </c>
      <c r="G264" s="7">
        <v>56</v>
      </c>
      <c r="H264" s="8">
        <v>11355011</v>
      </c>
      <c r="I264" s="9">
        <v>1</v>
      </c>
      <c r="J264" s="9">
        <v>0</v>
      </c>
      <c r="K264" s="9">
        <v>0</v>
      </c>
      <c r="L264" s="9">
        <v>1</v>
      </c>
      <c r="M264" s="9">
        <v>1</v>
      </c>
      <c r="N264" s="10">
        <v>3</v>
      </c>
    </row>
    <row r="265" spans="1:14" x14ac:dyDescent="0.25">
      <c r="A265" s="3" t="s">
        <v>10</v>
      </c>
      <c r="B265" s="11" t="s">
        <v>21</v>
      </c>
      <c r="C265" s="5">
        <v>11355</v>
      </c>
      <c r="D265" s="5" t="s">
        <v>71</v>
      </c>
      <c r="E265" s="12" t="s">
        <v>15</v>
      </c>
      <c r="F265" s="7">
        <v>61</v>
      </c>
      <c r="G265" s="7">
        <v>56</v>
      </c>
      <c r="H265" s="8">
        <v>11355012</v>
      </c>
      <c r="I265" s="9">
        <v>0</v>
      </c>
      <c r="J265" s="9">
        <v>0</v>
      </c>
      <c r="K265" s="9">
        <v>0</v>
      </c>
      <c r="L265" s="9">
        <v>1</v>
      </c>
      <c r="M265" s="9">
        <v>1</v>
      </c>
      <c r="N265" s="10">
        <v>2</v>
      </c>
    </row>
    <row r="266" spans="1:14" x14ac:dyDescent="0.25">
      <c r="A266" s="3" t="s">
        <v>10</v>
      </c>
      <c r="B266" s="11" t="s">
        <v>21</v>
      </c>
      <c r="C266" s="5">
        <v>11355</v>
      </c>
      <c r="D266" s="5" t="s">
        <v>71</v>
      </c>
      <c r="E266" s="12" t="s">
        <v>15</v>
      </c>
      <c r="F266" s="7">
        <v>61</v>
      </c>
      <c r="G266" s="7">
        <v>56</v>
      </c>
      <c r="H266" s="8">
        <v>11355013</v>
      </c>
      <c r="I266" s="9">
        <v>1</v>
      </c>
      <c r="J266" s="9">
        <v>1</v>
      </c>
      <c r="K266" s="9">
        <v>0</v>
      </c>
      <c r="L266" s="9">
        <v>1</v>
      </c>
      <c r="M266" s="9">
        <v>1</v>
      </c>
      <c r="N266" s="10">
        <v>4</v>
      </c>
    </row>
    <row r="267" spans="1:14" x14ac:dyDescent="0.25">
      <c r="A267" s="3" t="s">
        <v>10</v>
      </c>
      <c r="B267" s="11" t="s">
        <v>21</v>
      </c>
      <c r="C267" s="5">
        <v>11355</v>
      </c>
      <c r="D267" s="5" t="s">
        <v>71</v>
      </c>
      <c r="E267" s="12" t="s">
        <v>15</v>
      </c>
      <c r="F267" s="7">
        <v>61</v>
      </c>
      <c r="G267" s="7">
        <v>56</v>
      </c>
      <c r="H267" s="8">
        <v>11355014</v>
      </c>
      <c r="I267" s="9">
        <v>0</v>
      </c>
      <c r="J267" s="9">
        <v>1</v>
      </c>
      <c r="K267" s="9">
        <v>1</v>
      </c>
      <c r="L267" s="9">
        <v>1</v>
      </c>
      <c r="M267" s="9">
        <v>1</v>
      </c>
      <c r="N267" s="10">
        <v>4</v>
      </c>
    </row>
    <row r="268" spans="1:14" x14ac:dyDescent="0.25">
      <c r="A268" s="3" t="s">
        <v>10</v>
      </c>
      <c r="B268" s="11" t="s">
        <v>21</v>
      </c>
      <c r="C268" s="5">
        <v>11355</v>
      </c>
      <c r="D268" s="5" t="s">
        <v>71</v>
      </c>
      <c r="E268" s="12" t="s">
        <v>15</v>
      </c>
      <c r="F268" s="7">
        <v>61</v>
      </c>
      <c r="G268" s="7">
        <v>56</v>
      </c>
      <c r="H268" s="8">
        <v>11355015</v>
      </c>
      <c r="I268" s="9">
        <v>1</v>
      </c>
      <c r="J268" s="9">
        <v>0</v>
      </c>
      <c r="K268" s="9">
        <v>1</v>
      </c>
      <c r="L268" s="9">
        <v>1</v>
      </c>
      <c r="M268" s="9">
        <v>1</v>
      </c>
      <c r="N268" s="10">
        <v>4</v>
      </c>
    </row>
    <row r="269" spans="1:14" x14ac:dyDescent="0.25">
      <c r="A269" s="3" t="s">
        <v>10</v>
      </c>
      <c r="B269" s="11" t="s">
        <v>21</v>
      </c>
      <c r="C269" s="5">
        <v>11355</v>
      </c>
      <c r="D269" s="5" t="s">
        <v>71</v>
      </c>
      <c r="E269" s="12" t="s">
        <v>15</v>
      </c>
      <c r="F269" s="7">
        <v>61</v>
      </c>
      <c r="G269" s="7">
        <v>56</v>
      </c>
      <c r="H269" s="8">
        <v>11355016</v>
      </c>
      <c r="I269" s="9">
        <v>1</v>
      </c>
      <c r="J269" s="9">
        <v>1</v>
      </c>
      <c r="K269" s="9">
        <v>0</v>
      </c>
      <c r="L269" s="9">
        <v>1</v>
      </c>
      <c r="M269" s="9">
        <v>1</v>
      </c>
      <c r="N269" s="10">
        <v>4</v>
      </c>
    </row>
    <row r="270" spans="1:14" x14ac:dyDescent="0.25">
      <c r="A270" s="3" t="s">
        <v>10</v>
      </c>
      <c r="B270" s="11" t="s">
        <v>21</v>
      </c>
      <c r="C270" s="5">
        <v>11355</v>
      </c>
      <c r="D270" s="5" t="s">
        <v>71</v>
      </c>
      <c r="E270" s="12" t="s">
        <v>15</v>
      </c>
      <c r="F270" s="7">
        <v>61</v>
      </c>
      <c r="G270" s="7">
        <v>56</v>
      </c>
      <c r="H270" s="8">
        <v>11355017</v>
      </c>
      <c r="I270" s="9">
        <v>1</v>
      </c>
      <c r="J270" s="9">
        <v>0</v>
      </c>
      <c r="K270" s="9">
        <v>0</v>
      </c>
      <c r="L270" s="9">
        <v>1</v>
      </c>
      <c r="M270" s="9">
        <v>0</v>
      </c>
      <c r="N270" s="10">
        <v>2</v>
      </c>
    </row>
    <row r="271" spans="1:14" x14ac:dyDescent="0.25">
      <c r="A271" s="3" t="s">
        <v>10</v>
      </c>
      <c r="B271" s="11" t="s">
        <v>21</v>
      </c>
      <c r="C271" s="5">
        <v>11355</v>
      </c>
      <c r="D271" s="5" t="s">
        <v>71</v>
      </c>
      <c r="E271" s="12" t="s">
        <v>15</v>
      </c>
      <c r="F271" s="7">
        <v>61</v>
      </c>
      <c r="G271" s="7">
        <v>56</v>
      </c>
      <c r="H271" s="8">
        <v>11355018</v>
      </c>
      <c r="I271" s="9">
        <v>1</v>
      </c>
      <c r="J271" s="9">
        <v>1</v>
      </c>
      <c r="K271" s="9">
        <v>0</v>
      </c>
      <c r="L271" s="9">
        <v>1</v>
      </c>
      <c r="M271" s="9">
        <v>1</v>
      </c>
      <c r="N271" s="10">
        <v>4</v>
      </c>
    </row>
    <row r="272" spans="1:14" x14ac:dyDescent="0.25">
      <c r="A272" s="3" t="s">
        <v>10</v>
      </c>
      <c r="B272" s="11" t="s">
        <v>21</v>
      </c>
      <c r="C272" s="5">
        <v>11355</v>
      </c>
      <c r="D272" s="5" t="s">
        <v>71</v>
      </c>
      <c r="E272" s="12" t="s">
        <v>15</v>
      </c>
      <c r="F272" s="7">
        <v>61</v>
      </c>
      <c r="G272" s="7">
        <v>56</v>
      </c>
      <c r="H272" s="8">
        <v>11355019</v>
      </c>
      <c r="I272" s="9">
        <v>1</v>
      </c>
      <c r="J272" s="9">
        <v>1</v>
      </c>
      <c r="K272" s="9">
        <v>1</v>
      </c>
      <c r="L272" s="9">
        <v>0</v>
      </c>
      <c r="M272" s="9">
        <v>0</v>
      </c>
      <c r="N272" s="10">
        <v>3</v>
      </c>
    </row>
    <row r="273" spans="1:14" x14ac:dyDescent="0.25">
      <c r="A273" s="3" t="s">
        <v>10</v>
      </c>
      <c r="B273" s="11" t="s">
        <v>21</v>
      </c>
      <c r="C273" s="5">
        <v>11355</v>
      </c>
      <c r="D273" s="5" t="s">
        <v>71</v>
      </c>
      <c r="E273" s="12" t="s">
        <v>15</v>
      </c>
      <c r="F273" s="7">
        <v>61</v>
      </c>
      <c r="G273" s="7">
        <v>56</v>
      </c>
      <c r="H273" s="8">
        <v>11355020</v>
      </c>
      <c r="I273" s="9">
        <v>1</v>
      </c>
      <c r="J273" s="9">
        <v>1</v>
      </c>
      <c r="K273" s="9">
        <v>1</v>
      </c>
      <c r="L273" s="9">
        <v>1</v>
      </c>
      <c r="M273" s="9">
        <v>1</v>
      </c>
      <c r="N273" s="10">
        <v>5</v>
      </c>
    </row>
    <row r="274" spans="1:14" x14ac:dyDescent="0.25">
      <c r="A274" s="3" t="s">
        <v>10</v>
      </c>
      <c r="B274" s="11" t="s">
        <v>21</v>
      </c>
      <c r="C274" s="5">
        <v>11355</v>
      </c>
      <c r="D274" s="5" t="s">
        <v>71</v>
      </c>
      <c r="E274" s="12" t="s">
        <v>15</v>
      </c>
      <c r="F274" s="7">
        <v>61</v>
      </c>
      <c r="G274" s="7">
        <v>56</v>
      </c>
      <c r="H274" s="8">
        <v>11355021</v>
      </c>
      <c r="I274" s="9">
        <v>1</v>
      </c>
      <c r="J274" s="9">
        <v>0</v>
      </c>
      <c r="K274" s="9">
        <v>0</v>
      </c>
      <c r="L274" s="9">
        <v>1</v>
      </c>
      <c r="M274" s="9">
        <v>1</v>
      </c>
      <c r="N274" s="10">
        <v>3</v>
      </c>
    </row>
    <row r="275" spans="1:14" x14ac:dyDescent="0.25">
      <c r="A275" s="3" t="s">
        <v>10</v>
      </c>
      <c r="B275" s="11" t="s">
        <v>21</v>
      </c>
      <c r="C275" s="5">
        <v>11355</v>
      </c>
      <c r="D275" s="5" t="s">
        <v>71</v>
      </c>
      <c r="E275" s="12" t="s">
        <v>15</v>
      </c>
      <c r="F275" s="7">
        <v>61</v>
      </c>
      <c r="G275" s="7">
        <v>56</v>
      </c>
      <c r="H275" s="8">
        <v>11355022</v>
      </c>
      <c r="I275" s="9">
        <v>1</v>
      </c>
      <c r="J275" s="9">
        <v>0</v>
      </c>
      <c r="K275" s="9">
        <v>1</v>
      </c>
      <c r="L275" s="9">
        <v>1</v>
      </c>
      <c r="M275" s="9">
        <v>1</v>
      </c>
      <c r="N275" s="10">
        <v>4</v>
      </c>
    </row>
    <row r="276" spans="1:14" x14ac:dyDescent="0.25">
      <c r="A276" s="3" t="s">
        <v>10</v>
      </c>
      <c r="B276" s="11" t="s">
        <v>21</v>
      </c>
      <c r="C276" s="5">
        <v>11355</v>
      </c>
      <c r="D276" s="5" t="s">
        <v>71</v>
      </c>
      <c r="E276" s="12" t="s">
        <v>15</v>
      </c>
      <c r="F276" s="7">
        <v>61</v>
      </c>
      <c r="G276" s="7">
        <v>56</v>
      </c>
      <c r="H276" s="8">
        <v>11355023</v>
      </c>
      <c r="I276" s="9">
        <v>1</v>
      </c>
      <c r="J276" s="9">
        <v>0</v>
      </c>
      <c r="K276" s="9">
        <v>0</v>
      </c>
      <c r="L276" s="9">
        <v>1</v>
      </c>
      <c r="M276" s="9">
        <v>0</v>
      </c>
      <c r="N276" s="10">
        <v>2</v>
      </c>
    </row>
    <row r="277" spans="1:14" x14ac:dyDescent="0.25">
      <c r="A277" s="3" t="s">
        <v>10</v>
      </c>
      <c r="B277" s="11" t="s">
        <v>21</v>
      </c>
      <c r="C277" s="5">
        <v>11355</v>
      </c>
      <c r="D277" s="5" t="s">
        <v>71</v>
      </c>
      <c r="E277" s="12" t="s">
        <v>15</v>
      </c>
      <c r="F277" s="7">
        <v>61</v>
      </c>
      <c r="G277" s="7">
        <v>56</v>
      </c>
      <c r="H277" s="8">
        <v>11355024</v>
      </c>
      <c r="I277" s="9">
        <v>0</v>
      </c>
      <c r="J277" s="9">
        <v>0</v>
      </c>
      <c r="K277" s="9">
        <v>0</v>
      </c>
      <c r="L277" s="9">
        <v>0</v>
      </c>
      <c r="M277" s="9">
        <v>1</v>
      </c>
      <c r="N277" s="10">
        <v>1</v>
      </c>
    </row>
    <row r="278" spans="1:14" x14ac:dyDescent="0.25">
      <c r="A278" s="3" t="s">
        <v>10</v>
      </c>
      <c r="B278" s="11" t="s">
        <v>21</v>
      </c>
      <c r="C278" s="5">
        <v>11355</v>
      </c>
      <c r="D278" s="5" t="s">
        <v>71</v>
      </c>
      <c r="E278" s="12" t="s">
        <v>15</v>
      </c>
      <c r="F278" s="7">
        <v>61</v>
      </c>
      <c r="G278" s="7">
        <v>56</v>
      </c>
      <c r="H278" s="8">
        <v>11355025</v>
      </c>
      <c r="I278" s="9">
        <v>0</v>
      </c>
      <c r="J278" s="9">
        <v>0</v>
      </c>
      <c r="K278" s="9">
        <v>0</v>
      </c>
      <c r="L278" s="9">
        <v>1</v>
      </c>
      <c r="M278" s="9">
        <v>1</v>
      </c>
      <c r="N278" s="10">
        <v>2</v>
      </c>
    </row>
    <row r="279" spans="1:14" x14ac:dyDescent="0.25">
      <c r="A279" s="3" t="s">
        <v>10</v>
      </c>
      <c r="B279" s="11" t="s">
        <v>21</v>
      </c>
      <c r="C279" s="5">
        <v>11355</v>
      </c>
      <c r="D279" s="5" t="s">
        <v>71</v>
      </c>
      <c r="E279" s="12" t="s">
        <v>15</v>
      </c>
      <c r="F279" s="7">
        <v>61</v>
      </c>
      <c r="G279" s="7">
        <v>56</v>
      </c>
      <c r="H279" s="8">
        <v>11355026</v>
      </c>
      <c r="I279" s="9">
        <v>0</v>
      </c>
      <c r="J279" s="9">
        <v>0</v>
      </c>
      <c r="K279" s="9">
        <v>0</v>
      </c>
      <c r="L279" s="9">
        <v>1</v>
      </c>
      <c r="M279" s="9">
        <v>1</v>
      </c>
      <c r="N279" s="10">
        <v>2</v>
      </c>
    </row>
    <row r="280" spans="1:14" x14ac:dyDescent="0.25">
      <c r="A280" s="3" t="s">
        <v>10</v>
      </c>
      <c r="B280" s="11" t="s">
        <v>21</v>
      </c>
      <c r="C280" s="5">
        <v>11355</v>
      </c>
      <c r="D280" s="5" t="s">
        <v>71</v>
      </c>
      <c r="E280" s="12" t="s">
        <v>15</v>
      </c>
      <c r="F280" s="7">
        <v>61</v>
      </c>
      <c r="G280" s="7">
        <v>56</v>
      </c>
      <c r="H280" s="8">
        <v>11355027</v>
      </c>
      <c r="I280" s="9">
        <v>1</v>
      </c>
      <c r="J280" s="9">
        <v>1</v>
      </c>
      <c r="K280" s="9">
        <v>0</v>
      </c>
      <c r="L280" s="9">
        <v>1</v>
      </c>
      <c r="M280" s="9">
        <v>1</v>
      </c>
      <c r="N280" s="10">
        <v>4</v>
      </c>
    </row>
    <row r="281" spans="1:14" x14ac:dyDescent="0.25">
      <c r="A281" s="3" t="s">
        <v>10</v>
      </c>
      <c r="B281" s="11" t="s">
        <v>21</v>
      </c>
      <c r="C281" s="5">
        <v>11355</v>
      </c>
      <c r="D281" s="5" t="s">
        <v>71</v>
      </c>
      <c r="E281" s="12" t="s">
        <v>15</v>
      </c>
      <c r="F281" s="7">
        <v>61</v>
      </c>
      <c r="G281" s="7">
        <v>56</v>
      </c>
      <c r="H281" s="8">
        <v>11355028</v>
      </c>
      <c r="I281" s="9">
        <v>1</v>
      </c>
      <c r="J281" s="9">
        <v>1</v>
      </c>
      <c r="K281" s="9">
        <v>0</v>
      </c>
      <c r="L281" s="9">
        <v>1</v>
      </c>
      <c r="M281" s="9">
        <v>0</v>
      </c>
      <c r="N281" s="10">
        <v>3</v>
      </c>
    </row>
    <row r="282" spans="1:14" x14ac:dyDescent="0.25">
      <c r="A282" s="3" t="s">
        <v>10</v>
      </c>
      <c r="B282" s="11" t="s">
        <v>21</v>
      </c>
      <c r="C282" s="5">
        <v>11355</v>
      </c>
      <c r="D282" s="5" t="s">
        <v>71</v>
      </c>
      <c r="E282" s="12" t="s">
        <v>15</v>
      </c>
      <c r="F282" s="7">
        <v>61</v>
      </c>
      <c r="G282" s="7">
        <v>56</v>
      </c>
      <c r="H282" s="8">
        <v>11355029</v>
      </c>
      <c r="I282" s="9">
        <v>1</v>
      </c>
      <c r="J282" s="9">
        <v>0</v>
      </c>
      <c r="K282" s="9">
        <v>0</v>
      </c>
      <c r="L282" s="9">
        <v>1</v>
      </c>
      <c r="M282" s="9">
        <v>1</v>
      </c>
      <c r="N282" s="10">
        <v>3</v>
      </c>
    </row>
    <row r="283" spans="1:14" x14ac:dyDescent="0.25">
      <c r="A283" s="3" t="s">
        <v>10</v>
      </c>
      <c r="B283" s="11" t="s">
        <v>21</v>
      </c>
      <c r="C283" s="5">
        <v>11355</v>
      </c>
      <c r="D283" s="5" t="s">
        <v>71</v>
      </c>
      <c r="E283" s="13" t="s">
        <v>16</v>
      </c>
      <c r="F283" s="7">
        <v>61</v>
      </c>
      <c r="G283" s="7">
        <v>56</v>
      </c>
      <c r="H283" s="8">
        <v>11355030</v>
      </c>
      <c r="I283" s="9">
        <v>0</v>
      </c>
      <c r="J283" s="9">
        <v>1</v>
      </c>
      <c r="K283" s="9">
        <v>0</v>
      </c>
      <c r="L283" s="9">
        <v>1</v>
      </c>
      <c r="M283" s="9">
        <v>1</v>
      </c>
      <c r="N283" s="10">
        <v>3</v>
      </c>
    </row>
    <row r="284" spans="1:14" x14ac:dyDescent="0.25">
      <c r="A284" s="3" t="s">
        <v>10</v>
      </c>
      <c r="B284" s="11" t="s">
        <v>21</v>
      </c>
      <c r="C284" s="5">
        <v>11355</v>
      </c>
      <c r="D284" s="5" t="s">
        <v>71</v>
      </c>
      <c r="E284" s="12" t="s">
        <v>16</v>
      </c>
      <c r="F284" s="7">
        <v>61</v>
      </c>
      <c r="G284" s="7">
        <v>56</v>
      </c>
      <c r="H284" s="8">
        <v>11355031</v>
      </c>
      <c r="I284" s="9">
        <v>0</v>
      </c>
      <c r="J284" s="9">
        <v>0</v>
      </c>
      <c r="K284" s="9">
        <v>0</v>
      </c>
      <c r="L284" s="9">
        <v>1</v>
      </c>
      <c r="M284" s="9">
        <v>1</v>
      </c>
      <c r="N284" s="10">
        <v>2</v>
      </c>
    </row>
    <row r="285" spans="1:14" x14ac:dyDescent="0.25">
      <c r="A285" s="3" t="s">
        <v>10</v>
      </c>
      <c r="B285" s="11" t="s">
        <v>21</v>
      </c>
      <c r="C285" s="5">
        <v>11355</v>
      </c>
      <c r="D285" s="5" t="s">
        <v>71</v>
      </c>
      <c r="E285" s="12" t="s">
        <v>16</v>
      </c>
      <c r="F285" s="7">
        <v>61</v>
      </c>
      <c r="G285" s="7">
        <v>56</v>
      </c>
      <c r="H285" s="8">
        <v>11355032</v>
      </c>
      <c r="I285" s="9">
        <v>0</v>
      </c>
      <c r="J285" s="9">
        <v>1</v>
      </c>
      <c r="K285" s="9">
        <v>0</v>
      </c>
      <c r="L285" s="9">
        <v>0</v>
      </c>
      <c r="M285" s="9">
        <v>1</v>
      </c>
      <c r="N285" s="10">
        <v>2</v>
      </c>
    </row>
    <row r="286" spans="1:14" x14ac:dyDescent="0.25">
      <c r="A286" s="3" t="s">
        <v>10</v>
      </c>
      <c r="B286" s="11" t="s">
        <v>21</v>
      </c>
      <c r="C286" s="5">
        <v>11355</v>
      </c>
      <c r="D286" s="5" t="s">
        <v>71</v>
      </c>
      <c r="E286" s="12" t="s">
        <v>16</v>
      </c>
      <c r="F286" s="7">
        <v>61</v>
      </c>
      <c r="G286" s="7">
        <v>56</v>
      </c>
      <c r="H286" s="8">
        <v>11355033</v>
      </c>
      <c r="I286" s="9">
        <v>0</v>
      </c>
      <c r="J286" s="9">
        <v>0</v>
      </c>
      <c r="K286" s="9">
        <v>0</v>
      </c>
      <c r="L286" s="9">
        <v>1</v>
      </c>
      <c r="M286" s="9">
        <v>0</v>
      </c>
      <c r="N286" s="10">
        <v>1</v>
      </c>
    </row>
    <row r="287" spans="1:14" x14ac:dyDescent="0.25">
      <c r="A287" s="3" t="s">
        <v>10</v>
      </c>
      <c r="B287" s="11" t="s">
        <v>21</v>
      </c>
      <c r="C287" s="5">
        <v>11355</v>
      </c>
      <c r="D287" s="5" t="s">
        <v>71</v>
      </c>
      <c r="E287" s="12" t="s">
        <v>16</v>
      </c>
      <c r="F287" s="7">
        <v>61</v>
      </c>
      <c r="G287" s="7">
        <v>56</v>
      </c>
      <c r="H287" s="8">
        <v>11355034</v>
      </c>
      <c r="I287" s="9">
        <v>0</v>
      </c>
      <c r="J287" s="9">
        <v>1</v>
      </c>
      <c r="K287" s="9">
        <v>0</v>
      </c>
      <c r="L287" s="9">
        <v>1</v>
      </c>
      <c r="M287" s="9">
        <v>1</v>
      </c>
      <c r="N287" s="10">
        <v>3</v>
      </c>
    </row>
    <row r="288" spans="1:14" x14ac:dyDescent="0.25">
      <c r="A288" s="3" t="s">
        <v>10</v>
      </c>
      <c r="B288" s="11" t="s">
        <v>21</v>
      </c>
      <c r="C288" s="5">
        <v>11355</v>
      </c>
      <c r="D288" s="5" t="s">
        <v>71</v>
      </c>
      <c r="E288" s="12" t="s">
        <v>16</v>
      </c>
      <c r="F288" s="7">
        <v>61</v>
      </c>
      <c r="G288" s="7">
        <v>56</v>
      </c>
      <c r="H288" s="8">
        <v>11355035</v>
      </c>
      <c r="I288" s="9">
        <v>0</v>
      </c>
      <c r="J288" s="9">
        <v>1</v>
      </c>
      <c r="K288" s="9">
        <v>0</v>
      </c>
      <c r="L288" s="9">
        <v>1</v>
      </c>
      <c r="M288" s="9">
        <v>1</v>
      </c>
      <c r="N288" s="10">
        <v>3</v>
      </c>
    </row>
    <row r="289" spans="1:14" x14ac:dyDescent="0.25">
      <c r="A289" s="3" t="s">
        <v>10</v>
      </c>
      <c r="B289" s="11" t="s">
        <v>21</v>
      </c>
      <c r="C289" s="5">
        <v>11355</v>
      </c>
      <c r="D289" s="5" t="s">
        <v>71</v>
      </c>
      <c r="E289" s="12" t="s">
        <v>16</v>
      </c>
      <c r="F289" s="7">
        <v>61</v>
      </c>
      <c r="G289" s="7">
        <v>56</v>
      </c>
      <c r="H289" s="8">
        <v>11355036</v>
      </c>
      <c r="I289" s="9">
        <v>0</v>
      </c>
      <c r="J289" s="9">
        <v>1</v>
      </c>
      <c r="K289" s="9">
        <v>0</v>
      </c>
      <c r="L289" s="9">
        <v>1</v>
      </c>
      <c r="M289" s="9">
        <v>1</v>
      </c>
      <c r="N289" s="10">
        <v>3</v>
      </c>
    </row>
    <row r="290" spans="1:14" x14ac:dyDescent="0.25">
      <c r="A290" s="3" t="s">
        <v>10</v>
      </c>
      <c r="B290" s="11" t="s">
        <v>21</v>
      </c>
      <c r="C290" s="5">
        <v>11355</v>
      </c>
      <c r="D290" s="5" t="s">
        <v>71</v>
      </c>
      <c r="E290" s="12" t="s">
        <v>16</v>
      </c>
      <c r="F290" s="7">
        <v>61</v>
      </c>
      <c r="G290" s="7">
        <v>56</v>
      </c>
      <c r="H290" s="8">
        <v>11355037</v>
      </c>
      <c r="I290" s="9">
        <v>0</v>
      </c>
      <c r="J290" s="9">
        <v>1</v>
      </c>
      <c r="K290" s="9">
        <v>0</v>
      </c>
      <c r="L290" s="9">
        <v>0</v>
      </c>
      <c r="M290" s="9">
        <v>1</v>
      </c>
      <c r="N290" s="10">
        <v>2</v>
      </c>
    </row>
    <row r="291" spans="1:14" x14ac:dyDescent="0.25">
      <c r="A291" s="3" t="s">
        <v>10</v>
      </c>
      <c r="B291" s="11" t="s">
        <v>21</v>
      </c>
      <c r="C291" s="5">
        <v>11355</v>
      </c>
      <c r="D291" s="5" t="s">
        <v>71</v>
      </c>
      <c r="E291" s="12" t="s">
        <v>16</v>
      </c>
      <c r="F291" s="7">
        <v>61</v>
      </c>
      <c r="G291" s="7">
        <v>56</v>
      </c>
      <c r="H291" s="8">
        <v>11355038</v>
      </c>
      <c r="I291" s="9">
        <v>1</v>
      </c>
      <c r="J291" s="9">
        <v>1</v>
      </c>
      <c r="K291" s="9">
        <v>0</v>
      </c>
      <c r="L291" s="9">
        <v>0</v>
      </c>
      <c r="M291" s="9">
        <v>0</v>
      </c>
      <c r="N291" s="10">
        <v>2</v>
      </c>
    </row>
    <row r="292" spans="1:14" x14ac:dyDescent="0.25">
      <c r="A292" s="3" t="s">
        <v>10</v>
      </c>
      <c r="B292" s="11" t="s">
        <v>21</v>
      </c>
      <c r="C292" s="5">
        <v>11355</v>
      </c>
      <c r="D292" s="5" t="s">
        <v>71</v>
      </c>
      <c r="E292" s="12" t="s">
        <v>16</v>
      </c>
      <c r="F292" s="7">
        <v>61</v>
      </c>
      <c r="G292" s="7">
        <v>56</v>
      </c>
      <c r="H292" s="8">
        <v>11355039</v>
      </c>
      <c r="I292" s="9">
        <v>0</v>
      </c>
      <c r="J292" s="9">
        <v>1</v>
      </c>
      <c r="K292" s="9">
        <v>0</v>
      </c>
      <c r="L292" s="9">
        <v>1</v>
      </c>
      <c r="M292" s="9">
        <v>0</v>
      </c>
      <c r="N292" s="10">
        <v>2</v>
      </c>
    </row>
    <row r="293" spans="1:14" x14ac:dyDescent="0.25">
      <c r="A293" s="3" t="s">
        <v>10</v>
      </c>
      <c r="B293" s="11" t="s">
        <v>21</v>
      </c>
      <c r="C293" s="5">
        <v>11355</v>
      </c>
      <c r="D293" s="5" t="s">
        <v>71</v>
      </c>
      <c r="E293" s="12" t="s">
        <v>16</v>
      </c>
      <c r="F293" s="7">
        <v>61</v>
      </c>
      <c r="G293" s="7">
        <v>56</v>
      </c>
      <c r="H293" s="8">
        <v>11355040</v>
      </c>
      <c r="I293" s="9">
        <v>1</v>
      </c>
      <c r="J293" s="9">
        <v>0</v>
      </c>
      <c r="K293" s="9">
        <v>0</v>
      </c>
      <c r="L293" s="9">
        <v>0</v>
      </c>
      <c r="M293" s="9">
        <v>1</v>
      </c>
      <c r="N293" s="10">
        <v>2</v>
      </c>
    </row>
    <row r="294" spans="1:14" x14ac:dyDescent="0.25">
      <c r="A294" s="3" t="s">
        <v>10</v>
      </c>
      <c r="B294" s="11" t="s">
        <v>21</v>
      </c>
      <c r="C294" s="5">
        <v>11355</v>
      </c>
      <c r="D294" s="5" t="s">
        <v>71</v>
      </c>
      <c r="E294" s="12" t="s">
        <v>16</v>
      </c>
      <c r="F294" s="7">
        <v>61</v>
      </c>
      <c r="G294" s="7">
        <v>56</v>
      </c>
      <c r="H294" s="8">
        <v>11355041</v>
      </c>
      <c r="I294" s="9">
        <v>0</v>
      </c>
      <c r="J294" s="9">
        <v>1</v>
      </c>
      <c r="K294" s="9">
        <v>0</v>
      </c>
      <c r="L294" s="9">
        <v>0</v>
      </c>
      <c r="M294" s="9">
        <v>1</v>
      </c>
      <c r="N294" s="10">
        <v>2</v>
      </c>
    </row>
    <row r="295" spans="1:14" x14ac:dyDescent="0.25">
      <c r="A295" s="3" t="s">
        <v>10</v>
      </c>
      <c r="B295" s="11" t="s">
        <v>21</v>
      </c>
      <c r="C295" s="5">
        <v>11355</v>
      </c>
      <c r="D295" s="5" t="s">
        <v>71</v>
      </c>
      <c r="E295" s="12" t="s">
        <v>16</v>
      </c>
      <c r="F295" s="7">
        <v>61</v>
      </c>
      <c r="G295" s="7">
        <v>56</v>
      </c>
      <c r="H295" s="8">
        <v>11355042</v>
      </c>
      <c r="I295" s="9">
        <v>0</v>
      </c>
      <c r="J295" s="9">
        <v>0</v>
      </c>
      <c r="K295" s="9">
        <v>0</v>
      </c>
      <c r="L295" s="9">
        <v>1</v>
      </c>
      <c r="M295" s="9">
        <v>1</v>
      </c>
      <c r="N295" s="10">
        <v>2</v>
      </c>
    </row>
    <row r="296" spans="1:14" x14ac:dyDescent="0.25">
      <c r="A296" s="3" t="s">
        <v>10</v>
      </c>
      <c r="B296" s="11" t="s">
        <v>21</v>
      </c>
      <c r="C296" s="5">
        <v>11355</v>
      </c>
      <c r="D296" s="5" t="s">
        <v>71</v>
      </c>
      <c r="E296" s="12" t="s">
        <v>16</v>
      </c>
      <c r="F296" s="7">
        <v>61</v>
      </c>
      <c r="G296" s="7">
        <v>56</v>
      </c>
      <c r="H296" s="8">
        <v>11355043</v>
      </c>
      <c r="I296" s="9">
        <v>1</v>
      </c>
      <c r="J296" s="9">
        <v>0</v>
      </c>
      <c r="K296" s="9">
        <v>0</v>
      </c>
      <c r="L296" s="9">
        <v>0</v>
      </c>
      <c r="M296" s="9">
        <v>1</v>
      </c>
      <c r="N296" s="10">
        <v>2</v>
      </c>
    </row>
    <row r="297" spans="1:14" x14ac:dyDescent="0.25">
      <c r="A297" s="3" t="s">
        <v>10</v>
      </c>
      <c r="B297" s="11" t="s">
        <v>21</v>
      </c>
      <c r="C297" s="5">
        <v>11355</v>
      </c>
      <c r="D297" s="5" t="s">
        <v>71</v>
      </c>
      <c r="E297" s="12" t="s">
        <v>16</v>
      </c>
      <c r="F297" s="7">
        <v>61</v>
      </c>
      <c r="G297" s="7">
        <v>56</v>
      </c>
      <c r="H297" s="8">
        <v>11355044</v>
      </c>
      <c r="I297" s="9">
        <v>0</v>
      </c>
      <c r="J297" s="9">
        <v>0</v>
      </c>
      <c r="K297" s="9">
        <v>0</v>
      </c>
      <c r="L297" s="9">
        <v>1</v>
      </c>
      <c r="M297" s="9">
        <v>0</v>
      </c>
      <c r="N297" s="10">
        <v>1</v>
      </c>
    </row>
    <row r="298" spans="1:14" x14ac:dyDescent="0.25">
      <c r="A298" s="3" t="s">
        <v>10</v>
      </c>
      <c r="B298" s="11" t="s">
        <v>21</v>
      </c>
      <c r="C298" s="5">
        <v>11355</v>
      </c>
      <c r="D298" s="5" t="s">
        <v>71</v>
      </c>
      <c r="E298" s="12" t="s">
        <v>16</v>
      </c>
      <c r="F298" s="7">
        <v>61</v>
      </c>
      <c r="G298" s="7">
        <v>56</v>
      </c>
      <c r="H298" s="8">
        <v>11355045</v>
      </c>
      <c r="I298" s="9">
        <v>1</v>
      </c>
      <c r="J298" s="9">
        <v>0</v>
      </c>
      <c r="K298" s="9">
        <v>0</v>
      </c>
      <c r="L298" s="9">
        <v>0</v>
      </c>
      <c r="M298" s="9">
        <v>0</v>
      </c>
      <c r="N298" s="10">
        <v>1</v>
      </c>
    </row>
    <row r="299" spans="1:14" x14ac:dyDescent="0.25">
      <c r="A299" s="3" t="s">
        <v>10</v>
      </c>
      <c r="B299" s="11" t="s">
        <v>21</v>
      </c>
      <c r="C299" s="5">
        <v>11355</v>
      </c>
      <c r="D299" s="5" t="s">
        <v>71</v>
      </c>
      <c r="E299" s="12" t="s">
        <v>16</v>
      </c>
      <c r="F299" s="7">
        <v>61</v>
      </c>
      <c r="G299" s="7">
        <v>56</v>
      </c>
      <c r="H299" s="8">
        <v>11355046</v>
      </c>
      <c r="I299" s="9">
        <v>1</v>
      </c>
      <c r="J299" s="9">
        <v>1</v>
      </c>
      <c r="K299" s="9">
        <v>1</v>
      </c>
      <c r="L299" s="9">
        <v>1</v>
      </c>
      <c r="M299" s="9">
        <v>1</v>
      </c>
      <c r="N299" s="10">
        <v>5</v>
      </c>
    </row>
    <row r="300" spans="1:14" x14ac:dyDescent="0.25">
      <c r="A300" s="3" t="s">
        <v>10</v>
      </c>
      <c r="B300" s="11" t="s">
        <v>21</v>
      </c>
      <c r="C300" s="5">
        <v>11355</v>
      </c>
      <c r="D300" s="5" t="s">
        <v>71</v>
      </c>
      <c r="E300" s="12" t="s">
        <v>16</v>
      </c>
      <c r="F300" s="7">
        <v>61</v>
      </c>
      <c r="G300" s="7">
        <v>56</v>
      </c>
      <c r="H300" s="8">
        <v>11355047</v>
      </c>
      <c r="I300" s="9">
        <v>1</v>
      </c>
      <c r="J300" s="9">
        <v>1</v>
      </c>
      <c r="K300" s="9">
        <v>1</v>
      </c>
      <c r="L300" s="9">
        <v>1</v>
      </c>
      <c r="M300" s="9">
        <v>1</v>
      </c>
      <c r="N300" s="10">
        <v>5</v>
      </c>
    </row>
    <row r="301" spans="1:14" x14ac:dyDescent="0.25">
      <c r="A301" s="3" t="s">
        <v>10</v>
      </c>
      <c r="B301" s="11" t="s">
        <v>21</v>
      </c>
      <c r="C301" s="5">
        <v>11355</v>
      </c>
      <c r="D301" s="5" t="s">
        <v>71</v>
      </c>
      <c r="E301" s="12" t="s">
        <v>16</v>
      </c>
      <c r="F301" s="7">
        <v>61</v>
      </c>
      <c r="G301" s="7">
        <v>56</v>
      </c>
      <c r="H301" s="8">
        <v>11355048</v>
      </c>
      <c r="I301" s="9">
        <v>1</v>
      </c>
      <c r="J301" s="9">
        <v>1</v>
      </c>
      <c r="K301" s="9">
        <v>1</v>
      </c>
      <c r="L301" s="9">
        <v>1</v>
      </c>
      <c r="M301" s="9">
        <v>1</v>
      </c>
      <c r="N301" s="10">
        <v>5</v>
      </c>
    </row>
    <row r="302" spans="1:14" x14ac:dyDescent="0.25">
      <c r="A302" s="3" t="s">
        <v>10</v>
      </c>
      <c r="B302" s="11" t="s">
        <v>21</v>
      </c>
      <c r="C302" s="5">
        <v>11355</v>
      </c>
      <c r="D302" s="5" t="s">
        <v>71</v>
      </c>
      <c r="E302" s="12" t="s">
        <v>16</v>
      </c>
      <c r="F302" s="7">
        <v>61</v>
      </c>
      <c r="G302" s="7">
        <v>56</v>
      </c>
      <c r="H302" s="8">
        <v>11355049</v>
      </c>
      <c r="I302" s="9">
        <v>1</v>
      </c>
      <c r="J302" s="9">
        <v>0</v>
      </c>
      <c r="K302" s="9">
        <v>1</v>
      </c>
      <c r="L302" s="9">
        <v>1</v>
      </c>
      <c r="M302" s="9">
        <v>1</v>
      </c>
      <c r="N302" s="10">
        <v>4</v>
      </c>
    </row>
    <row r="303" spans="1:14" x14ac:dyDescent="0.25">
      <c r="A303" s="3" t="s">
        <v>10</v>
      </c>
      <c r="B303" s="11" t="s">
        <v>21</v>
      </c>
      <c r="C303" s="5">
        <v>11355</v>
      </c>
      <c r="D303" s="5" t="s">
        <v>71</v>
      </c>
      <c r="E303" s="12" t="s">
        <v>16</v>
      </c>
      <c r="F303" s="7">
        <v>61</v>
      </c>
      <c r="G303" s="7">
        <v>56</v>
      </c>
      <c r="H303" s="8">
        <v>11355050</v>
      </c>
      <c r="I303" s="9">
        <v>1</v>
      </c>
      <c r="J303" s="9">
        <v>1</v>
      </c>
      <c r="K303" s="9">
        <v>0</v>
      </c>
      <c r="L303" s="9">
        <v>1</v>
      </c>
      <c r="M303" s="9">
        <v>1</v>
      </c>
      <c r="N303" s="10">
        <v>4</v>
      </c>
    </row>
    <row r="304" spans="1:14" x14ac:dyDescent="0.25">
      <c r="A304" s="3" t="s">
        <v>10</v>
      </c>
      <c r="B304" s="11" t="s">
        <v>21</v>
      </c>
      <c r="C304" s="5">
        <v>11355</v>
      </c>
      <c r="D304" s="5" t="s">
        <v>71</v>
      </c>
      <c r="E304" s="12" t="s">
        <v>16</v>
      </c>
      <c r="F304" s="7">
        <v>61</v>
      </c>
      <c r="G304" s="7">
        <v>56</v>
      </c>
      <c r="H304" s="8">
        <v>11355051</v>
      </c>
      <c r="I304" s="9">
        <v>0</v>
      </c>
      <c r="J304" s="9">
        <v>1</v>
      </c>
      <c r="K304" s="9">
        <v>1</v>
      </c>
      <c r="L304" s="9">
        <v>1</v>
      </c>
      <c r="M304" s="9">
        <v>1</v>
      </c>
      <c r="N304" s="10">
        <v>4</v>
      </c>
    </row>
    <row r="305" spans="1:14" x14ac:dyDescent="0.25">
      <c r="A305" s="3" t="s">
        <v>10</v>
      </c>
      <c r="B305" s="11" t="s">
        <v>21</v>
      </c>
      <c r="C305" s="5">
        <v>11355</v>
      </c>
      <c r="D305" s="5" t="s">
        <v>71</v>
      </c>
      <c r="E305" s="12" t="s">
        <v>16</v>
      </c>
      <c r="F305" s="7">
        <v>61</v>
      </c>
      <c r="G305" s="7">
        <v>56</v>
      </c>
      <c r="H305" s="8">
        <v>11355052</v>
      </c>
      <c r="I305" s="9">
        <v>0</v>
      </c>
      <c r="J305" s="9">
        <v>1</v>
      </c>
      <c r="K305" s="9">
        <v>1</v>
      </c>
      <c r="L305" s="9">
        <v>1</v>
      </c>
      <c r="M305" s="9">
        <v>1</v>
      </c>
      <c r="N305" s="10">
        <v>4</v>
      </c>
    </row>
    <row r="306" spans="1:14" x14ac:dyDescent="0.25">
      <c r="A306" s="3" t="s">
        <v>10</v>
      </c>
      <c r="B306" s="11" t="s">
        <v>21</v>
      </c>
      <c r="C306" s="5">
        <v>11355</v>
      </c>
      <c r="D306" s="5" t="s">
        <v>71</v>
      </c>
      <c r="E306" s="12" t="s">
        <v>16</v>
      </c>
      <c r="F306" s="7">
        <v>61</v>
      </c>
      <c r="G306" s="7">
        <v>56</v>
      </c>
      <c r="H306" s="8">
        <v>11355053</v>
      </c>
      <c r="I306" s="9">
        <v>0</v>
      </c>
      <c r="J306" s="9">
        <v>1</v>
      </c>
      <c r="K306" s="9">
        <v>1</v>
      </c>
      <c r="L306" s="9">
        <v>1</v>
      </c>
      <c r="M306" s="9">
        <v>1</v>
      </c>
      <c r="N306" s="10">
        <v>4</v>
      </c>
    </row>
    <row r="307" spans="1:14" x14ac:dyDescent="0.25">
      <c r="A307" s="3" t="s">
        <v>10</v>
      </c>
      <c r="B307" s="11" t="s">
        <v>21</v>
      </c>
      <c r="C307" s="5">
        <v>11355</v>
      </c>
      <c r="D307" s="5" t="s">
        <v>71</v>
      </c>
      <c r="E307" s="12" t="s">
        <v>16</v>
      </c>
      <c r="F307" s="7">
        <v>61</v>
      </c>
      <c r="G307" s="7">
        <v>56</v>
      </c>
      <c r="H307" s="8">
        <v>11355054</v>
      </c>
      <c r="I307" s="9">
        <v>1</v>
      </c>
      <c r="J307" s="9">
        <v>1</v>
      </c>
      <c r="K307" s="9">
        <v>0</v>
      </c>
      <c r="L307" s="9">
        <v>1</v>
      </c>
      <c r="M307" s="9">
        <v>1</v>
      </c>
      <c r="N307" s="10">
        <v>4</v>
      </c>
    </row>
    <row r="308" spans="1:14" x14ac:dyDescent="0.25">
      <c r="A308" s="3" t="s">
        <v>10</v>
      </c>
      <c r="B308" s="11" t="s">
        <v>21</v>
      </c>
      <c r="C308" s="5">
        <v>11355</v>
      </c>
      <c r="D308" s="5" t="s">
        <v>71</v>
      </c>
      <c r="E308" s="12" t="s">
        <v>16</v>
      </c>
      <c r="F308" s="7">
        <v>61</v>
      </c>
      <c r="G308" s="7">
        <v>56</v>
      </c>
      <c r="H308" s="8">
        <v>11355055</v>
      </c>
      <c r="I308" s="9">
        <v>1</v>
      </c>
      <c r="J308" s="9">
        <v>0</v>
      </c>
      <c r="K308" s="9">
        <v>0</v>
      </c>
      <c r="L308" s="9">
        <v>1</v>
      </c>
      <c r="M308" s="9">
        <v>1</v>
      </c>
      <c r="N308" s="10">
        <v>3</v>
      </c>
    </row>
    <row r="309" spans="1:14" x14ac:dyDescent="0.25">
      <c r="A309" s="3" t="s">
        <v>10</v>
      </c>
      <c r="B309" s="11" t="s">
        <v>21</v>
      </c>
      <c r="C309" s="5">
        <v>11355</v>
      </c>
      <c r="D309" s="5" t="s">
        <v>71</v>
      </c>
      <c r="E309" s="12" t="s">
        <v>16</v>
      </c>
      <c r="F309" s="7">
        <v>61</v>
      </c>
      <c r="G309" s="7">
        <v>56</v>
      </c>
      <c r="H309" s="8">
        <v>11355056</v>
      </c>
      <c r="I309" s="9">
        <v>1</v>
      </c>
      <c r="J309" s="9">
        <v>0</v>
      </c>
      <c r="K309" s="9">
        <v>0</v>
      </c>
      <c r="L309" s="9">
        <v>1</v>
      </c>
      <c r="M309" s="9">
        <v>1</v>
      </c>
      <c r="N309" s="10">
        <v>3</v>
      </c>
    </row>
    <row r="310" spans="1:14" x14ac:dyDescent="0.25">
      <c r="A310" s="3" t="s">
        <v>10</v>
      </c>
      <c r="B310" s="11" t="s">
        <v>22</v>
      </c>
      <c r="C310" s="5">
        <f>VLOOKUP(B310,[5]Списки!$C$1:$E$40,2,FALSE)</f>
        <v>11356</v>
      </c>
      <c r="D310" s="5" t="str">
        <f>VLOOKUP(B310,[5]Списки!$C$1:$E$40,3,FALSE)</f>
        <v>СОШ с углуб.</v>
      </c>
      <c r="E310" s="6" t="s">
        <v>15</v>
      </c>
      <c r="F310" s="7">
        <v>106</v>
      </c>
      <c r="G310" s="7">
        <v>99</v>
      </c>
      <c r="H310" s="8">
        <f>C310*1000+1</f>
        <v>11356001</v>
      </c>
      <c r="I310" s="9">
        <v>1</v>
      </c>
      <c r="J310" s="9">
        <v>0</v>
      </c>
      <c r="K310" s="9">
        <v>1</v>
      </c>
      <c r="L310" s="9">
        <v>1</v>
      </c>
      <c r="M310" s="9">
        <v>1</v>
      </c>
      <c r="N310" s="10">
        <f>IF(COUNTBLANK(I310:M310)&lt;5,SUM(I310:M310),"Не писал")</f>
        <v>4</v>
      </c>
    </row>
    <row r="311" spans="1:14" x14ac:dyDescent="0.25">
      <c r="A311" s="3" t="str">
        <f>A310</f>
        <v>Московский</v>
      </c>
      <c r="B311" s="11" t="str">
        <f t="shared" ref="B311:G326" si="0">B310</f>
        <v>ГБОУ СОШ №356</v>
      </c>
      <c r="C311" s="5">
        <f t="shared" si="0"/>
        <v>11356</v>
      </c>
      <c r="D311" s="5" t="str">
        <f t="shared" si="0"/>
        <v>СОШ с углуб.</v>
      </c>
      <c r="E311" s="12" t="str">
        <f t="shared" si="0"/>
        <v>1а</v>
      </c>
      <c r="F311" s="7">
        <f t="shared" si="0"/>
        <v>106</v>
      </c>
      <c r="G311" s="7">
        <f t="shared" si="0"/>
        <v>99</v>
      </c>
      <c r="H311" s="8">
        <f>H310+1</f>
        <v>11356002</v>
      </c>
      <c r="I311" s="9">
        <v>1</v>
      </c>
      <c r="J311" s="9">
        <v>1</v>
      </c>
      <c r="K311" s="9">
        <v>1</v>
      </c>
      <c r="L311" s="9">
        <v>1</v>
      </c>
      <c r="M311" s="9">
        <v>1</v>
      </c>
      <c r="N311" s="10">
        <f t="shared" ref="N311:N374" si="1">IF(COUNTBLANK(I311:M311)&lt;5,SUM(I311:M311),"Не писал")</f>
        <v>5</v>
      </c>
    </row>
    <row r="312" spans="1:14" x14ac:dyDescent="0.25">
      <c r="A312" s="3" t="str">
        <f t="shared" ref="A312:G327" si="2">A311</f>
        <v>Московский</v>
      </c>
      <c r="B312" s="11" t="str">
        <f t="shared" si="0"/>
        <v>ГБОУ СОШ №356</v>
      </c>
      <c r="C312" s="5">
        <f t="shared" si="0"/>
        <v>11356</v>
      </c>
      <c r="D312" s="5" t="str">
        <f t="shared" si="0"/>
        <v>СОШ с углуб.</v>
      </c>
      <c r="E312" s="12" t="str">
        <f t="shared" si="0"/>
        <v>1а</v>
      </c>
      <c r="F312" s="7">
        <f t="shared" si="0"/>
        <v>106</v>
      </c>
      <c r="G312" s="7">
        <f t="shared" si="0"/>
        <v>99</v>
      </c>
      <c r="H312" s="8">
        <f t="shared" ref="H312:H375" si="3">H311+1</f>
        <v>11356003</v>
      </c>
      <c r="I312" s="9">
        <v>1</v>
      </c>
      <c r="J312" s="9">
        <v>1</v>
      </c>
      <c r="K312" s="9">
        <v>1</v>
      </c>
      <c r="L312" s="9">
        <v>1</v>
      </c>
      <c r="M312" s="9">
        <v>1</v>
      </c>
      <c r="N312" s="10">
        <f t="shared" si="1"/>
        <v>5</v>
      </c>
    </row>
    <row r="313" spans="1:14" x14ac:dyDescent="0.25">
      <c r="A313" s="3" t="str">
        <f t="shared" si="2"/>
        <v>Московский</v>
      </c>
      <c r="B313" s="11" t="str">
        <f t="shared" si="0"/>
        <v>ГБОУ СОШ №356</v>
      </c>
      <c r="C313" s="5">
        <f t="shared" si="0"/>
        <v>11356</v>
      </c>
      <c r="D313" s="5" t="str">
        <f t="shared" si="0"/>
        <v>СОШ с углуб.</v>
      </c>
      <c r="E313" s="12" t="str">
        <f t="shared" si="0"/>
        <v>1а</v>
      </c>
      <c r="F313" s="7">
        <f t="shared" si="0"/>
        <v>106</v>
      </c>
      <c r="G313" s="7">
        <f t="shared" si="0"/>
        <v>99</v>
      </c>
      <c r="H313" s="8">
        <f t="shared" si="3"/>
        <v>11356004</v>
      </c>
      <c r="I313" s="9">
        <v>1</v>
      </c>
      <c r="J313" s="9">
        <v>0</v>
      </c>
      <c r="K313" s="9">
        <v>1</v>
      </c>
      <c r="L313" s="9">
        <v>1</v>
      </c>
      <c r="M313" s="9">
        <v>1</v>
      </c>
      <c r="N313" s="10">
        <f t="shared" si="1"/>
        <v>4</v>
      </c>
    </row>
    <row r="314" spans="1:14" x14ac:dyDescent="0.25">
      <c r="A314" s="3" t="str">
        <f t="shared" si="2"/>
        <v>Московский</v>
      </c>
      <c r="B314" s="11" t="str">
        <f t="shared" si="0"/>
        <v>ГБОУ СОШ №356</v>
      </c>
      <c r="C314" s="5">
        <f t="shared" si="0"/>
        <v>11356</v>
      </c>
      <c r="D314" s="5" t="str">
        <f t="shared" si="0"/>
        <v>СОШ с углуб.</v>
      </c>
      <c r="E314" s="12" t="str">
        <f t="shared" si="0"/>
        <v>1а</v>
      </c>
      <c r="F314" s="7">
        <f t="shared" si="0"/>
        <v>106</v>
      </c>
      <c r="G314" s="7">
        <f t="shared" si="0"/>
        <v>99</v>
      </c>
      <c r="H314" s="8">
        <f t="shared" si="3"/>
        <v>11356005</v>
      </c>
      <c r="I314" s="9">
        <v>1</v>
      </c>
      <c r="J314" s="9">
        <v>1</v>
      </c>
      <c r="K314" s="9">
        <v>1</v>
      </c>
      <c r="L314" s="9">
        <v>1</v>
      </c>
      <c r="M314" s="9">
        <v>1</v>
      </c>
      <c r="N314" s="10">
        <f t="shared" si="1"/>
        <v>5</v>
      </c>
    </row>
    <row r="315" spans="1:14" x14ac:dyDescent="0.25">
      <c r="A315" s="3" t="str">
        <f t="shared" si="2"/>
        <v>Московский</v>
      </c>
      <c r="B315" s="11" t="str">
        <f t="shared" si="0"/>
        <v>ГБОУ СОШ №356</v>
      </c>
      <c r="C315" s="5">
        <f t="shared" si="0"/>
        <v>11356</v>
      </c>
      <c r="D315" s="5" t="str">
        <f t="shared" si="0"/>
        <v>СОШ с углуб.</v>
      </c>
      <c r="E315" s="12" t="str">
        <f t="shared" si="0"/>
        <v>1а</v>
      </c>
      <c r="F315" s="7">
        <f t="shared" si="0"/>
        <v>106</v>
      </c>
      <c r="G315" s="7">
        <f t="shared" si="0"/>
        <v>99</v>
      </c>
      <c r="H315" s="8">
        <f t="shared" si="3"/>
        <v>11356006</v>
      </c>
      <c r="I315" s="9">
        <v>0</v>
      </c>
      <c r="J315" s="9">
        <v>1</v>
      </c>
      <c r="K315" s="9">
        <v>0</v>
      </c>
      <c r="L315" s="9">
        <v>1</v>
      </c>
      <c r="M315" s="9">
        <v>1</v>
      </c>
      <c r="N315" s="10">
        <f t="shared" si="1"/>
        <v>3</v>
      </c>
    </row>
    <row r="316" spans="1:14" x14ac:dyDescent="0.25">
      <c r="A316" s="3" t="str">
        <f t="shared" si="2"/>
        <v>Московский</v>
      </c>
      <c r="B316" s="11" t="str">
        <f t="shared" si="0"/>
        <v>ГБОУ СОШ №356</v>
      </c>
      <c r="C316" s="5">
        <f t="shared" si="0"/>
        <v>11356</v>
      </c>
      <c r="D316" s="5" t="str">
        <f t="shared" si="0"/>
        <v>СОШ с углуб.</v>
      </c>
      <c r="E316" s="12" t="str">
        <f t="shared" si="0"/>
        <v>1а</v>
      </c>
      <c r="F316" s="7">
        <f t="shared" si="0"/>
        <v>106</v>
      </c>
      <c r="G316" s="7">
        <f t="shared" si="0"/>
        <v>99</v>
      </c>
      <c r="H316" s="8">
        <f t="shared" si="3"/>
        <v>11356007</v>
      </c>
      <c r="I316" s="9">
        <v>1</v>
      </c>
      <c r="J316" s="9">
        <v>1</v>
      </c>
      <c r="K316" s="9">
        <v>1</v>
      </c>
      <c r="L316" s="9">
        <v>1</v>
      </c>
      <c r="M316" s="9">
        <v>1</v>
      </c>
      <c r="N316" s="10">
        <f t="shared" si="1"/>
        <v>5</v>
      </c>
    </row>
    <row r="317" spans="1:14" x14ac:dyDescent="0.25">
      <c r="A317" s="3" t="str">
        <f t="shared" si="2"/>
        <v>Московский</v>
      </c>
      <c r="B317" s="11" t="str">
        <f t="shared" si="0"/>
        <v>ГБОУ СОШ №356</v>
      </c>
      <c r="C317" s="5">
        <f t="shared" si="0"/>
        <v>11356</v>
      </c>
      <c r="D317" s="5" t="str">
        <f t="shared" si="0"/>
        <v>СОШ с углуб.</v>
      </c>
      <c r="E317" s="12" t="str">
        <f t="shared" si="0"/>
        <v>1а</v>
      </c>
      <c r="F317" s="7">
        <f t="shared" si="0"/>
        <v>106</v>
      </c>
      <c r="G317" s="7">
        <f t="shared" si="0"/>
        <v>99</v>
      </c>
      <c r="H317" s="8">
        <f t="shared" si="3"/>
        <v>11356008</v>
      </c>
      <c r="I317" s="9">
        <v>1</v>
      </c>
      <c r="J317" s="9">
        <v>1</v>
      </c>
      <c r="K317" s="9">
        <v>1</v>
      </c>
      <c r="L317" s="9">
        <v>1</v>
      </c>
      <c r="M317" s="9">
        <v>1</v>
      </c>
      <c r="N317" s="10">
        <f t="shared" si="1"/>
        <v>5</v>
      </c>
    </row>
    <row r="318" spans="1:14" x14ac:dyDescent="0.25">
      <c r="A318" s="3" t="str">
        <f t="shared" si="2"/>
        <v>Московский</v>
      </c>
      <c r="B318" s="11" t="str">
        <f t="shared" si="0"/>
        <v>ГБОУ СОШ №356</v>
      </c>
      <c r="C318" s="5">
        <f t="shared" si="0"/>
        <v>11356</v>
      </c>
      <c r="D318" s="5" t="str">
        <f t="shared" si="0"/>
        <v>СОШ с углуб.</v>
      </c>
      <c r="E318" s="12" t="str">
        <f t="shared" si="0"/>
        <v>1а</v>
      </c>
      <c r="F318" s="7">
        <f t="shared" si="0"/>
        <v>106</v>
      </c>
      <c r="G318" s="7">
        <f t="shared" si="0"/>
        <v>99</v>
      </c>
      <c r="H318" s="8">
        <f t="shared" si="3"/>
        <v>11356009</v>
      </c>
      <c r="I318" s="9">
        <v>0</v>
      </c>
      <c r="J318" s="9">
        <v>1</v>
      </c>
      <c r="K318" s="9">
        <v>0</v>
      </c>
      <c r="L318" s="9">
        <v>1</v>
      </c>
      <c r="M318" s="9">
        <v>1</v>
      </c>
      <c r="N318" s="10">
        <f t="shared" si="1"/>
        <v>3</v>
      </c>
    </row>
    <row r="319" spans="1:14" x14ac:dyDescent="0.25">
      <c r="A319" s="3" t="str">
        <f t="shared" si="2"/>
        <v>Московский</v>
      </c>
      <c r="B319" s="11" t="str">
        <f t="shared" si="0"/>
        <v>ГБОУ СОШ №356</v>
      </c>
      <c r="C319" s="5">
        <f t="shared" si="0"/>
        <v>11356</v>
      </c>
      <c r="D319" s="5" t="str">
        <f t="shared" si="0"/>
        <v>СОШ с углуб.</v>
      </c>
      <c r="E319" s="12" t="str">
        <f t="shared" si="0"/>
        <v>1а</v>
      </c>
      <c r="F319" s="7">
        <f t="shared" si="0"/>
        <v>106</v>
      </c>
      <c r="G319" s="7">
        <f t="shared" si="0"/>
        <v>99</v>
      </c>
      <c r="H319" s="8">
        <f t="shared" si="3"/>
        <v>11356010</v>
      </c>
      <c r="I319" s="9">
        <v>0</v>
      </c>
      <c r="J319" s="9">
        <v>0</v>
      </c>
      <c r="K319" s="9">
        <v>0</v>
      </c>
      <c r="L319" s="9">
        <v>1</v>
      </c>
      <c r="M319" s="9">
        <v>1</v>
      </c>
      <c r="N319" s="10">
        <f t="shared" si="1"/>
        <v>2</v>
      </c>
    </row>
    <row r="320" spans="1:14" x14ac:dyDescent="0.25">
      <c r="A320" s="3" t="str">
        <f t="shared" si="2"/>
        <v>Московский</v>
      </c>
      <c r="B320" s="11" t="str">
        <f t="shared" si="0"/>
        <v>ГБОУ СОШ №356</v>
      </c>
      <c r="C320" s="5">
        <f t="shared" si="0"/>
        <v>11356</v>
      </c>
      <c r="D320" s="5" t="str">
        <f t="shared" si="0"/>
        <v>СОШ с углуб.</v>
      </c>
      <c r="E320" s="12" t="str">
        <f t="shared" si="0"/>
        <v>1а</v>
      </c>
      <c r="F320" s="7">
        <f t="shared" si="0"/>
        <v>106</v>
      </c>
      <c r="G320" s="7">
        <f t="shared" si="0"/>
        <v>99</v>
      </c>
      <c r="H320" s="8">
        <f t="shared" si="3"/>
        <v>11356011</v>
      </c>
      <c r="I320" s="9">
        <v>1</v>
      </c>
      <c r="J320" s="9">
        <v>1</v>
      </c>
      <c r="K320" s="9">
        <v>1</v>
      </c>
      <c r="L320" s="9">
        <v>1</v>
      </c>
      <c r="M320" s="9">
        <v>1</v>
      </c>
      <c r="N320" s="10">
        <f t="shared" si="1"/>
        <v>5</v>
      </c>
    </row>
    <row r="321" spans="1:14" x14ac:dyDescent="0.25">
      <c r="A321" s="3" t="str">
        <f t="shared" si="2"/>
        <v>Московский</v>
      </c>
      <c r="B321" s="11" t="str">
        <f t="shared" si="0"/>
        <v>ГБОУ СОШ №356</v>
      </c>
      <c r="C321" s="5">
        <f t="shared" si="0"/>
        <v>11356</v>
      </c>
      <c r="D321" s="5" t="str">
        <f t="shared" si="0"/>
        <v>СОШ с углуб.</v>
      </c>
      <c r="E321" s="12" t="str">
        <f t="shared" si="0"/>
        <v>1а</v>
      </c>
      <c r="F321" s="7">
        <f t="shared" si="0"/>
        <v>106</v>
      </c>
      <c r="G321" s="7">
        <f t="shared" si="0"/>
        <v>99</v>
      </c>
      <c r="H321" s="8">
        <f t="shared" si="3"/>
        <v>11356012</v>
      </c>
      <c r="I321" s="9">
        <v>1</v>
      </c>
      <c r="J321" s="9">
        <v>1</v>
      </c>
      <c r="K321" s="9">
        <v>1</v>
      </c>
      <c r="L321" s="9">
        <v>1</v>
      </c>
      <c r="M321" s="9">
        <v>1</v>
      </c>
      <c r="N321" s="10">
        <f t="shared" si="1"/>
        <v>5</v>
      </c>
    </row>
    <row r="322" spans="1:14" x14ac:dyDescent="0.25">
      <c r="A322" s="3" t="str">
        <f t="shared" si="2"/>
        <v>Московский</v>
      </c>
      <c r="B322" s="11" t="str">
        <f t="shared" si="0"/>
        <v>ГБОУ СОШ №356</v>
      </c>
      <c r="C322" s="5">
        <f t="shared" si="0"/>
        <v>11356</v>
      </c>
      <c r="D322" s="5" t="str">
        <f t="shared" si="0"/>
        <v>СОШ с углуб.</v>
      </c>
      <c r="E322" s="12" t="str">
        <f t="shared" si="0"/>
        <v>1а</v>
      </c>
      <c r="F322" s="7">
        <f t="shared" si="0"/>
        <v>106</v>
      </c>
      <c r="G322" s="7">
        <f t="shared" si="0"/>
        <v>99</v>
      </c>
      <c r="H322" s="8">
        <f t="shared" si="3"/>
        <v>11356013</v>
      </c>
      <c r="I322" s="9">
        <v>1</v>
      </c>
      <c r="J322" s="9">
        <v>1</v>
      </c>
      <c r="K322" s="9">
        <v>1</v>
      </c>
      <c r="L322" s="9">
        <v>1</v>
      </c>
      <c r="M322" s="9">
        <v>1</v>
      </c>
      <c r="N322" s="10">
        <f t="shared" si="1"/>
        <v>5</v>
      </c>
    </row>
    <row r="323" spans="1:14" x14ac:dyDescent="0.25">
      <c r="A323" s="3" t="str">
        <f t="shared" si="2"/>
        <v>Московский</v>
      </c>
      <c r="B323" s="11" t="str">
        <f t="shared" si="0"/>
        <v>ГБОУ СОШ №356</v>
      </c>
      <c r="C323" s="5">
        <f t="shared" si="0"/>
        <v>11356</v>
      </c>
      <c r="D323" s="5" t="str">
        <f t="shared" si="0"/>
        <v>СОШ с углуб.</v>
      </c>
      <c r="E323" s="12" t="str">
        <f t="shared" si="0"/>
        <v>1а</v>
      </c>
      <c r="F323" s="7">
        <f t="shared" si="0"/>
        <v>106</v>
      </c>
      <c r="G323" s="7">
        <f t="shared" si="0"/>
        <v>99</v>
      </c>
      <c r="H323" s="8">
        <f t="shared" si="3"/>
        <v>11356014</v>
      </c>
      <c r="I323" s="9">
        <v>1</v>
      </c>
      <c r="J323" s="9">
        <v>1</v>
      </c>
      <c r="K323" s="9">
        <v>1</v>
      </c>
      <c r="L323" s="9">
        <v>1</v>
      </c>
      <c r="M323" s="9">
        <v>1</v>
      </c>
      <c r="N323" s="10">
        <f t="shared" si="1"/>
        <v>5</v>
      </c>
    </row>
    <row r="324" spans="1:14" x14ac:dyDescent="0.25">
      <c r="A324" s="3" t="str">
        <f t="shared" si="2"/>
        <v>Московский</v>
      </c>
      <c r="B324" s="11" t="str">
        <f t="shared" si="0"/>
        <v>ГБОУ СОШ №356</v>
      </c>
      <c r="C324" s="5">
        <f t="shared" si="0"/>
        <v>11356</v>
      </c>
      <c r="D324" s="5" t="str">
        <f t="shared" si="0"/>
        <v>СОШ с углуб.</v>
      </c>
      <c r="E324" s="12" t="str">
        <f t="shared" si="0"/>
        <v>1а</v>
      </c>
      <c r="F324" s="7">
        <f t="shared" si="0"/>
        <v>106</v>
      </c>
      <c r="G324" s="7">
        <f t="shared" si="0"/>
        <v>99</v>
      </c>
      <c r="H324" s="8">
        <f t="shared" si="3"/>
        <v>11356015</v>
      </c>
      <c r="I324" s="9">
        <v>0</v>
      </c>
      <c r="J324" s="9">
        <v>1</v>
      </c>
      <c r="K324" s="9">
        <v>1</v>
      </c>
      <c r="L324" s="9">
        <v>1</v>
      </c>
      <c r="M324" s="9">
        <v>1</v>
      </c>
      <c r="N324" s="10">
        <f t="shared" si="1"/>
        <v>4</v>
      </c>
    </row>
    <row r="325" spans="1:14" x14ac:dyDescent="0.25">
      <c r="A325" s="3" t="str">
        <f t="shared" si="2"/>
        <v>Московский</v>
      </c>
      <c r="B325" s="11" t="str">
        <f t="shared" si="0"/>
        <v>ГБОУ СОШ №356</v>
      </c>
      <c r="C325" s="5">
        <f t="shared" si="0"/>
        <v>11356</v>
      </c>
      <c r="D325" s="5" t="str">
        <f t="shared" si="0"/>
        <v>СОШ с углуб.</v>
      </c>
      <c r="E325" s="12" t="str">
        <f t="shared" si="0"/>
        <v>1а</v>
      </c>
      <c r="F325" s="7">
        <f t="shared" si="0"/>
        <v>106</v>
      </c>
      <c r="G325" s="7">
        <f t="shared" si="0"/>
        <v>99</v>
      </c>
      <c r="H325" s="8">
        <f t="shared" si="3"/>
        <v>11356016</v>
      </c>
      <c r="I325" s="9">
        <v>1</v>
      </c>
      <c r="J325" s="9">
        <v>1</v>
      </c>
      <c r="K325" s="9">
        <v>1</v>
      </c>
      <c r="L325" s="9">
        <v>1</v>
      </c>
      <c r="M325" s="9">
        <v>1</v>
      </c>
      <c r="N325" s="10">
        <f t="shared" si="1"/>
        <v>5</v>
      </c>
    </row>
    <row r="326" spans="1:14" x14ac:dyDescent="0.25">
      <c r="A326" s="3" t="str">
        <f t="shared" si="2"/>
        <v>Московский</v>
      </c>
      <c r="B326" s="11" t="str">
        <f t="shared" si="0"/>
        <v>ГБОУ СОШ №356</v>
      </c>
      <c r="C326" s="5">
        <f t="shared" si="0"/>
        <v>11356</v>
      </c>
      <c r="D326" s="5" t="str">
        <f t="shared" si="0"/>
        <v>СОШ с углуб.</v>
      </c>
      <c r="E326" s="12" t="str">
        <f t="shared" si="0"/>
        <v>1а</v>
      </c>
      <c r="F326" s="7">
        <f t="shared" si="0"/>
        <v>106</v>
      </c>
      <c r="G326" s="7">
        <f t="shared" si="0"/>
        <v>99</v>
      </c>
      <c r="H326" s="8">
        <f t="shared" si="3"/>
        <v>11356017</v>
      </c>
      <c r="I326" s="9">
        <v>1</v>
      </c>
      <c r="J326" s="9">
        <v>1</v>
      </c>
      <c r="K326" s="9">
        <v>1</v>
      </c>
      <c r="L326" s="9">
        <v>1</v>
      </c>
      <c r="M326" s="9">
        <v>1</v>
      </c>
      <c r="N326" s="10">
        <f t="shared" si="1"/>
        <v>5</v>
      </c>
    </row>
    <row r="327" spans="1:14" x14ac:dyDescent="0.25">
      <c r="A327" s="3" t="str">
        <f t="shared" si="2"/>
        <v>Московский</v>
      </c>
      <c r="B327" s="11" t="str">
        <f t="shared" si="2"/>
        <v>ГБОУ СОШ №356</v>
      </c>
      <c r="C327" s="5">
        <f t="shared" si="2"/>
        <v>11356</v>
      </c>
      <c r="D327" s="5" t="str">
        <f t="shared" si="2"/>
        <v>СОШ с углуб.</v>
      </c>
      <c r="E327" s="12" t="str">
        <f t="shared" si="2"/>
        <v>1а</v>
      </c>
      <c r="F327" s="7">
        <f t="shared" si="2"/>
        <v>106</v>
      </c>
      <c r="G327" s="7">
        <f t="shared" si="2"/>
        <v>99</v>
      </c>
      <c r="H327" s="8">
        <f t="shared" si="3"/>
        <v>11356018</v>
      </c>
      <c r="I327" s="9">
        <v>0</v>
      </c>
      <c r="J327" s="9">
        <v>1</v>
      </c>
      <c r="K327" s="9">
        <v>1</v>
      </c>
      <c r="L327" s="9">
        <v>1</v>
      </c>
      <c r="M327" s="9">
        <v>1</v>
      </c>
      <c r="N327" s="10">
        <f t="shared" si="1"/>
        <v>4</v>
      </c>
    </row>
    <row r="328" spans="1:14" x14ac:dyDescent="0.25">
      <c r="A328" s="3" t="str">
        <f t="shared" ref="A328:G343" si="4">A327</f>
        <v>Московский</v>
      </c>
      <c r="B328" s="11" t="str">
        <f t="shared" si="4"/>
        <v>ГБОУ СОШ №356</v>
      </c>
      <c r="C328" s="5">
        <f t="shared" si="4"/>
        <v>11356</v>
      </c>
      <c r="D328" s="5" t="str">
        <f t="shared" si="4"/>
        <v>СОШ с углуб.</v>
      </c>
      <c r="E328" s="12" t="str">
        <f t="shared" si="4"/>
        <v>1а</v>
      </c>
      <c r="F328" s="7">
        <f t="shared" si="4"/>
        <v>106</v>
      </c>
      <c r="G328" s="7">
        <f t="shared" si="4"/>
        <v>99</v>
      </c>
      <c r="H328" s="8">
        <f t="shared" si="3"/>
        <v>11356019</v>
      </c>
      <c r="I328" s="9">
        <v>1</v>
      </c>
      <c r="J328" s="9">
        <v>1</v>
      </c>
      <c r="K328" s="9">
        <v>1</v>
      </c>
      <c r="L328" s="9">
        <v>1</v>
      </c>
      <c r="M328" s="9">
        <v>1</v>
      </c>
      <c r="N328" s="10">
        <f t="shared" si="1"/>
        <v>5</v>
      </c>
    </row>
    <row r="329" spans="1:14" x14ac:dyDescent="0.25">
      <c r="A329" s="3" t="str">
        <f t="shared" si="4"/>
        <v>Московский</v>
      </c>
      <c r="B329" s="11" t="str">
        <f t="shared" si="4"/>
        <v>ГБОУ СОШ №356</v>
      </c>
      <c r="C329" s="5">
        <f t="shared" si="4"/>
        <v>11356</v>
      </c>
      <c r="D329" s="5" t="str">
        <f t="shared" si="4"/>
        <v>СОШ с углуб.</v>
      </c>
      <c r="E329" s="12" t="str">
        <f t="shared" si="4"/>
        <v>1а</v>
      </c>
      <c r="F329" s="7">
        <f t="shared" si="4"/>
        <v>106</v>
      </c>
      <c r="G329" s="7">
        <f t="shared" si="4"/>
        <v>99</v>
      </c>
      <c r="H329" s="8">
        <f t="shared" si="3"/>
        <v>11356020</v>
      </c>
      <c r="I329" s="9">
        <v>1</v>
      </c>
      <c r="J329" s="9">
        <v>0</v>
      </c>
      <c r="K329" s="9">
        <v>0</v>
      </c>
      <c r="L329" s="9">
        <v>1</v>
      </c>
      <c r="M329" s="9">
        <v>1</v>
      </c>
      <c r="N329" s="10">
        <f t="shared" si="1"/>
        <v>3</v>
      </c>
    </row>
    <row r="330" spans="1:14" x14ac:dyDescent="0.25">
      <c r="A330" s="3" t="str">
        <f t="shared" si="4"/>
        <v>Московский</v>
      </c>
      <c r="B330" s="11" t="str">
        <f t="shared" si="4"/>
        <v>ГБОУ СОШ №356</v>
      </c>
      <c r="C330" s="5">
        <f t="shared" si="4"/>
        <v>11356</v>
      </c>
      <c r="D330" s="5" t="str">
        <f t="shared" si="4"/>
        <v>СОШ с углуб.</v>
      </c>
      <c r="E330" s="12" t="str">
        <f t="shared" si="4"/>
        <v>1а</v>
      </c>
      <c r="F330" s="7">
        <f t="shared" si="4"/>
        <v>106</v>
      </c>
      <c r="G330" s="7">
        <f t="shared" si="4"/>
        <v>99</v>
      </c>
      <c r="H330" s="8">
        <f t="shared" si="3"/>
        <v>11356021</v>
      </c>
      <c r="I330" s="9">
        <v>0</v>
      </c>
      <c r="J330" s="9">
        <v>1</v>
      </c>
      <c r="K330" s="9">
        <v>1</v>
      </c>
      <c r="L330" s="9">
        <v>1</v>
      </c>
      <c r="M330" s="9">
        <v>1</v>
      </c>
      <c r="N330" s="10">
        <f t="shared" si="1"/>
        <v>4</v>
      </c>
    </row>
    <row r="331" spans="1:14" x14ac:dyDescent="0.25">
      <c r="A331" s="3" t="str">
        <f t="shared" si="4"/>
        <v>Московский</v>
      </c>
      <c r="B331" s="11" t="str">
        <f t="shared" si="4"/>
        <v>ГБОУ СОШ №356</v>
      </c>
      <c r="C331" s="5">
        <f t="shared" si="4"/>
        <v>11356</v>
      </c>
      <c r="D331" s="5" t="str">
        <f t="shared" si="4"/>
        <v>СОШ с углуб.</v>
      </c>
      <c r="E331" s="12" t="str">
        <f t="shared" si="4"/>
        <v>1а</v>
      </c>
      <c r="F331" s="7">
        <f t="shared" si="4"/>
        <v>106</v>
      </c>
      <c r="G331" s="7">
        <f t="shared" si="4"/>
        <v>99</v>
      </c>
      <c r="H331" s="8">
        <f t="shared" si="3"/>
        <v>11356022</v>
      </c>
      <c r="I331" s="9">
        <v>1</v>
      </c>
      <c r="J331" s="9">
        <v>1</v>
      </c>
      <c r="K331" s="9">
        <v>1</v>
      </c>
      <c r="L331" s="9">
        <v>1</v>
      </c>
      <c r="M331" s="9">
        <v>1</v>
      </c>
      <c r="N331" s="10">
        <f t="shared" si="1"/>
        <v>5</v>
      </c>
    </row>
    <row r="332" spans="1:14" x14ac:dyDescent="0.25">
      <c r="A332" s="3" t="str">
        <f t="shared" si="4"/>
        <v>Московский</v>
      </c>
      <c r="B332" s="11" t="str">
        <f t="shared" si="4"/>
        <v>ГБОУ СОШ №356</v>
      </c>
      <c r="C332" s="5">
        <f t="shared" si="4"/>
        <v>11356</v>
      </c>
      <c r="D332" s="5" t="str">
        <f t="shared" si="4"/>
        <v>СОШ с углуб.</v>
      </c>
      <c r="E332" s="12" t="str">
        <f t="shared" si="4"/>
        <v>1а</v>
      </c>
      <c r="F332" s="7">
        <f t="shared" si="4"/>
        <v>106</v>
      </c>
      <c r="G332" s="7">
        <f t="shared" si="4"/>
        <v>99</v>
      </c>
      <c r="H332" s="8">
        <f t="shared" si="3"/>
        <v>11356023</v>
      </c>
      <c r="I332" s="9">
        <v>1</v>
      </c>
      <c r="J332" s="9">
        <v>1</v>
      </c>
      <c r="K332" s="9">
        <v>1</v>
      </c>
      <c r="L332" s="9">
        <v>1</v>
      </c>
      <c r="M332" s="9">
        <v>1</v>
      </c>
      <c r="N332" s="10">
        <f t="shared" si="1"/>
        <v>5</v>
      </c>
    </row>
    <row r="333" spans="1:14" x14ac:dyDescent="0.25">
      <c r="A333" s="3" t="str">
        <f t="shared" si="4"/>
        <v>Московский</v>
      </c>
      <c r="B333" s="11" t="str">
        <f t="shared" si="4"/>
        <v>ГБОУ СОШ №356</v>
      </c>
      <c r="C333" s="5">
        <f t="shared" si="4"/>
        <v>11356</v>
      </c>
      <c r="D333" s="5" t="str">
        <f t="shared" si="4"/>
        <v>СОШ с углуб.</v>
      </c>
      <c r="E333" s="12" t="str">
        <f t="shared" si="4"/>
        <v>1а</v>
      </c>
      <c r="F333" s="7">
        <f t="shared" si="4"/>
        <v>106</v>
      </c>
      <c r="G333" s="7">
        <f t="shared" si="4"/>
        <v>99</v>
      </c>
      <c r="H333" s="8">
        <f>H332+1</f>
        <v>11356024</v>
      </c>
      <c r="I333" s="9">
        <v>1</v>
      </c>
      <c r="J333" s="9">
        <v>1</v>
      </c>
      <c r="K333" s="9">
        <v>1</v>
      </c>
      <c r="L333" s="9">
        <v>1</v>
      </c>
      <c r="M333" s="9">
        <v>1</v>
      </c>
      <c r="N333" s="10">
        <f t="shared" si="1"/>
        <v>5</v>
      </c>
    </row>
    <row r="334" spans="1:14" x14ac:dyDescent="0.25">
      <c r="A334" s="3" t="str">
        <f t="shared" si="4"/>
        <v>Московский</v>
      </c>
      <c r="B334" s="11" t="str">
        <f t="shared" si="4"/>
        <v>ГБОУ СОШ №356</v>
      </c>
      <c r="C334" s="5">
        <f t="shared" si="4"/>
        <v>11356</v>
      </c>
      <c r="D334" s="5" t="str">
        <f t="shared" si="4"/>
        <v>СОШ с углуб.</v>
      </c>
      <c r="E334" s="12" t="str">
        <f t="shared" si="4"/>
        <v>1а</v>
      </c>
      <c r="F334" s="7">
        <f t="shared" si="4"/>
        <v>106</v>
      </c>
      <c r="G334" s="7">
        <f t="shared" si="4"/>
        <v>99</v>
      </c>
      <c r="H334" s="8">
        <f t="shared" ref="H334:H353" si="5">H333+1</f>
        <v>11356025</v>
      </c>
      <c r="I334" s="9">
        <v>1</v>
      </c>
      <c r="J334" s="9">
        <v>1</v>
      </c>
      <c r="K334" s="9">
        <v>1</v>
      </c>
      <c r="L334" s="9">
        <v>1</v>
      </c>
      <c r="M334" s="9">
        <v>1</v>
      </c>
      <c r="N334" s="10">
        <f t="shared" si="1"/>
        <v>5</v>
      </c>
    </row>
    <row r="335" spans="1:14" x14ac:dyDescent="0.25">
      <c r="A335" s="3" t="str">
        <f t="shared" si="4"/>
        <v>Московский</v>
      </c>
      <c r="B335" s="11" t="str">
        <f t="shared" si="4"/>
        <v>ГБОУ СОШ №356</v>
      </c>
      <c r="C335" s="5">
        <f t="shared" si="4"/>
        <v>11356</v>
      </c>
      <c r="D335" s="5" t="str">
        <f t="shared" si="4"/>
        <v>СОШ с углуб.</v>
      </c>
      <c r="E335" s="12" t="str">
        <f t="shared" si="4"/>
        <v>1а</v>
      </c>
      <c r="F335" s="7">
        <f t="shared" si="4"/>
        <v>106</v>
      </c>
      <c r="G335" s="7">
        <f t="shared" si="4"/>
        <v>99</v>
      </c>
      <c r="H335" s="8">
        <f t="shared" si="5"/>
        <v>11356026</v>
      </c>
      <c r="I335" s="9">
        <v>1</v>
      </c>
      <c r="J335" s="9">
        <v>1</v>
      </c>
      <c r="K335" s="9">
        <v>0</v>
      </c>
      <c r="L335" s="9">
        <v>1</v>
      </c>
      <c r="M335" s="9">
        <v>1</v>
      </c>
      <c r="N335" s="10">
        <f t="shared" si="1"/>
        <v>4</v>
      </c>
    </row>
    <row r="336" spans="1:14" x14ac:dyDescent="0.25">
      <c r="A336" s="3" t="str">
        <f t="shared" si="4"/>
        <v>Московский</v>
      </c>
      <c r="B336" s="11" t="str">
        <f t="shared" si="4"/>
        <v>ГБОУ СОШ №356</v>
      </c>
      <c r="C336" s="5">
        <f t="shared" si="4"/>
        <v>11356</v>
      </c>
      <c r="D336" s="5" t="str">
        <f t="shared" si="4"/>
        <v>СОШ с углуб.</v>
      </c>
      <c r="E336" s="12" t="str">
        <f t="shared" si="4"/>
        <v>1а</v>
      </c>
      <c r="F336" s="7">
        <f t="shared" si="4"/>
        <v>106</v>
      </c>
      <c r="G336" s="7">
        <f t="shared" si="4"/>
        <v>99</v>
      </c>
      <c r="H336" s="8">
        <f t="shared" si="5"/>
        <v>11356027</v>
      </c>
      <c r="I336" s="9">
        <v>1</v>
      </c>
      <c r="J336" s="9">
        <v>1</v>
      </c>
      <c r="K336" s="9">
        <v>1</v>
      </c>
      <c r="L336" s="9">
        <v>1</v>
      </c>
      <c r="M336" s="9">
        <v>1</v>
      </c>
      <c r="N336" s="10">
        <f t="shared" si="1"/>
        <v>5</v>
      </c>
    </row>
    <row r="337" spans="1:14" x14ac:dyDescent="0.25">
      <c r="A337" s="3" t="str">
        <f t="shared" si="4"/>
        <v>Московский</v>
      </c>
      <c r="B337" s="11" t="str">
        <f t="shared" si="4"/>
        <v>ГБОУ СОШ №356</v>
      </c>
      <c r="C337" s="5">
        <f t="shared" si="4"/>
        <v>11356</v>
      </c>
      <c r="D337" s="5" t="str">
        <f t="shared" si="4"/>
        <v>СОШ с углуб.</v>
      </c>
      <c r="E337" s="12" t="str">
        <f t="shared" si="4"/>
        <v>1а</v>
      </c>
      <c r="F337" s="7">
        <f t="shared" si="4"/>
        <v>106</v>
      </c>
      <c r="G337" s="7">
        <f t="shared" si="4"/>
        <v>99</v>
      </c>
      <c r="H337" s="8">
        <f t="shared" si="5"/>
        <v>11356028</v>
      </c>
      <c r="I337" s="9">
        <v>1</v>
      </c>
      <c r="J337" s="9">
        <v>1</v>
      </c>
      <c r="K337" s="9">
        <v>1</v>
      </c>
      <c r="L337" s="9">
        <v>1</v>
      </c>
      <c r="M337" s="9">
        <v>1</v>
      </c>
      <c r="N337" s="10">
        <f t="shared" si="1"/>
        <v>5</v>
      </c>
    </row>
    <row r="338" spans="1:14" x14ac:dyDescent="0.25">
      <c r="A338" s="3" t="str">
        <f t="shared" si="4"/>
        <v>Московский</v>
      </c>
      <c r="B338" s="11" t="str">
        <f t="shared" si="4"/>
        <v>ГБОУ СОШ №356</v>
      </c>
      <c r="C338" s="5">
        <f t="shared" si="4"/>
        <v>11356</v>
      </c>
      <c r="D338" s="5" t="str">
        <f t="shared" si="4"/>
        <v>СОШ с углуб.</v>
      </c>
      <c r="E338" s="12" t="str">
        <f t="shared" si="4"/>
        <v>1а</v>
      </c>
      <c r="F338" s="7">
        <f t="shared" si="4"/>
        <v>106</v>
      </c>
      <c r="G338" s="7">
        <f t="shared" si="4"/>
        <v>99</v>
      </c>
      <c r="H338" s="8">
        <f t="shared" si="5"/>
        <v>11356029</v>
      </c>
      <c r="I338" s="9">
        <v>0</v>
      </c>
      <c r="J338" s="9">
        <v>1</v>
      </c>
      <c r="K338" s="9">
        <v>1</v>
      </c>
      <c r="L338" s="9">
        <v>1</v>
      </c>
      <c r="M338" s="9">
        <v>1</v>
      </c>
      <c r="N338" s="10">
        <f t="shared" si="1"/>
        <v>4</v>
      </c>
    </row>
    <row r="339" spans="1:14" x14ac:dyDescent="0.25">
      <c r="A339" s="3" t="str">
        <f t="shared" si="4"/>
        <v>Московский</v>
      </c>
      <c r="B339" s="11" t="str">
        <f t="shared" si="4"/>
        <v>ГБОУ СОШ №356</v>
      </c>
      <c r="C339" s="5">
        <f t="shared" si="4"/>
        <v>11356</v>
      </c>
      <c r="D339" s="5" t="str">
        <f t="shared" si="4"/>
        <v>СОШ с углуб.</v>
      </c>
      <c r="E339" s="12" t="str">
        <f t="shared" si="4"/>
        <v>1а</v>
      </c>
      <c r="F339" s="7">
        <f t="shared" si="4"/>
        <v>106</v>
      </c>
      <c r="G339" s="7">
        <f t="shared" si="4"/>
        <v>99</v>
      </c>
      <c r="H339" s="8">
        <f t="shared" si="5"/>
        <v>11356030</v>
      </c>
      <c r="I339" s="9">
        <v>1</v>
      </c>
      <c r="J339" s="9">
        <v>1</v>
      </c>
      <c r="K339" s="9">
        <v>1</v>
      </c>
      <c r="L339" s="9">
        <v>1</v>
      </c>
      <c r="M339" s="9">
        <v>0</v>
      </c>
      <c r="N339" s="10">
        <f t="shared" si="1"/>
        <v>4</v>
      </c>
    </row>
    <row r="340" spans="1:14" x14ac:dyDescent="0.25">
      <c r="A340" s="3" t="str">
        <f t="shared" si="4"/>
        <v>Московский</v>
      </c>
      <c r="B340" s="11" t="str">
        <f t="shared" si="4"/>
        <v>ГБОУ СОШ №356</v>
      </c>
      <c r="C340" s="5">
        <f t="shared" si="4"/>
        <v>11356</v>
      </c>
      <c r="D340" s="5" t="str">
        <f t="shared" si="4"/>
        <v>СОШ с углуб.</v>
      </c>
      <c r="E340" s="12" t="str">
        <f t="shared" si="4"/>
        <v>1а</v>
      </c>
      <c r="F340" s="7">
        <f t="shared" si="4"/>
        <v>106</v>
      </c>
      <c r="G340" s="7">
        <f t="shared" si="4"/>
        <v>99</v>
      </c>
      <c r="H340" s="8">
        <f t="shared" si="5"/>
        <v>11356031</v>
      </c>
      <c r="I340" s="9">
        <v>1</v>
      </c>
      <c r="J340" s="9">
        <v>0</v>
      </c>
      <c r="K340" s="9">
        <v>1</v>
      </c>
      <c r="L340" s="9">
        <v>1</v>
      </c>
      <c r="M340" s="9">
        <v>1</v>
      </c>
      <c r="N340" s="10">
        <f t="shared" si="1"/>
        <v>4</v>
      </c>
    </row>
    <row r="341" spans="1:14" x14ac:dyDescent="0.25">
      <c r="A341" s="3" t="str">
        <f t="shared" si="4"/>
        <v>Московский</v>
      </c>
      <c r="B341" s="11" t="str">
        <f t="shared" si="4"/>
        <v>ГБОУ СОШ №356</v>
      </c>
      <c r="C341" s="5">
        <f t="shared" si="4"/>
        <v>11356</v>
      </c>
      <c r="D341" s="5" t="str">
        <f t="shared" si="4"/>
        <v>СОШ с углуб.</v>
      </c>
      <c r="E341" s="12" t="str">
        <f t="shared" si="4"/>
        <v>1а</v>
      </c>
      <c r="F341" s="7">
        <f t="shared" si="4"/>
        <v>106</v>
      </c>
      <c r="G341" s="7">
        <f t="shared" si="4"/>
        <v>99</v>
      </c>
      <c r="H341" s="8">
        <f t="shared" si="5"/>
        <v>11356032</v>
      </c>
      <c r="I341" s="9">
        <v>1</v>
      </c>
      <c r="J341" s="9">
        <v>1</v>
      </c>
      <c r="K341" s="9">
        <v>1</v>
      </c>
      <c r="L341" s="9">
        <v>1</v>
      </c>
      <c r="M341" s="9">
        <v>1</v>
      </c>
      <c r="N341" s="10">
        <f t="shared" si="1"/>
        <v>5</v>
      </c>
    </row>
    <row r="342" spans="1:14" x14ac:dyDescent="0.25">
      <c r="A342" s="3" t="str">
        <f t="shared" si="4"/>
        <v>Московский</v>
      </c>
      <c r="B342" s="11" t="str">
        <f t="shared" si="4"/>
        <v>ГБОУ СОШ №356</v>
      </c>
      <c r="C342" s="5">
        <f t="shared" si="4"/>
        <v>11356</v>
      </c>
      <c r="D342" s="5" t="str">
        <f t="shared" si="4"/>
        <v>СОШ с углуб.</v>
      </c>
      <c r="E342" s="13" t="s">
        <v>16</v>
      </c>
      <c r="F342" s="7">
        <f t="shared" si="4"/>
        <v>106</v>
      </c>
      <c r="G342" s="7">
        <f t="shared" si="4"/>
        <v>99</v>
      </c>
      <c r="H342" s="8">
        <f t="shared" si="5"/>
        <v>11356033</v>
      </c>
      <c r="I342" s="9">
        <v>1</v>
      </c>
      <c r="J342" s="9">
        <v>1</v>
      </c>
      <c r="K342" s="9">
        <v>1</v>
      </c>
      <c r="L342" s="9">
        <v>1</v>
      </c>
      <c r="M342" s="9">
        <v>1</v>
      </c>
      <c r="N342" s="10">
        <f t="shared" si="1"/>
        <v>5</v>
      </c>
    </row>
    <row r="343" spans="1:14" x14ac:dyDescent="0.25">
      <c r="A343" s="3" t="str">
        <f t="shared" si="4"/>
        <v>Московский</v>
      </c>
      <c r="B343" s="11" t="str">
        <f t="shared" si="4"/>
        <v>ГБОУ СОШ №356</v>
      </c>
      <c r="C343" s="5">
        <f t="shared" si="4"/>
        <v>11356</v>
      </c>
      <c r="D343" s="5" t="str">
        <f t="shared" si="4"/>
        <v>СОШ с углуб.</v>
      </c>
      <c r="E343" s="12" t="str">
        <f t="shared" si="4"/>
        <v>1б</v>
      </c>
      <c r="F343" s="7">
        <f t="shared" si="4"/>
        <v>106</v>
      </c>
      <c r="G343" s="7">
        <f t="shared" si="4"/>
        <v>99</v>
      </c>
      <c r="H343" s="8">
        <f t="shared" si="5"/>
        <v>11356034</v>
      </c>
      <c r="I343" s="9">
        <v>1</v>
      </c>
      <c r="J343" s="9">
        <v>1</v>
      </c>
      <c r="K343" s="9">
        <v>1</v>
      </c>
      <c r="L343" s="9">
        <v>1</v>
      </c>
      <c r="M343" s="9">
        <v>1</v>
      </c>
      <c r="N343" s="10">
        <f t="shared" si="1"/>
        <v>5</v>
      </c>
    </row>
    <row r="344" spans="1:14" x14ac:dyDescent="0.25">
      <c r="A344" s="3" t="str">
        <f t="shared" ref="A344:G359" si="6">A343</f>
        <v>Московский</v>
      </c>
      <c r="B344" s="11" t="str">
        <f t="shared" si="6"/>
        <v>ГБОУ СОШ №356</v>
      </c>
      <c r="C344" s="5">
        <f t="shared" si="6"/>
        <v>11356</v>
      </c>
      <c r="D344" s="5" t="str">
        <f t="shared" si="6"/>
        <v>СОШ с углуб.</v>
      </c>
      <c r="E344" s="12" t="str">
        <f t="shared" si="6"/>
        <v>1б</v>
      </c>
      <c r="F344" s="7">
        <f t="shared" si="6"/>
        <v>106</v>
      </c>
      <c r="G344" s="7">
        <f t="shared" si="6"/>
        <v>99</v>
      </c>
      <c r="H344" s="8">
        <f t="shared" si="5"/>
        <v>11356035</v>
      </c>
      <c r="I344" s="9">
        <v>1</v>
      </c>
      <c r="J344" s="9">
        <v>1</v>
      </c>
      <c r="K344" s="9">
        <v>1</v>
      </c>
      <c r="L344" s="9">
        <v>1</v>
      </c>
      <c r="M344" s="9">
        <v>1</v>
      </c>
      <c r="N344" s="10">
        <f t="shared" si="1"/>
        <v>5</v>
      </c>
    </row>
    <row r="345" spans="1:14" x14ac:dyDescent="0.25">
      <c r="A345" s="3" t="str">
        <f t="shared" si="6"/>
        <v>Московский</v>
      </c>
      <c r="B345" s="11" t="str">
        <f t="shared" si="6"/>
        <v>ГБОУ СОШ №356</v>
      </c>
      <c r="C345" s="5">
        <f t="shared" si="6"/>
        <v>11356</v>
      </c>
      <c r="D345" s="5" t="str">
        <f t="shared" si="6"/>
        <v>СОШ с углуб.</v>
      </c>
      <c r="E345" s="12" t="str">
        <f t="shared" si="6"/>
        <v>1б</v>
      </c>
      <c r="F345" s="7">
        <f t="shared" si="6"/>
        <v>106</v>
      </c>
      <c r="G345" s="7">
        <f t="shared" si="6"/>
        <v>99</v>
      </c>
      <c r="H345" s="8">
        <f t="shared" si="5"/>
        <v>11356036</v>
      </c>
      <c r="I345" s="9">
        <v>1</v>
      </c>
      <c r="J345" s="9">
        <v>1</v>
      </c>
      <c r="K345" s="9">
        <v>0</v>
      </c>
      <c r="L345" s="9">
        <v>1</v>
      </c>
      <c r="M345" s="9">
        <v>1</v>
      </c>
      <c r="N345" s="10">
        <f t="shared" si="1"/>
        <v>4</v>
      </c>
    </row>
    <row r="346" spans="1:14" x14ac:dyDescent="0.25">
      <c r="A346" s="3" t="str">
        <f t="shared" si="6"/>
        <v>Московский</v>
      </c>
      <c r="B346" s="11" t="str">
        <f t="shared" si="6"/>
        <v>ГБОУ СОШ №356</v>
      </c>
      <c r="C346" s="5">
        <f t="shared" si="6"/>
        <v>11356</v>
      </c>
      <c r="D346" s="5" t="str">
        <f t="shared" si="6"/>
        <v>СОШ с углуб.</v>
      </c>
      <c r="E346" s="12" t="str">
        <f t="shared" si="6"/>
        <v>1б</v>
      </c>
      <c r="F346" s="7">
        <f t="shared" si="6"/>
        <v>106</v>
      </c>
      <c r="G346" s="7">
        <f t="shared" si="6"/>
        <v>99</v>
      </c>
      <c r="H346" s="8">
        <f t="shared" si="5"/>
        <v>11356037</v>
      </c>
      <c r="I346" s="9">
        <v>0</v>
      </c>
      <c r="J346" s="9">
        <v>0</v>
      </c>
      <c r="K346" s="9">
        <v>0</v>
      </c>
      <c r="L346" s="9">
        <v>0</v>
      </c>
      <c r="M346" s="9">
        <v>1</v>
      </c>
      <c r="N346" s="10">
        <f t="shared" si="1"/>
        <v>1</v>
      </c>
    </row>
    <row r="347" spans="1:14" x14ac:dyDescent="0.25">
      <c r="A347" s="3" t="str">
        <f t="shared" si="6"/>
        <v>Московский</v>
      </c>
      <c r="B347" s="11" t="str">
        <f t="shared" si="6"/>
        <v>ГБОУ СОШ №356</v>
      </c>
      <c r="C347" s="5">
        <f t="shared" si="6"/>
        <v>11356</v>
      </c>
      <c r="D347" s="5" t="str">
        <f t="shared" si="6"/>
        <v>СОШ с углуб.</v>
      </c>
      <c r="E347" s="12" t="str">
        <f t="shared" si="6"/>
        <v>1б</v>
      </c>
      <c r="F347" s="7">
        <f t="shared" si="6"/>
        <v>106</v>
      </c>
      <c r="G347" s="7">
        <f t="shared" si="6"/>
        <v>99</v>
      </c>
      <c r="H347" s="8">
        <f t="shared" si="5"/>
        <v>11356038</v>
      </c>
      <c r="I347" s="9">
        <v>1</v>
      </c>
      <c r="J347" s="9">
        <v>1</v>
      </c>
      <c r="K347" s="9">
        <v>1</v>
      </c>
      <c r="L347" s="9">
        <v>1</v>
      </c>
      <c r="M347" s="9">
        <v>1</v>
      </c>
      <c r="N347" s="10">
        <f t="shared" si="1"/>
        <v>5</v>
      </c>
    </row>
    <row r="348" spans="1:14" x14ac:dyDescent="0.25">
      <c r="A348" s="3" t="str">
        <f t="shared" si="6"/>
        <v>Московский</v>
      </c>
      <c r="B348" s="11" t="str">
        <f t="shared" si="6"/>
        <v>ГБОУ СОШ №356</v>
      </c>
      <c r="C348" s="5">
        <f t="shared" si="6"/>
        <v>11356</v>
      </c>
      <c r="D348" s="5" t="str">
        <f t="shared" si="6"/>
        <v>СОШ с углуб.</v>
      </c>
      <c r="E348" s="12" t="str">
        <f t="shared" si="6"/>
        <v>1б</v>
      </c>
      <c r="F348" s="7">
        <f t="shared" si="6"/>
        <v>106</v>
      </c>
      <c r="G348" s="7">
        <f t="shared" si="6"/>
        <v>99</v>
      </c>
      <c r="H348" s="8">
        <f t="shared" si="5"/>
        <v>11356039</v>
      </c>
      <c r="I348" s="9">
        <v>1</v>
      </c>
      <c r="J348" s="9">
        <v>1</v>
      </c>
      <c r="K348" s="9">
        <v>1</v>
      </c>
      <c r="L348" s="9">
        <v>1</v>
      </c>
      <c r="M348" s="9">
        <v>1</v>
      </c>
      <c r="N348" s="10">
        <f t="shared" si="1"/>
        <v>5</v>
      </c>
    </row>
    <row r="349" spans="1:14" x14ac:dyDescent="0.25">
      <c r="A349" s="3" t="str">
        <f t="shared" si="6"/>
        <v>Московский</v>
      </c>
      <c r="B349" s="11" t="str">
        <f t="shared" si="6"/>
        <v>ГБОУ СОШ №356</v>
      </c>
      <c r="C349" s="5">
        <f t="shared" si="6"/>
        <v>11356</v>
      </c>
      <c r="D349" s="5" t="str">
        <f t="shared" si="6"/>
        <v>СОШ с углуб.</v>
      </c>
      <c r="E349" s="12" t="str">
        <f t="shared" si="6"/>
        <v>1б</v>
      </c>
      <c r="F349" s="7">
        <f t="shared" si="6"/>
        <v>106</v>
      </c>
      <c r="G349" s="7">
        <f t="shared" si="6"/>
        <v>99</v>
      </c>
      <c r="H349" s="8">
        <f t="shared" si="5"/>
        <v>11356040</v>
      </c>
      <c r="I349" s="9">
        <v>1</v>
      </c>
      <c r="J349" s="9">
        <v>1</v>
      </c>
      <c r="K349" s="9">
        <v>1</v>
      </c>
      <c r="L349" s="9">
        <v>1</v>
      </c>
      <c r="M349" s="9">
        <v>1</v>
      </c>
      <c r="N349" s="10">
        <f t="shared" si="1"/>
        <v>5</v>
      </c>
    </row>
    <row r="350" spans="1:14" x14ac:dyDescent="0.25">
      <c r="A350" s="3" t="str">
        <f t="shared" si="6"/>
        <v>Московский</v>
      </c>
      <c r="B350" s="11" t="str">
        <f t="shared" si="6"/>
        <v>ГБОУ СОШ №356</v>
      </c>
      <c r="C350" s="5">
        <f t="shared" si="6"/>
        <v>11356</v>
      </c>
      <c r="D350" s="5" t="str">
        <f t="shared" si="6"/>
        <v>СОШ с углуб.</v>
      </c>
      <c r="E350" s="12" t="str">
        <f t="shared" si="6"/>
        <v>1б</v>
      </c>
      <c r="F350" s="7">
        <f t="shared" si="6"/>
        <v>106</v>
      </c>
      <c r="G350" s="7">
        <f t="shared" si="6"/>
        <v>99</v>
      </c>
      <c r="H350" s="8">
        <f t="shared" si="5"/>
        <v>11356041</v>
      </c>
      <c r="I350" s="9">
        <v>1</v>
      </c>
      <c r="J350" s="9">
        <v>1</v>
      </c>
      <c r="K350" s="9">
        <v>1</v>
      </c>
      <c r="L350" s="9">
        <v>1</v>
      </c>
      <c r="M350" s="9">
        <v>1</v>
      </c>
      <c r="N350" s="10">
        <f t="shared" si="1"/>
        <v>5</v>
      </c>
    </row>
    <row r="351" spans="1:14" x14ac:dyDescent="0.25">
      <c r="A351" s="3" t="str">
        <f t="shared" si="6"/>
        <v>Московский</v>
      </c>
      <c r="B351" s="11" t="str">
        <f t="shared" si="6"/>
        <v>ГБОУ СОШ №356</v>
      </c>
      <c r="C351" s="5">
        <f t="shared" si="6"/>
        <v>11356</v>
      </c>
      <c r="D351" s="5" t="str">
        <f t="shared" si="6"/>
        <v>СОШ с углуб.</v>
      </c>
      <c r="E351" s="12" t="str">
        <f t="shared" si="6"/>
        <v>1б</v>
      </c>
      <c r="F351" s="7">
        <f t="shared" si="6"/>
        <v>106</v>
      </c>
      <c r="G351" s="7">
        <f t="shared" si="6"/>
        <v>99</v>
      </c>
      <c r="H351" s="8">
        <f t="shared" si="5"/>
        <v>11356042</v>
      </c>
      <c r="I351" s="9">
        <v>1</v>
      </c>
      <c r="J351" s="9">
        <v>1</v>
      </c>
      <c r="K351" s="9">
        <v>1</v>
      </c>
      <c r="L351" s="9">
        <v>1</v>
      </c>
      <c r="M351" s="9">
        <v>1</v>
      </c>
      <c r="N351" s="10">
        <f t="shared" si="1"/>
        <v>5</v>
      </c>
    </row>
    <row r="352" spans="1:14" x14ac:dyDescent="0.25">
      <c r="A352" s="3" t="str">
        <f t="shared" si="6"/>
        <v>Московский</v>
      </c>
      <c r="B352" s="11" t="str">
        <f t="shared" si="6"/>
        <v>ГБОУ СОШ №356</v>
      </c>
      <c r="C352" s="5">
        <f t="shared" si="6"/>
        <v>11356</v>
      </c>
      <c r="D352" s="5" t="str">
        <f t="shared" si="6"/>
        <v>СОШ с углуб.</v>
      </c>
      <c r="E352" s="12" t="str">
        <f t="shared" si="6"/>
        <v>1б</v>
      </c>
      <c r="F352" s="7">
        <f t="shared" si="6"/>
        <v>106</v>
      </c>
      <c r="G352" s="7">
        <f t="shared" si="6"/>
        <v>99</v>
      </c>
      <c r="H352" s="8">
        <f t="shared" si="5"/>
        <v>11356043</v>
      </c>
      <c r="I352" s="9">
        <v>1</v>
      </c>
      <c r="J352" s="9">
        <v>1</v>
      </c>
      <c r="K352" s="9">
        <v>1</v>
      </c>
      <c r="L352" s="9">
        <v>1</v>
      </c>
      <c r="M352" s="9">
        <v>1</v>
      </c>
      <c r="N352" s="10">
        <f t="shared" si="1"/>
        <v>5</v>
      </c>
    </row>
    <row r="353" spans="1:14" x14ac:dyDescent="0.25">
      <c r="A353" s="3" t="str">
        <f t="shared" si="6"/>
        <v>Московский</v>
      </c>
      <c r="B353" s="11" t="str">
        <f t="shared" si="6"/>
        <v>ГБОУ СОШ №356</v>
      </c>
      <c r="C353" s="5">
        <f t="shared" si="6"/>
        <v>11356</v>
      </c>
      <c r="D353" s="5" t="str">
        <f t="shared" si="6"/>
        <v>СОШ с углуб.</v>
      </c>
      <c r="E353" s="12" t="str">
        <f t="shared" si="6"/>
        <v>1б</v>
      </c>
      <c r="F353" s="7">
        <f t="shared" si="6"/>
        <v>106</v>
      </c>
      <c r="G353" s="7">
        <f t="shared" si="6"/>
        <v>99</v>
      </c>
      <c r="H353" s="8">
        <f t="shared" si="5"/>
        <v>11356044</v>
      </c>
      <c r="I353" s="9">
        <v>1</v>
      </c>
      <c r="J353" s="9">
        <v>1</v>
      </c>
      <c r="K353" s="9">
        <v>1</v>
      </c>
      <c r="L353" s="9">
        <v>1</v>
      </c>
      <c r="M353" s="9">
        <v>1</v>
      </c>
      <c r="N353" s="10">
        <f t="shared" si="1"/>
        <v>5</v>
      </c>
    </row>
    <row r="354" spans="1:14" x14ac:dyDescent="0.25">
      <c r="A354" s="3" t="str">
        <f t="shared" si="6"/>
        <v>Московский</v>
      </c>
      <c r="B354" s="11" t="str">
        <f t="shared" si="6"/>
        <v>ГБОУ СОШ №356</v>
      </c>
      <c r="C354" s="5">
        <f t="shared" si="6"/>
        <v>11356</v>
      </c>
      <c r="D354" s="5" t="str">
        <f t="shared" si="6"/>
        <v>СОШ с углуб.</v>
      </c>
      <c r="E354" s="12" t="str">
        <f t="shared" si="6"/>
        <v>1б</v>
      </c>
      <c r="F354" s="7">
        <f t="shared" si="6"/>
        <v>106</v>
      </c>
      <c r="G354" s="7">
        <f t="shared" si="6"/>
        <v>99</v>
      </c>
      <c r="H354" s="8">
        <f t="shared" si="3"/>
        <v>11356045</v>
      </c>
      <c r="I354" s="9">
        <v>1</v>
      </c>
      <c r="J354" s="9">
        <v>1</v>
      </c>
      <c r="K354" s="9">
        <v>1</v>
      </c>
      <c r="L354" s="9">
        <v>1</v>
      </c>
      <c r="M354" s="9">
        <v>1</v>
      </c>
      <c r="N354" s="10">
        <f t="shared" si="1"/>
        <v>5</v>
      </c>
    </row>
    <row r="355" spans="1:14" x14ac:dyDescent="0.25">
      <c r="A355" s="3" t="str">
        <f t="shared" si="6"/>
        <v>Московский</v>
      </c>
      <c r="B355" s="11" t="str">
        <f t="shared" si="6"/>
        <v>ГБОУ СОШ №356</v>
      </c>
      <c r="C355" s="5">
        <f t="shared" si="6"/>
        <v>11356</v>
      </c>
      <c r="D355" s="5" t="str">
        <f t="shared" si="6"/>
        <v>СОШ с углуб.</v>
      </c>
      <c r="E355" s="12" t="str">
        <f t="shared" si="6"/>
        <v>1б</v>
      </c>
      <c r="F355" s="7">
        <f t="shared" si="6"/>
        <v>106</v>
      </c>
      <c r="G355" s="7">
        <f t="shared" si="6"/>
        <v>99</v>
      </c>
      <c r="H355" s="8">
        <f t="shared" si="3"/>
        <v>11356046</v>
      </c>
      <c r="I355" s="9">
        <v>1</v>
      </c>
      <c r="J355" s="9">
        <v>1</v>
      </c>
      <c r="K355" s="9">
        <v>1</v>
      </c>
      <c r="L355" s="9">
        <v>1</v>
      </c>
      <c r="M355" s="9">
        <v>1</v>
      </c>
      <c r="N355" s="10">
        <f t="shared" si="1"/>
        <v>5</v>
      </c>
    </row>
    <row r="356" spans="1:14" x14ac:dyDescent="0.25">
      <c r="A356" s="3" t="str">
        <f t="shared" si="6"/>
        <v>Московский</v>
      </c>
      <c r="B356" s="11" t="str">
        <f t="shared" si="6"/>
        <v>ГБОУ СОШ №356</v>
      </c>
      <c r="C356" s="5">
        <f t="shared" si="6"/>
        <v>11356</v>
      </c>
      <c r="D356" s="5" t="str">
        <f t="shared" si="6"/>
        <v>СОШ с углуб.</v>
      </c>
      <c r="E356" s="12" t="str">
        <f t="shared" si="6"/>
        <v>1б</v>
      </c>
      <c r="F356" s="7">
        <f t="shared" si="6"/>
        <v>106</v>
      </c>
      <c r="G356" s="7">
        <f t="shared" si="6"/>
        <v>99</v>
      </c>
      <c r="H356" s="8">
        <f t="shared" si="3"/>
        <v>11356047</v>
      </c>
      <c r="I356" s="9">
        <v>1</v>
      </c>
      <c r="J356" s="9">
        <v>1</v>
      </c>
      <c r="K356" s="9">
        <v>1</v>
      </c>
      <c r="L356" s="9">
        <v>1</v>
      </c>
      <c r="M356" s="9">
        <v>1</v>
      </c>
      <c r="N356" s="10">
        <f t="shared" si="1"/>
        <v>5</v>
      </c>
    </row>
    <row r="357" spans="1:14" x14ac:dyDescent="0.25">
      <c r="A357" s="3" t="str">
        <f t="shared" si="6"/>
        <v>Московский</v>
      </c>
      <c r="B357" s="11" t="str">
        <f t="shared" si="6"/>
        <v>ГБОУ СОШ №356</v>
      </c>
      <c r="C357" s="5">
        <f t="shared" si="6"/>
        <v>11356</v>
      </c>
      <c r="D357" s="5" t="str">
        <f t="shared" si="6"/>
        <v>СОШ с углуб.</v>
      </c>
      <c r="E357" s="12" t="str">
        <f t="shared" si="6"/>
        <v>1б</v>
      </c>
      <c r="F357" s="7">
        <f t="shared" si="6"/>
        <v>106</v>
      </c>
      <c r="G357" s="7">
        <f t="shared" si="6"/>
        <v>99</v>
      </c>
      <c r="H357" s="8">
        <f t="shared" si="3"/>
        <v>11356048</v>
      </c>
      <c r="I357" s="9">
        <v>1</v>
      </c>
      <c r="J357" s="9">
        <v>1</v>
      </c>
      <c r="K357" s="9">
        <v>1</v>
      </c>
      <c r="L357" s="9">
        <v>1</v>
      </c>
      <c r="M357" s="9">
        <v>1</v>
      </c>
      <c r="N357" s="10">
        <f t="shared" si="1"/>
        <v>5</v>
      </c>
    </row>
    <row r="358" spans="1:14" x14ac:dyDescent="0.25">
      <c r="A358" s="3" t="str">
        <f t="shared" si="6"/>
        <v>Московский</v>
      </c>
      <c r="B358" s="11" t="str">
        <f t="shared" si="6"/>
        <v>ГБОУ СОШ №356</v>
      </c>
      <c r="C358" s="5">
        <f t="shared" si="6"/>
        <v>11356</v>
      </c>
      <c r="D358" s="5" t="str">
        <f t="shared" si="6"/>
        <v>СОШ с углуб.</v>
      </c>
      <c r="E358" s="12" t="str">
        <f t="shared" si="6"/>
        <v>1б</v>
      </c>
      <c r="F358" s="7">
        <f t="shared" si="6"/>
        <v>106</v>
      </c>
      <c r="G358" s="7">
        <f t="shared" si="6"/>
        <v>99</v>
      </c>
      <c r="H358" s="8">
        <f t="shared" si="3"/>
        <v>11356049</v>
      </c>
      <c r="I358" s="9">
        <v>1</v>
      </c>
      <c r="J358" s="9">
        <v>1</v>
      </c>
      <c r="K358" s="9">
        <v>1</v>
      </c>
      <c r="L358" s="9">
        <v>1</v>
      </c>
      <c r="M358" s="9">
        <v>1</v>
      </c>
      <c r="N358" s="10">
        <f t="shared" si="1"/>
        <v>5</v>
      </c>
    </row>
    <row r="359" spans="1:14" x14ac:dyDescent="0.25">
      <c r="A359" s="3" t="str">
        <f t="shared" si="6"/>
        <v>Московский</v>
      </c>
      <c r="B359" s="11" t="str">
        <f t="shared" si="6"/>
        <v>ГБОУ СОШ №356</v>
      </c>
      <c r="C359" s="5">
        <f t="shared" si="6"/>
        <v>11356</v>
      </c>
      <c r="D359" s="5" t="str">
        <f t="shared" si="6"/>
        <v>СОШ с углуб.</v>
      </c>
      <c r="E359" s="12" t="str">
        <f t="shared" si="6"/>
        <v>1б</v>
      </c>
      <c r="F359" s="7">
        <f t="shared" si="6"/>
        <v>106</v>
      </c>
      <c r="G359" s="7">
        <f t="shared" si="6"/>
        <v>99</v>
      </c>
      <c r="H359" s="8">
        <f t="shared" si="3"/>
        <v>11356050</v>
      </c>
      <c r="I359" s="9">
        <v>1</v>
      </c>
      <c r="J359" s="9">
        <v>1</v>
      </c>
      <c r="K359" s="9">
        <v>1</v>
      </c>
      <c r="L359" s="9">
        <v>1</v>
      </c>
      <c r="M359" s="9">
        <v>1</v>
      </c>
      <c r="N359" s="10">
        <f t="shared" si="1"/>
        <v>5</v>
      </c>
    </row>
    <row r="360" spans="1:14" x14ac:dyDescent="0.25">
      <c r="A360" s="3" t="str">
        <f t="shared" ref="A360:G375" si="7">A359</f>
        <v>Московский</v>
      </c>
      <c r="B360" s="11" t="str">
        <f t="shared" si="7"/>
        <v>ГБОУ СОШ №356</v>
      </c>
      <c r="C360" s="5">
        <f t="shared" si="7"/>
        <v>11356</v>
      </c>
      <c r="D360" s="5" t="str">
        <f t="shared" si="7"/>
        <v>СОШ с углуб.</v>
      </c>
      <c r="E360" s="12" t="str">
        <f t="shared" si="7"/>
        <v>1б</v>
      </c>
      <c r="F360" s="7">
        <f t="shared" si="7"/>
        <v>106</v>
      </c>
      <c r="G360" s="7">
        <f t="shared" si="7"/>
        <v>99</v>
      </c>
      <c r="H360" s="8">
        <f t="shared" si="3"/>
        <v>11356051</v>
      </c>
      <c r="I360" s="9">
        <v>1</v>
      </c>
      <c r="J360" s="9">
        <v>0</v>
      </c>
      <c r="K360" s="9">
        <v>1</v>
      </c>
      <c r="L360" s="9">
        <v>1</v>
      </c>
      <c r="M360" s="9">
        <v>1</v>
      </c>
      <c r="N360" s="10">
        <f t="shared" si="1"/>
        <v>4</v>
      </c>
    </row>
    <row r="361" spans="1:14" x14ac:dyDescent="0.25">
      <c r="A361" s="3" t="str">
        <f t="shared" si="7"/>
        <v>Московский</v>
      </c>
      <c r="B361" s="11" t="str">
        <f t="shared" si="7"/>
        <v>ГБОУ СОШ №356</v>
      </c>
      <c r="C361" s="5">
        <f t="shared" si="7"/>
        <v>11356</v>
      </c>
      <c r="D361" s="5" t="str">
        <f t="shared" si="7"/>
        <v>СОШ с углуб.</v>
      </c>
      <c r="E361" s="12" t="str">
        <f t="shared" si="7"/>
        <v>1б</v>
      </c>
      <c r="F361" s="7">
        <f t="shared" si="7"/>
        <v>106</v>
      </c>
      <c r="G361" s="7">
        <f t="shared" si="7"/>
        <v>99</v>
      </c>
      <c r="H361" s="8">
        <f t="shared" si="3"/>
        <v>11356052</v>
      </c>
      <c r="I361" s="9">
        <v>1</v>
      </c>
      <c r="J361" s="9">
        <v>1</v>
      </c>
      <c r="K361" s="9">
        <v>1</v>
      </c>
      <c r="L361" s="9">
        <v>1</v>
      </c>
      <c r="M361" s="9">
        <v>1</v>
      </c>
      <c r="N361" s="10">
        <f t="shared" si="1"/>
        <v>5</v>
      </c>
    </row>
    <row r="362" spans="1:14" x14ac:dyDescent="0.25">
      <c r="A362" s="3" t="str">
        <f t="shared" si="7"/>
        <v>Московский</v>
      </c>
      <c r="B362" s="11" t="str">
        <f t="shared" si="7"/>
        <v>ГБОУ СОШ №356</v>
      </c>
      <c r="C362" s="5">
        <f t="shared" si="7"/>
        <v>11356</v>
      </c>
      <c r="D362" s="5" t="str">
        <f t="shared" si="7"/>
        <v>СОШ с углуб.</v>
      </c>
      <c r="E362" s="12" t="str">
        <f t="shared" si="7"/>
        <v>1б</v>
      </c>
      <c r="F362" s="7">
        <f t="shared" si="7"/>
        <v>106</v>
      </c>
      <c r="G362" s="7">
        <f t="shared" si="7"/>
        <v>99</v>
      </c>
      <c r="H362" s="8">
        <f t="shared" si="3"/>
        <v>11356053</v>
      </c>
      <c r="I362" s="9">
        <v>1</v>
      </c>
      <c r="J362" s="9">
        <v>1</v>
      </c>
      <c r="K362" s="9">
        <v>1</v>
      </c>
      <c r="L362" s="9">
        <v>1</v>
      </c>
      <c r="M362" s="9">
        <v>1</v>
      </c>
      <c r="N362" s="10">
        <f t="shared" si="1"/>
        <v>5</v>
      </c>
    </row>
    <row r="363" spans="1:14" x14ac:dyDescent="0.25">
      <c r="A363" s="3" t="str">
        <f t="shared" si="7"/>
        <v>Московский</v>
      </c>
      <c r="B363" s="11" t="str">
        <f t="shared" si="7"/>
        <v>ГБОУ СОШ №356</v>
      </c>
      <c r="C363" s="5">
        <f t="shared" si="7"/>
        <v>11356</v>
      </c>
      <c r="D363" s="5" t="str">
        <f t="shared" si="7"/>
        <v>СОШ с углуб.</v>
      </c>
      <c r="E363" s="12" t="str">
        <f t="shared" si="7"/>
        <v>1б</v>
      </c>
      <c r="F363" s="7">
        <f t="shared" si="7"/>
        <v>106</v>
      </c>
      <c r="G363" s="7">
        <f t="shared" si="7"/>
        <v>99</v>
      </c>
      <c r="H363" s="8">
        <f t="shared" si="3"/>
        <v>11356054</v>
      </c>
      <c r="I363" s="9">
        <v>1</v>
      </c>
      <c r="J363" s="9">
        <v>1</v>
      </c>
      <c r="K363" s="9">
        <v>1</v>
      </c>
      <c r="L363" s="9">
        <v>1</v>
      </c>
      <c r="M363" s="9">
        <v>1</v>
      </c>
      <c r="N363" s="10">
        <f t="shared" si="1"/>
        <v>5</v>
      </c>
    </row>
    <row r="364" spans="1:14" x14ac:dyDescent="0.25">
      <c r="A364" s="3" t="str">
        <f t="shared" si="7"/>
        <v>Московский</v>
      </c>
      <c r="B364" s="11" t="str">
        <f t="shared" si="7"/>
        <v>ГБОУ СОШ №356</v>
      </c>
      <c r="C364" s="5">
        <f t="shared" si="7"/>
        <v>11356</v>
      </c>
      <c r="D364" s="5" t="str">
        <f t="shared" si="7"/>
        <v>СОШ с углуб.</v>
      </c>
      <c r="E364" s="12" t="str">
        <f t="shared" si="7"/>
        <v>1б</v>
      </c>
      <c r="F364" s="7">
        <f t="shared" si="7"/>
        <v>106</v>
      </c>
      <c r="G364" s="7">
        <f t="shared" si="7"/>
        <v>99</v>
      </c>
      <c r="H364" s="8">
        <f t="shared" si="3"/>
        <v>11356055</v>
      </c>
      <c r="I364" s="9">
        <v>1</v>
      </c>
      <c r="J364" s="9">
        <v>1</v>
      </c>
      <c r="K364" s="9">
        <v>1</v>
      </c>
      <c r="L364" s="9">
        <v>1</v>
      </c>
      <c r="M364" s="9">
        <v>1</v>
      </c>
      <c r="N364" s="10">
        <f t="shared" si="1"/>
        <v>5</v>
      </c>
    </row>
    <row r="365" spans="1:14" x14ac:dyDescent="0.25">
      <c r="A365" s="3" t="str">
        <f t="shared" si="7"/>
        <v>Московский</v>
      </c>
      <c r="B365" s="11" t="str">
        <f t="shared" si="7"/>
        <v>ГБОУ СОШ №356</v>
      </c>
      <c r="C365" s="5">
        <f t="shared" si="7"/>
        <v>11356</v>
      </c>
      <c r="D365" s="5" t="str">
        <f t="shared" si="7"/>
        <v>СОШ с углуб.</v>
      </c>
      <c r="E365" s="12" t="str">
        <f t="shared" si="7"/>
        <v>1б</v>
      </c>
      <c r="F365" s="7">
        <f t="shared" si="7"/>
        <v>106</v>
      </c>
      <c r="G365" s="7">
        <f t="shared" si="7"/>
        <v>99</v>
      </c>
      <c r="H365" s="8">
        <f t="shared" si="3"/>
        <v>11356056</v>
      </c>
      <c r="I365" s="9">
        <v>1</v>
      </c>
      <c r="J365" s="9">
        <v>0</v>
      </c>
      <c r="K365" s="9">
        <v>1</v>
      </c>
      <c r="L365" s="9">
        <v>1</v>
      </c>
      <c r="M365" s="9">
        <v>1</v>
      </c>
      <c r="N365" s="10">
        <f t="shared" si="1"/>
        <v>4</v>
      </c>
    </row>
    <row r="366" spans="1:14" x14ac:dyDescent="0.25">
      <c r="A366" s="3" t="str">
        <f t="shared" si="7"/>
        <v>Московский</v>
      </c>
      <c r="B366" s="11" t="str">
        <f t="shared" si="7"/>
        <v>ГБОУ СОШ №356</v>
      </c>
      <c r="C366" s="5">
        <f t="shared" si="7"/>
        <v>11356</v>
      </c>
      <c r="D366" s="5" t="str">
        <f t="shared" si="7"/>
        <v>СОШ с углуб.</v>
      </c>
      <c r="E366" s="12" t="str">
        <f t="shared" si="7"/>
        <v>1б</v>
      </c>
      <c r="F366" s="7">
        <f t="shared" si="7"/>
        <v>106</v>
      </c>
      <c r="G366" s="7">
        <f t="shared" si="7"/>
        <v>99</v>
      </c>
      <c r="H366" s="8">
        <f t="shared" si="3"/>
        <v>11356057</v>
      </c>
      <c r="I366" s="9">
        <v>1</v>
      </c>
      <c r="J366" s="9">
        <v>1</v>
      </c>
      <c r="K366" s="9">
        <v>1</v>
      </c>
      <c r="L366" s="9">
        <v>1</v>
      </c>
      <c r="M366" s="9">
        <v>1</v>
      </c>
      <c r="N366" s="10">
        <f t="shared" si="1"/>
        <v>5</v>
      </c>
    </row>
    <row r="367" spans="1:14" x14ac:dyDescent="0.25">
      <c r="A367" s="3" t="str">
        <f t="shared" si="7"/>
        <v>Московский</v>
      </c>
      <c r="B367" s="11" t="str">
        <f t="shared" si="7"/>
        <v>ГБОУ СОШ №356</v>
      </c>
      <c r="C367" s="5">
        <f t="shared" si="7"/>
        <v>11356</v>
      </c>
      <c r="D367" s="5" t="str">
        <f t="shared" si="7"/>
        <v>СОШ с углуб.</v>
      </c>
      <c r="E367" s="12" t="str">
        <f t="shared" si="7"/>
        <v>1б</v>
      </c>
      <c r="F367" s="7">
        <f t="shared" si="7"/>
        <v>106</v>
      </c>
      <c r="G367" s="7">
        <f t="shared" si="7"/>
        <v>99</v>
      </c>
      <c r="H367" s="8">
        <f t="shared" si="3"/>
        <v>11356058</v>
      </c>
      <c r="I367" s="9">
        <v>1</v>
      </c>
      <c r="J367" s="9">
        <v>1</v>
      </c>
      <c r="K367" s="9">
        <v>1</v>
      </c>
      <c r="L367" s="9">
        <v>1</v>
      </c>
      <c r="M367" s="9">
        <v>1</v>
      </c>
      <c r="N367" s="10">
        <f t="shared" si="1"/>
        <v>5</v>
      </c>
    </row>
    <row r="368" spans="1:14" x14ac:dyDescent="0.25">
      <c r="A368" s="3" t="str">
        <f t="shared" si="7"/>
        <v>Московский</v>
      </c>
      <c r="B368" s="11" t="str">
        <f t="shared" si="7"/>
        <v>ГБОУ СОШ №356</v>
      </c>
      <c r="C368" s="5">
        <f t="shared" si="7"/>
        <v>11356</v>
      </c>
      <c r="D368" s="5" t="str">
        <f t="shared" si="7"/>
        <v>СОШ с углуб.</v>
      </c>
      <c r="E368" s="12" t="str">
        <f t="shared" si="7"/>
        <v>1б</v>
      </c>
      <c r="F368" s="7">
        <f t="shared" si="7"/>
        <v>106</v>
      </c>
      <c r="G368" s="7">
        <f t="shared" si="7"/>
        <v>99</v>
      </c>
      <c r="H368" s="8">
        <f t="shared" si="3"/>
        <v>11356059</v>
      </c>
      <c r="I368" s="9">
        <v>1</v>
      </c>
      <c r="J368" s="9">
        <v>1</v>
      </c>
      <c r="K368" s="9">
        <v>1</v>
      </c>
      <c r="L368" s="9">
        <v>1</v>
      </c>
      <c r="M368" s="9">
        <v>1</v>
      </c>
      <c r="N368" s="10">
        <f t="shared" si="1"/>
        <v>5</v>
      </c>
    </row>
    <row r="369" spans="1:14" x14ac:dyDescent="0.25">
      <c r="A369" s="3" t="str">
        <f t="shared" si="7"/>
        <v>Московский</v>
      </c>
      <c r="B369" s="11" t="str">
        <f t="shared" si="7"/>
        <v>ГБОУ СОШ №356</v>
      </c>
      <c r="C369" s="5">
        <f t="shared" si="7"/>
        <v>11356</v>
      </c>
      <c r="D369" s="5" t="str">
        <f t="shared" si="7"/>
        <v>СОШ с углуб.</v>
      </c>
      <c r="E369" s="12" t="str">
        <f t="shared" si="7"/>
        <v>1б</v>
      </c>
      <c r="F369" s="7">
        <f t="shared" si="7"/>
        <v>106</v>
      </c>
      <c r="G369" s="7">
        <f t="shared" si="7"/>
        <v>99</v>
      </c>
      <c r="H369" s="8">
        <f t="shared" si="3"/>
        <v>11356060</v>
      </c>
      <c r="I369" s="9">
        <v>1</v>
      </c>
      <c r="J369" s="9">
        <v>1</v>
      </c>
      <c r="K369" s="9">
        <v>1</v>
      </c>
      <c r="L369" s="9">
        <v>1</v>
      </c>
      <c r="M369" s="9">
        <v>1</v>
      </c>
      <c r="N369" s="10">
        <f t="shared" si="1"/>
        <v>5</v>
      </c>
    </row>
    <row r="370" spans="1:14" x14ac:dyDescent="0.25">
      <c r="A370" s="3" t="str">
        <f t="shared" si="7"/>
        <v>Московский</v>
      </c>
      <c r="B370" s="11" t="str">
        <f t="shared" si="7"/>
        <v>ГБОУ СОШ №356</v>
      </c>
      <c r="C370" s="5">
        <f t="shared" si="7"/>
        <v>11356</v>
      </c>
      <c r="D370" s="5" t="str">
        <f t="shared" si="7"/>
        <v>СОШ с углуб.</v>
      </c>
      <c r="E370" s="12" t="str">
        <f t="shared" si="7"/>
        <v>1б</v>
      </c>
      <c r="F370" s="7">
        <f t="shared" si="7"/>
        <v>106</v>
      </c>
      <c r="G370" s="7">
        <f t="shared" si="7"/>
        <v>99</v>
      </c>
      <c r="H370" s="8">
        <f t="shared" si="3"/>
        <v>11356061</v>
      </c>
      <c r="I370" s="9">
        <v>1</v>
      </c>
      <c r="J370" s="9">
        <v>1</v>
      </c>
      <c r="K370" s="9">
        <v>1</v>
      </c>
      <c r="L370" s="9">
        <v>1</v>
      </c>
      <c r="M370" s="9">
        <v>1</v>
      </c>
      <c r="N370" s="10">
        <f t="shared" si="1"/>
        <v>5</v>
      </c>
    </row>
    <row r="371" spans="1:14" x14ac:dyDescent="0.25">
      <c r="A371" s="3" t="str">
        <f t="shared" si="7"/>
        <v>Московский</v>
      </c>
      <c r="B371" s="11" t="str">
        <f t="shared" si="7"/>
        <v>ГБОУ СОШ №356</v>
      </c>
      <c r="C371" s="5">
        <f t="shared" si="7"/>
        <v>11356</v>
      </c>
      <c r="D371" s="5" t="str">
        <f t="shared" si="7"/>
        <v>СОШ с углуб.</v>
      </c>
      <c r="E371" s="12" t="str">
        <f t="shared" si="7"/>
        <v>1б</v>
      </c>
      <c r="F371" s="7">
        <f t="shared" si="7"/>
        <v>106</v>
      </c>
      <c r="G371" s="7">
        <f t="shared" si="7"/>
        <v>99</v>
      </c>
      <c r="H371" s="8">
        <f t="shared" si="3"/>
        <v>11356062</v>
      </c>
      <c r="I371" s="9">
        <v>1</v>
      </c>
      <c r="J371" s="9">
        <v>1</v>
      </c>
      <c r="K371" s="9">
        <v>1</v>
      </c>
      <c r="L371" s="9">
        <v>1</v>
      </c>
      <c r="M371" s="9">
        <v>1</v>
      </c>
      <c r="N371" s="10">
        <f t="shared" si="1"/>
        <v>5</v>
      </c>
    </row>
    <row r="372" spans="1:14" x14ac:dyDescent="0.25">
      <c r="A372" s="3" t="str">
        <f t="shared" si="7"/>
        <v>Московский</v>
      </c>
      <c r="B372" s="11" t="str">
        <f t="shared" si="7"/>
        <v>ГБОУ СОШ №356</v>
      </c>
      <c r="C372" s="5">
        <f t="shared" si="7"/>
        <v>11356</v>
      </c>
      <c r="D372" s="5" t="str">
        <f t="shared" si="7"/>
        <v>СОШ с углуб.</v>
      </c>
      <c r="E372" s="12" t="str">
        <f t="shared" si="7"/>
        <v>1б</v>
      </c>
      <c r="F372" s="7">
        <f t="shared" si="7"/>
        <v>106</v>
      </c>
      <c r="G372" s="7">
        <f t="shared" si="7"/>
        <v>99</v>
      </c>
      <c r="H372" s="8">
        <f t="shared" si="3"/>
        <v>11356063</v>
      </c>
      <c r="I372" s="9">
        <v>1</v>
      </c>
      <c r="J372" s="9">
        <v>1</v>
      </c>
      <c r="K372" s="9">
        <v>1</v>
      </c>
      <c r="L372" s="9">
        <v>1</v>
      </c>
      <c r="M372" s="9">
        <v>1</v>
      </c>
      <c r="N372" s="10">
        <f t="shared" si="1"/>
        <v>5</v>
      </c>
    </row>
    <row r="373" spans="1:14" x14ac:dyDescent="0.25">
      <c r="A373" s="3" t="str">
        <f t="shared" si="7"/>
        <v>Московский</v>
      </c>
      <c r="B373" s="11" t="str">
        <f t="shared" si="7"/>
        <v>ГБОУ СОШ №356</v>
      </c>
      <c r="C373" s="5">
        <f t="shared" si="7"/>
        <v>11356</v>
      </c>
      <c r="D373" s="5" t="str">
        <f t="shared" si="7"/>
        <v>СОШ с углуб.</v>
      </c>
      <c r="E373" s="12" t="str">
        <f t="shared" si="7"/>
        <v>1б</v>
      </c>
      <c r="F373" s="7">
        <f t="shared" si="7"/>
        <v>106</v>
      </c>
      <c r="G373" s="7">
        <f t="shared" si="7"/>
        <v>99</v>
      </c>
      <c r="H373" s="8">
        <f t="shared" si="3"/>
        <v>11356064</v>
      </c>
      <c r="I373" s="9">
        <v>1</v>
      </c>
      <c r="J373" s="9">
        <v>0</v>
      </c>
      <c r="K373" s="9">
        <v>1</v>
      </c>
      <c r="L373" s="9">
        <v>1</v>
      </c>
      <c r="M373" s="9">
        <v>1</v>
      </c>
      <c r="N373" s="10">
        <f t="shared" si="1"/>
        <v>4</v>
      </c>
    </row>
    <row r="374" spans="1:14" x14ac:dyDescent="0.25">
      <c r="A374" s="3" t="str">
        <f t="shared" si="7"/>
        <v>Московский</v>
      </c>
      <c r="B374" s="11" t="str">
        <f t="shared" si="7"/>
        <v>ГБОУ СОШ №356</v>
      </c>
      <c r="C374" s="5">
        <f t="shared" si="7"/>
        <v>11356</v>
      </c>
      <c r="D374" s="5" t="str">
        <f t="shared" si="7"/>
        <v>СОШ с углуб.</v>
      </c>
      <c r="E374" s="12" t="str">
        <f t="shared" si="7"/>
        <v>1б</v>
      </c>
      <c r="F374" s="7">
        <f t="shared" si="7"/>
        <v>106</v>
      </c>
      <c r="G374" s="7">
        <f t="shared" si="7"/>
        <v>99</v>
      </c>
      <c r="H374" s="8">
        <f t="shared" si="3"/>
        <v>11356065</v>
      </c>
      <c r="I374" s="9">
        <v>1</v>
      </c>
      <c r="J374" s="9">
        <v>1</v>
      </c>
      <c r="K374" s="9">
        <v>1</v>
      </c>
      <c r="L374" s="9">
        <v>1</v>
      </c>
      <c r="M374" s="9">
        <v>1</v>
      </c>
      <c r="N374" s="10">
        <f t="shared" si="1"/>
        <v>5</v>
      </c>
    </row>
    <row r="375" spans="1:14" x14ac:dyDescent="0.25">
      <c r="A375" s="3" t="str">
        <f t="shared" si="7"/>
        <v>Московский</v>
      </c>
      <c r="B375" s="11" t="str">
        <f t="shared" si="7"/>
        <v>ГБОУ СОШ №356</v>
      </c>
      <c r="C375" s="5">
        <f t="shared" si="7"/>
        <v>11356</v>
      </c>
      <c r="D375" s="5" t="str">
        <f t="shared" si="7"/>
        <v>СОШ с углуб.</v>
      </c>
      <c r="E375" s="12" t="str">
        <f t="shared" si="7"/>
        <v>1б</v>
      </c>
      <c r="F375" s="7">
        <f t="shared" si="7"/>
        <v>106</v>
      </c>
      <c r="G375" s="7">
        <f t="shared" si="7"/>
        <v>99</v>
      </c>
      <c r="H375" s="8">
        <f t="shared" si="3"/>
        <v>11356066</v>
      </c>
      <c r="I375" s="9">
        <v>1</v>
      </c>
      <c r="J375" s="9">
        <v>1</v>
      </c>
      <c r="K375" s="9">
        <v>1</v>
      </c>
      <c r="L375" s="9">
        <v>1</v>
      </c>
      <c r="M375" s="9">
        <v>1</v>
      </c>
      <c r="N375" s="10">
        <f t="shared" ref="N375:N408" si="8">IF(COUNTBLANK(I375:M375)&lt;5,SUM(I375:M375),"Не писал")</f>
        <v>5</v>
      </c>
    </row>
    <row r="376" spans="1:14" x14ac:dyDescent="0.25">
      <c r="A376" s="3" t="str">
        <f t="shared" ref="A376:G391" si="9">A375</f>
        <v>Московский</v>
      </c>
      <c r="B376" s="11" t="str">
        <f t="shared" si="9"/>
        <v>ГБОУ СОШ №356</v>
      </c>
      <c r="C376" s="5">
        <f t="shared" si="9"/>
        <v>11356</v>
      </c>
      <c r="D376" s="5" t="str">
        <f t="shared" si="9"/>
        <v>СОШ с углуб.</v>
      </c>
      <c r="E376" s="12" t="str">
        <f t="shared" si="9"/>
        <v>1б</v>
      </c>
      <c r="F376" s="7">
        <f t="shared" si="9"/>
        <v>106</v>
      </c>
      <c r="G376" s="7">
        <f t="shared" si="9"/>
        <v>99</v>
      </c>
      <c r="H376" s="8">
        <f t="shared" ref="H376:H408" si="10">H375+1</f>
        <v>11356067</v>
      </c>
      <c r="I376" s="9">
        <v>1</v>
      </c>
      <c r="J376" s="9">
        <v>1</v>
      </c>
      <c r="K376" s="9">
        <v>1</v>
      </c>
      <c r="L376" s="9">
        <v>1</v>
      </c>
      <c r="M376" s="9">
        <v>1</v>
      </c>
      <c r="N376" s="10">
        <f t="shared" si="8"/>
        <v>5</v>
      </c>
    </row>
    <row r="377" spans="1:14" x14ac:dyDescent="0.25">
      <c r="A377" s="3" t="str">
        <f t="shared" si="9"/>
        <v>Московский</v>
      </c>
      <c r="B377" s="11" t="str">
        <f t="shared" si="9"/>
        <v>ГБОУ СОШ №356</v>
      </c>
      <c r="C377" s="5">
        <f t="shared" si="9"/>
        <v>11356</v>
      </c>
      <c r="D377" s="5" t="str">
        <f t="shared" si="9"/>
        <v>СОШ с углуб.</v>
      </c>
      <c r="E377" s="13" t="s">
        <v>17</v>
      </c>
      <c r="F377" s="7">
        <f t="shared" si="9"/>
        <v>106</v>
      </c>
      <c r="G377" s="7">
        <f t="shared" si="9"/>
        <v>99</v>
      </c>
      <c r="H377" s="8">
        <f t="shared" si="10"/>
        <v>11356068</v>
      </c>
      <c r="I377" s="9">
        <v>1</v>
      </c>
      <c r="J377" s="9">
        <v>1</v>
      </c>
      <c r="K377" s="9">
        <v>1</v>
      </c>
      <c r="L377" s="9">
        <v>1</v>
      </c>
      <c r="M377" s="9">
        <v>1</v>
      </c>
      <c r="N377" s="10">
        <f t="shared" si="8"/>
        <v>5</v>
      </c>
    </row>
    <row r="378" spans="1:14" x14ac:dyDescent="0.25">
      <c r="A378" s="3" t="str">
        <f t="shared" si="9"/>
        <v>Московский</v>
      </c>
      <c r="B378" s="11" t="str">
        <f t="shared" si="9"/>
        <v>ГБОУ СОШ №356</v>
      </c>
      <c r="C378" s="5">
        <f t="shared" si="9"/>
        <v>11356</v>
      </c>
      <c r="D378" s="5" t="str">
        <f t="shared" si="9"/>
        <v>СОШ с углуб.</v>
      </c>
      <c r="E378" s="12" t="str">
        <f t="shared" si="9"/>
        <v>1в</v>
      </c>
      <c r="F378" s="7">
        <f t="shared" si="9"/>
        <v>106</v>
      </c>
      <c r="G378" s="7">
        <f t="shared" si="9"/>
        <v>99</v>
      </c>
      <c r="H378" s="8">
        <f t="shared" si="10"/>
        <v>11356069</v>
      </c>
      <c r="I378" s="9">
        <v>1</v>
      </c>
      <c r="J378" s="9">
        <v>1</v>
      </c>
      <c r="K378" s="9">
        <v>1</v>
      </c>
      <c r="L378" s="9">
        <v>1</v>
      </c>
      <c r="M378" s="9">
        <v>1</v>
      </c>
      <c r="N378" s="10">
        <f t="shared" si="8"/>
        <v>5</v>
      </c>
    </row>
    <row r="379" spans="1:14" x14ac:dyDescent="0.25">
      <c r="A379" s="3" t="str">
        <f t="shared" si="9"/>
        <v>Московский</v>
      </c>
      <c r="B379" s="11" t="str">
        <f t="shared" si="9"/>
        <v>ГБОУ СОШ №356</v>
      </c>
      <c r="C379" s="5">
        <f t="shared" si="9"/>
        <v>11356</v>
      </c>
      <c r="D379" s="5" t="str">
        <f t="shared" si="9"/>
        <v>СОШ с углуб.</v>
      </c>
      <c r="E379" s="12" t="str">
        <f t="shared" si="9"/>
        <v>1в</v>
      </c>
      <c r="F379" s="7">
        <f t="shared" si="9"/>
        <v>106</v>
      </c>
      <c r="G379" s="7">
        <f t="shared" si="9"/>
        <v>99</v>
      </c>
      <c r="H379" s="8">
        <f t="shared" si="10"/>
        <v>11356070</v>
      </c>
      <c r="I379" s="9">
        <v>1</v>
      </c>
      <c r="J379" s="9">
        <v>1</v>
      </c>
      <c r="K379" s="9">
        <v>1</v>
      </c>
      <c r="L379" s="9">
        <v>1</v>
      </c>
      <c r="M379" s="9">
        <v>1</v>
      </c>
      <c r="N379" s="10">
        <f t="shared" si="8"/>
        <v>5</v>
      </c>
    </row>
    <row r="380" spans="1:14" x14ac:dyDescent="0.25">
      <c r="A380" s="3" t="str">
        <f t="shared" si="9"/>
        <v>Московский</v>
      </c>
      <c r="B380" s="11" t="str">
        <f t="shared" si="9"/>
        <v>ГБОУ СОШ №356</v>
      </c>
      <c r="C380" s="5">
        <f t="shared" si="9"/>
        <v>11356</v>
      </c>
      <c r="D380" s="5" t="str">
        <f t="shared" si="9"/>
        <v>СОШ с углуб.</v>
      </c>
      <c r="E380" s="12" t="str">
        <f t="shared" si="9"/>
        <v>1в</v>
      </c>
      <c r="F380" s="7">
        <f t="shared" si="9"/>
        <v>106</v>
      </c>
      <c r="G380" s="7">
        <f t="shared" si="9"/>
        <v>99</v>
      </c>
      <c r="H380" s="8">
        <f t="shared" si="10"/>
        <v>11356071</v>
      </c>
      <c r="I380" s="9">
        <v>1</v>
      </c>
      <c r="J380" s="9">
        <v>1</v>
      </c>
      <c r="K380" s="9">
        <v>1</v>
      </c>
      <c r="L380" s="9">
        <v>1</v>
      </c>
      <c r="M380" s="9">
        <v>1</v>
      </c>
      <c r="N380" s="10">
        <f t="shared" si="8"/>
        <v>5</v>
      </c>
    </row>
    <row r="381" spans="1:14" x14ac:dyDescent="0.25">
      <c r="A381" s="3" t="str">
        <f t="shared" si="9"/>
        <v>Московский</v>
      </c>
      <c r="B381" s="11" t="str">
        <f t="shared" si="9"/>
        <v>ГБОУ СОШ №356</v>
      </c>
      <c r="C381" s="5">
        <f t="shared" si="9"/>
        <v>11356</v>
      </c>
      <c r="D381" s="5" t="str">
        <f t="shared" si="9"/>
        <v>СОШ с углуб.</v>
      </c>
      <c r="E381" s="12" t="str">
        <f t="shared" si="9"/>
        <v>1в</v>
      </c>
      <c r="F381" s="7">
        <f t="shared" si="9"/>
        <v>106</v>
      </c>
      <c r="G381" s="7">
        <f t="shared" si="9"/>
        <v>99</v>
      </c>
      <c r="H381" s="8">
        <f t="shared" si="10"/>
        <v>11356072</v>
      </c>
      <c r="I381" s="9">
        <v>1</v>
      </c>
      <c r="J381" s="9">
        <v>1</v>
      </c>
      <c r="K381" s="9">
        <v>1</v>
      </c>
      <c r="L381" s="9">
        <v>1</v>
      </c>
      <c r="M381" s="9">
        <v>1</v>
      </c>
      <c r="N381" s="10">
        <f t="shared" si="8"/>
        <v>5</v>
      </c>
    </row>
    <row r="382" spans="1:14" x14ac:dyDescent="0.25">
      <c r="A382" s="3" t="str">
        <f t="shared" si="9"/>
        <v>Московский</v>
      </c>
      <c r="B382" s="11" t="str">
        <f t="shared" si="9"/>
        <v>ГБОУ СОШ №356</v>
      </c>
      <c r="C382" s="5">
        <f t="shared" si="9"/>
        <v>11356</v>
      </c>
      <c r="D382" s="5" t="str">
        <f t="shared" si="9"/>
        <v>СОШ с углуб.</v>
      </c>
      <c r="E382" s="12" t="str">
        <f t="shared" si="9"/>
        <v>1в</v>
      </c>
      <c r="F382" s="7">
        <f t="shared" si="9"/>
        <v>106</v>
      </c>
      <c r="G382" s="7">
        <f t="shared" si="9"/>
        <v>99</v>
      </c>
      <c r="H382" s="8">
        <f t="shared" si="10"/>
        <v>11356073</v>
      </c>
      <c r="I382" s="9">
        <v>1</v>
      </c>
      <c r="J382" s="9">
        <v>1</v>
      </c>
      <c r="K382" s="9">
        <v>1</v>
      </c>
      <c r="L382" s="9">
        <v>1</v>
      </c>
      <c r="M382" s="9">
        <v>1</v>
      </c>
      <c r="N382" s="10">
        <f t="shared" si="8"/>
        <v>5</v>
      </c>
    </row>
    <row r="383" spans="1:14" x14ac:dyDescent="0.25">
      <c r="A383" s="3" t="str">
        <f t="shared" si="9"/>
        <v>Московский</v>
      </c>
      <c r="B383" s="11" t="str">
        <f t="shared" si="9"/>
        <v>ГБОУ СОШ №356</v>
      </c>
      <c r="C383" s="5">
        <f t="shared" si="9"/>
        <v>11356</v>
      </c>
      <c r="D383" s="5" t="str">
        <f t="shared" si="9"/>
        <v>СОШ с углуб.</v>
      </c>
      <c r="E383" s="12" t="str">
        <f t="shared" si="9"/>
        <v>1в</v>
      </c>
      <c r="F383" s="7">
        <f t="shared" si="9"/>
        <v>106</v>
      </c>
      <c r="G383" s="7">
        <f t="shared" si="9"/>
        <v>99</v>
      </c>
      <c r="H383" s="8">
        <f t="shared" si="10"/>
        <v>11356074</v>
      </c>
      <c r="I383" s="9">
        <v>1</v>
      </c>
      <c r="J383" s="9">
        <v>1</v>
      </c>
      <c r="K383" s="9">
        <v>1</v>
      </c>
      <c r="L383" s="9">
        <v>1</v>
      </c>
      <c r="M383" s="9">
        <v>1</v>
      </c>
      <c r="N383" s="10">
        <f t="shared" si="8"/>
        <v>5</v>
      </c>
    </row>
    <row r="384" spans="1:14" x14ac:dyDescent="0.25">
      <c r="A384" s="3" t="str">
        <f t="shared" si="9"/>
        <v>Московский</v>
      </c>
      <c r="B384" s="11" t="str">
        <f t="shared" si="9"/>
        <v>ГБОУ СОШ №356</v>
      </c>
      <c r="C384" s="5">
        <f t="shared" si="9"/>
        <v>11356</v>
      </c>
      <c r="D384" s="5" t="str">
        <f t="shared" si="9"/>
        <v>СОШ с углуб.</v>
      </c>
      <c r="E384" s="12" t="str">
        <f t="shared" si="9"/>
        <v>1в</v>
      </c>
      <c r="F384" s="7">
        <f t="shared" si="9"/>
        <v>106</v>
      </c>
      <c r="G384" s="7">
        <f t="shared" si="9"/>
        <v>99</v>
      </c>
      <c r="H384" s="8">
        <f t="shared" si="10"/>
        <v>11356075</v>
      </c>
      <c r="I384" s="9">
        <v>1</v>
      </c>
      <c r="J384" s="9">
        <v>1</v>
      </c>
      <c r="K384" s="9">
        <v>1</v>
      </c>
      <c r="L384" s="9">
        <v>1</v>
      </c>
      <c r="M384" s="9">
        <v>1</v>
      </c>
      <c r="N384" s="10">
        <f t="shared" si="8"/>
        <v>5</v>
      </c>
    </row>
    <row r="385" spans="1:14" x14ac:dyDescent="0.25">
      <c r="A385" s="3" t="str">
        <f t="shared" si="9"/>
        <v>Московский</v>
      </c>
      <c r="B385" s="11" t="str">
        <f t="shared" si="9"/>
        <v>ГБОУ СОШ №356</v>
      </c>
      <c r="C385" s="5">
        <f t="shared" si="9"/>
        <v>11356</v>
      </c>
      <c r="D385" s="5" t="str">
        <f t="shared" si="9"/>
        <v>СОШ с углуб.</v>
      </c>
      <c r="E385" s="12" t="str">
        <f t="shared" si="9"/>
        <v>1в</v>
      </c>
      <c r="F385" s="7">
        <f t="shared" si="9"/>
        <v>106</v>
      </c>
      <c r="G385" s="7">
        <f t="shared" si="9"/>
        <v>99</v>
      </c>
      <c r="H385" s="8">
        <f t="shared" si="10"/>
        <v>11356076</v>
      </c>
      <c r="I385" s="9">
        <v>1</v>
      </c>
      <c r="J385" s="9">
        <v>1</v>
      </c>
      <c r="K385" s="9">
        <v>1</v>
      </c>
      <c r="L385" s="9">
        <v>1</v>
      </c>
      <c r="M385" s="9">
        <v>1</v>
      </c>
      <c r="N385" s="10">
        <f t="shared" si="8"/>
        <v>5</v>
      </c>
    </row>
    <row r="386" spans="1:14" x14ac:dyDescent="0.25">
      <c r="A386" s="3" t="str">
        <f t="shared" si="9"/>
        <v>Московский</v>
      </c>
      <c r="B386" s="11" t="str">
        <f t="shared" si="9"/>
        <v>ГБОУ СОШ №356</v>
      </c>
      <c r="C386" s="5">
        <f t="shared" si="9"/>
        <v>11356</v>
      </c>
      <c r="D386" s="5" t="str">
        <f t="shared" si="9"/>
        <v>СОШ с углуб.</v>
      </c>
      <c r="E386" s="12" t="str">
        <f t="shared" si="9"/>
        <v>1в</v>
      </c>
      <c r="F386" s="7">
        <f t="shared" si="9"/>
        <v>106</v>
      </c>
      <c r="G386" s="7">
        <f t="shared" si="9"/>
        <v>99</v>
      </c>
      <c r="H386" s="8">
        <f t="shared" si="10"/>
        <v>11356077</v>
      </c>
      <c r="I386" s="9">
        <v>0</v>
      </c>
      <c r="J386" s="9">
        <v>0</v>
      </c>
      <c r="K386" s="9">
        <v>0</v>
      </c>
      <c r="L386" s="9">
        <v>0</v>
      </c>
      <c r="M386" s="9">
        <v>0</v>
      </c>
      <c r="N386" s="10">
        <f t="shared" si="8"/>
        <v>0</v>
      </c>
    </row>
    <row r="387" spans="1:14" x14ac:dyDescent="0.25">
      <c r="A387" s="3" t="str">
        <f t="shared" si="9"/>
        <v>Московский</v>
      </c>
      <c r="B387" s="11" t="str">
        <f t="shared" si="9"/>
        <v>ГБОУ СОШ №356</v>
      </c>
      <c r="C387" s="5">
        <f t="shared" si="9"/>
        <v>11356</v>
      </c>
      <c r="D387" s="5" t="str">
        <f t="shared" si="9"/>
        <v>СОШ с углуб.</v>
      </c>
      <c r="E387" s="12" t="str">
        <f t="shared" si="9"/>
        <v>1в</v>
      </c>
      <c r="F387" s="7">
        <f t="shared" si="9"/>
        <v>106</v>
      </c>
      <c r="G387" s="7">
        <f t="shared" si="9"/>
        <v>99</v>
      </c>
      <c r="H387" s="8">
        <f t="shared" si="10"/>
        <v>11356078</v>
      </c>
      <c r="I387" s="9">
        <v>0</v>
      </c>
      <c r="J387" s="9">
        <v>1</v>
      </c>
      <c r="K387" s="9">
        <v>1</v>
      </c>
      <c r="L387" s="9">
        <v>1</v>
      </c>
      <c r="M387" s="9">
        <v>1</v>
      </c>
      <c r="N387" s="10">
        <f t="shared" si="8"/>
        <v>4</v>
      </c>
    </row>
    <row r="388" spans="1:14" x14ac:dyDescent="0.25">
      <c r="A388" s="3" t="str">
        <f t="shared" si="9"/>
        <v>Московский</v>
      </c>
      <c r="B388" s="11" t="str">
        <f t="shared" si="9"/>
        <v>ГБОУ СОШ №356</v>
      </c>
      <c r="C388" s="5">
        <f t="shared" si="9"/>
        <v>11356</v>
      </c>
      <c r="D388" s="5" t="str">
        <f t="shared" si="9"/>
        <v>СОШ с углуб.</v>
      </c>
      <c r="E388" s="12" t="str">
        <f t="shared" si="9"/>
        <v>1в</v>
      </c>
      <c r="F388" s="7">
        <f t="shared" si="9"/>
        <v>106</v>
      </c>
      <c r="G388" s="7">
        <f t="shared" si="9"/>
        <v>99</v>
      </c>
      <c r="H388" s="8">
        <f t="shared" si="10"/>
        <v>11356079</v>
      </c>
      <c r="I388" s="9">
        <v>1</v>
      </c>
      <c r="J388" s="9">
        <v>0</v>
      </c>
      <c r="K388" s="9">
        <v>1</v>
      </c>
      <c r="L388" s="9">
        <v>1</v>
      </c>
      <c r="M388" s="9">
        <v>1</v>
      </c>
      <c r="N388" s="10">
        <f t="shared" si="8"/>
        <v>4</v>
      </c>
    </row>
    <row r="389" spans="1:14" x14ac:dyDescent="0.25">
      <c r="A389" s="3" t="str">
        <f t="shared" si="9"/>
        <v>Московский</v>
      </c>
      <c r="B389" s="11" t="str">
        <f t="shared" si="9"/>
        <v>ГБОУ СОШ №356</v>
      </c>
      <c r="C389" s="5">
        <f t="shared" si="9"/>
        <v>11356</v>
      </c>
      <c r="D389" s="5" t="str">
        <f t="shared" si="9"/>
        <v>СОШ с углуб.</v>
      </c>
      <c r="E389" s="12" t="str">
        <f t="shared" si="9"/>
        <v>1в</v>
      </c>
      <c r="F389" s="7">
        <f t="shared" si="9"/>
        <v>106</v>
      </c>
      <c r="G389" s="7">
        <f t="shared" si="9"/>
        <v>99</v>
      </c>
      <c r="H389" s="8">
        <f t="shared" si="10"/>
        <v>11356080</v>
      </c>
      <c r="I389" s="9">
        <v>1</v>
      </c>
      <c r="J389" s="9">
        <v>1</v>
      </c>
      <c r="K389" s="9">
        <v>1</v>
      </c>
      <c r="L389" s="9">
        <v>1</v>
      </c>
      <c r="M389" s="9">
        <v>1</v>
      </c>
      <c r="N389" s="10">
        <f t="shared" si="8"/>
        <v>5</v>
      </c>
    </row>
    <row r="390" spans="1:14" x14ac:dyDescent="0.25">
      <c r="A390" s="3" t="str">
        <f t="shared" si="9"/>
        <v>Московский</v>
      </c>
      <c r="B390" s="11" t="str">
        <f t="shared" si="9"/>
        <v>ГБОУ СОШ №356</v>
      </c>
      <c r="C390" s="5">
        <f t="shared" si="9"/>
        <v>11356</v>
      </c>
      <c r="D390" s="5" t="str">
        <f t="shared" si="9"/>
        <v>СОШ с углуб.</v>
      </c>
      <c r="E390" s="12" t="str">
        <f t="shared" si="9"/>
        <v>1в</v>
      </c>
      <c r="F390" s="7">
        <f t="shared" si="9"/>
        <v>106</v>
      </c>
      <c r="G390" s="7">
        <f t="shared" si="9"/>
        <v>99</v>
      </c>
      <c r="H390" s="8">
        <f t="shared" si="10"/>
        <v>11356081</v>
      </c>
      <c r="I390" s="9">
        <v>1</v>
      </c>
      <c r="J390" s="9">
        <v>0</v>
      </c>
      <c r="K390" s="9">
        <v>1</v>
      </c>
      <c r="L390" s="9">
        <v>1</v>
      </c>
      <c r="M390" s="9">
        <v>1</v>
      </c>
      <c r="N390" s="10">
        <f t="shared" si="8"/>
        <v>4</v>
      </c>
    </row>
    <row r="391" spans="1:14" x14ac:dyDescent="0.25">
      <c r="A391" s="3" t="str">
        <f t="shared" si="9"/>
        <v>Московский</v>
      </c>
      <c r="B391" s="11" t="str">
        <f t="shared" si="9"/>
        <v>ГБОУ СОШ №356</v>
      </c>
      <c r="C391" s="5">
        <f t="shared" si="9"/>
        <v>11356</v>
      </c>
      <c r="D391" s="5" t="str">
        <f t="shared" si="9"/>
        <v>СОШ с углуб.</v>
      </c>
      <c r="E391" s="12" t="str">
        <f t="shared" si="9"/>
        <v>1в</v>
      </c>
      <c r="F391" s="7">
        <f t="shared" si="9"/>
        <v>106</v>
      </c>
      <c r="G391" s="7">
        <f t="shared" si="9"/>
        <v>99</v>
      </c>
      <c r="H391" s="8">
        <f t="shared" si="10"/>
        <v>11356082</v>
      </c>
      <c r="I391" s="9">
        <v>1</v>
      </c>
      <c r="J391" s="9">
        <v>1</v>
      </c>
      <c r="K391" s="9">
        <v>1</v>
      </c>
      <c r="L391" s="9">
        <v>1</v>
      </c>
      <c r="M391" s="9">
        <v>1</v>
      </c>
      <c r="N391" s="10">
        <f t="shared" si="8"/>
        <v>5</v>
      </c>
    </row>
    <row r="392" spans="1:14" x14ac:dyDescent="0.25">
      <c r="A392" s="3" t="str">
        <f t="shared" ref="A392:G407" si="11">A391</f>
        <v>Московский</v>
      </c>
      <c r="B392" s="11" t="str">
        <f t="shared" si="11"/>
        <v>ГБОУ СОШ №356</v>
      </c>
      <c r="C392" s="5">
        <f t="shared" si="11"/>
        <v>11356</v>
      </c>
      <c r="D392" s="5" t="str">
        <f t="shared" si="11"/>
        <v>СОШ с углуб.</v>
      </c>
      <c r="E392" s="12" t="str">
        <f t="shared" si="11"/>
        <v>1в</v>
      </c>
      <c r="F392" s="7">
        <f t="shared" si="11"/>
        <v>106</v>
      </c>
      <c r="G392" s="7">
        <f t="shared" si="11"/>
        <v>99</v>
      </c>
      <c r="H392" s="8">
        <f t="shared" si="10"/>
        <v>11356083</v>
      </c>
      <c r="I392" s="9">
        <v>0</v>
      </c>
      <c r="J392" s="9">
        <v>1</v>
      </c>
      <c r="K392" s="9">
        <v>0</v>
      </c>
      <c r="L392" s="9">
        <v>0</v>
      </c>
      <c r="M392" s="9">
        <v>1</v>
      </c>
      <c r="N392" s="10">
        <f t="shared" si="8"/>
        <v>2</v>
      </c>
    </row>
    <row r="393" spans="1:14" x14ac:dyDescent="0.25">
      <c r="A393" s="3" t="str">
        <f t="shared" si="11"/>
        <v>Московский</v>
      </c>
      <c r="B393" s="11" t="str">
        <f t="shared" si="11"/>
        <v>ГБОУ СОШ №356</v>
      </c>
      <c r="C393" s="5">
        <f t="shared" si="11"/>
        <v>11356</v>
      </c>
      <c r="D393" s="5" t="str">
        <f t="shared" si="11"/>
        <v>СОШ с углуб.</v>
      </c>
      <c r="E393" s="12" t="str">
        <f t="shared" si="11"/>
        <v>1в</v>
      </c>
      <c r="F393" s="7">
        <f t="shared" si="11"/>
        <v>106</v>
      </c>
      <c r="G393" s="7">
        <f t="shared" si="11"/>
        <v>99</v>
      </c>
      <c r="H393" s="8">
        <f t="shared" si="10"/>
        <v>11356084</v>
      </c>
      <c r="I393" s="9">
        <v>1</v>
      </c>
      <c r="J393" s="9">
        <v>1</v>
      </c>
      <c r="K393" s="9">
        <v>1</v>
      </c>
      <c r="L393" s="9">
        <v>1</v>
      </c>
      <c r="M393" s="9">
        <v>1</v>
      </c>
      <c r="N393" s="10">
        <f t="shared" si="8"/>
        <v>5</v>
      </c>
    </row>
    <row r="394" spans="1:14" x14ac:dyDescent="0.25">
      <c r="A394" s="3" t="str">
        <f t="shared" si="11"/>
        <v>Московский</v>
      </c>
      <c r="B394" s="11" t="str">
        <f t="shared" si="11"/>
        <v>ГБОУ СОШ №356</v>
      </c>
      <c r="C394" s="5">
        <f t="shared" si="11"/>
        <v>11356</v>
      </c>
      <c r="D394" s="5" t="str">
        <f t="shared" si="11"/>
        <v>СОШ с углуб.</v>
      </c>
      <c r="E394" s="12" t="str">
        <f t="shared" si="11"/>
        <v>1в</v>
      </c>
      <c r="F394" s="7">
        <f t="shared" si="11"/>
        <v>106</v>
      </c>
      <c r="G394" s="7">
        <f t="shared" si="11"/>
        <v>99</v>
      </c>
      <c r="H394" s="8">
        <f t="shared" si="10"/>
        <v>11356085</v>
      </c>
      <c r="I394" s="9">
        <v>1</v>
      </c>
      <c r="J394" s="9">
        <v>1</v>
      </c>
      <c r="K394" s="9">
        <v>1</v>
      </c>
      <c r="L394" s="9">
        <v>1</v>
      </c>
      <c r="M394" s="9">
        <v>1</v>
      </c>
      <c r="N394" s="10">
        <f t="shared" si="8"/>
        <v>5</v>
      </c>
    </row>
    <row r="395" spans="1:14" x14ac:dyDescent="0.25">
      <c r="A395" s="3" t="str">
        <f t="shared" si="11"/>
        <v>Московский</v>
      </c>
      <c r="B395" s="11" t="str">
        <f t="shared" si="11"/>
        <v>ГБОУ СОШ №356</v>
      </c>
      <c r="C395" s="5">
        <f t="shared" si="11"/>
        <v>11356</v>
      </c>
      <c r="D395" s="5" t="str">
        <f t="shared" si="11"/>
        <v>СОШ с углуб.</v>
      </c>
      <c r="E395" s="12" t="str">
        <f t="shared" si="11"/>
        <v>1в</v>
      </c>
      <c r="F395" s="7">
        <f t="shared" si="11"/>
        <v>106</v>
      </c>
      <c r="G395" s="7">
        <f t="shared" si="11"/>
        <v>99</v>
      </c>
      <c r="H395" s="8">
        <f t="shared" si="10"/>
        <v>11356086</v>
      </c>
      <c r="I395" s="9">
        <v>1</v>
      </c>
      <c r="J395" s="9">
        <v>1</v>
      </c>
      <c r="K395" s="9">
        <v>1</v>
      </c>
      <c r="L395" s="9">
        <v>1</v>
      </c>
      <c r="M395" s="9">
        <v>1</v>
      </c>
      <c r="N395" s="10">
        <f t="shared" si="8"/>
        <v>5</v>
      </c>
    </row>
    <row r="396" spans="1:14" x14ac:dyDescent="0.25">
      <c r="A396" s="3" t="str">
        <f t="shared" si="11"/>
        <v>Московский</v>
      </c>
      <c r="B396" s="11" t="str">
        <f t="shared" si="11"/>
        <v>ГБОУ СОШ №356</v>
      </c>
      <c r="C396" s="5">
        <f t="shared" si="11"/>
        <v>11356</v>
      </c>
      <c r="D396" s="5" t="str">
        <f t="shared" si="11"/>
        <v>СОШ с углуб.</v>
      </c>
      <c r="E396" s="12" t="str">
        <f t="shared" si="11"/>
        <v>1в</v>
      </c>
      <c r="F396" s="7">
        <f t="shared" si="11"/>
        <v>106</v>
      </c>
      <c r="G396" s="7">
        <f t="shared" si="11"/>
        <v>99</v>
      </c>
      <c r="H396" s="8">
        <f t="shared" si="10"/>
        <v>11356087</v>
      </c>
      <c r="I396" s="9">
        <v>1</v>
      </c>
      <c r="J396" s="9">
        <v>0</v>
      </c>
      <c r="K396" s="9">
        <v>1</v>
      </c>
      <c r="L396" s="9">
        <v>1</v>
      </c>
      <c r="M396" s="9">
        <v>1</v>
      </c>
      <c r="N396" s="10">
        <f t="shared" si="8"/>
        <v>4</v>
      </c>
    </row>
    <row r="397" spans="1:14" x14ac:dyDescent="0.25">
      <c r="A397" s="3" t="str">
        <f t="shared" si="11"/>
        <v>Московский</v>
      </c>
      <c r="B397" s="11" t="str">
        <f t="shared" si="11"/>
        <v>ГБОУ СОШ №356</v>
      </c>
      <c r="C397" s="5">
        <f t="shared" si="11"/>
        <v>11356</v>
      </c>
      <c r="D397" s="5" t="str">
        <f t="shared" si="11"/>
        <v>СОШ с углуб.</v>
      </c>
      <c r="E397" s="12" t="str">
        <f t="shared" si="11"/>
        <v>1в</v>
      </c>
      <c r="F397" s="7">
        <f t="shared" si="11"/>
        <v>106</v>
      </c>
      <c r="G397" s="7">
        <f t="shared" si="11"/>
        <v>99</v>
      </c>
      <c r="H397" s="8">
        <f t="shared" si="10"/>
        <v>11356088</v>
      </c>
      <c r="I397" s="9">
        <v>1</v>
      </c>
      <c r="J397" s="9">
        <v>1</v>
      </c>
      <c r="K397" s="9">
        <v>0</v>
      </c>
      <c r="L397" s="9">
        <v>1</v>
      </c>
      <c r="M397" s="9">
        <v>0</v>
      </c>
      <c r="N397" s="10">
        <f t="shared" si="8"/>
        <v>3</v>
      </c>
    </row>
    <row r="398" spans="1:14" x14ac:dyDescent="0.25">
      <c r="A398" s="3" t="str">
        <f t="shared" si="11"/>
        <v>Московский</v>
      </c>
      <c r="B398" s="11" t="str">
        <f t="shared" si="11"/>
        <v>ГБОУ СОШ №356</v>
      </c>
      <c r="C398" s="5">
        <f t="shared" si="11"/>
        <v>11356</v>
      </c>
      <c r="D398" s="5" t="str">
        <f t="shared" si="11"/>
        <v>СОШ с углуб.</v>
      </c>
      <c r="E398" s="12" t="str">
        <f t="shared" si="11"/>
        <v>1в</v>
      </c>
      <c r="F398" s="7">
        <f t="shared" si="11"/>
        <v>106</v>
      </c>
      <c r="G398" s="7">
        <f t="shared" si="11"/>
        <v>99</v>
      </c>
      <c r="H398" s="8">
        <f t="shared" si="10"/>
        <v>11356089</v>
      </c>
      <c r="I398" s="9">
        <v>1</v>
      </c>
      <c r="J398" s="9">
        <v>1</v>
      </c>
      <c r="K398" s="9">
        <v>1</v>
      </c>
      <c r="L398" s="9">
        <v>1</v>
      </c>
      <c r="M398" s="9">
        <v>1</v>
      </c>
      <c r="N398" s="10">
        <f t="shared" si="8"/>
        <v>5</v>
      </c>
    </row>
    <row r="399" spans="1:14" x14ac:dyDescent="0.25">
      <c r="A399" s="3" t="str">
        <f t="shared" si="11"/>
        <v>Московский</v>
      </c>
      <c r="B399" s="11" t="str">
        <f t="shared" si="11"/>
        <v>ГБОУ СОШ №356</v>
      </c>
      <c r="C399" s="5">
        <f t="shared" si="11"/>
        <v>11356</v>
      </c>
      <c r="D399" s="5" t="str">
        <f t="shared" si="11"/>
        <v>СОШ с углуб.</v>
      </c>
      <c r="E399" s="12" t="str">
        <f t="shared" si="11"/>
        <v>1в</v>
      </c>
      <c r="F399" s="7">
        <f t="shared" si="11"/>
        <v>106</v>
      </c>
      <c r="G399" s="7">
        <f t="shared" si="11"/>
        <v>99</v>
      </c>
      <c r="H399" s="8">
        <f t="shared" si="10"/>
        <v>11356090</v>
      </c>
      <c r="I399" s="9">
        <v>1</v>
      </c>
      <c r="J399" s="9">
        <v>1</v>
      </c>
      <c r="K399" s="9">
        <v>1</v>
      </c>
      <c r="L399" s="9">
        <v>1</v>
      </c>
      <c r="M399" s="9">
        <v>1</v>
      </c>
      <c r="N399" s="10">
        <f t="shared" si="8"/>
        <v>5</v>
      </c>
    </row>
    <row r="400" spans="1:14" x14ac:dyDescent="0.25">
      <c r="A400" s="3" t="str">
        <f t="shared" si="11"/>
        <v>Московский</v>
      </c>
      <c r="B400" s="11" t="str">
        <f t="shared" si="11"/>
        <v>ГБОУ СОШ №356</v>
      </c>
      <c r="C400" s="5">
        <f t="shared" si="11"/>
        <v>11356</v>
      </c>
      <c r="D400" s="5" t="str">
        <f t="shared" si="11"/>
        <v>СОШ с углуб.</v>
      </c>
      <c r="E400" s="12" t="str">
        <f t="shared" si="11"/>
        <v>1в</v>
      </c>
      <c r="F400" s="7">
        <f t="shared" si="11"/>
        <v>106</v>
      </c>
      <c r="G400" s="7">
        <f t="shared" si="11"/>
        <v>99</v>
      </c>
      <c r="H400" s="8">
        <f t="shared" si="10"/>
        <v>11356091</v>
      </c>
      <c r="I400" s="9">
        <v>1</v>
      </c>
      <c r="J400" s="9">
        <v>1</v>
      </c>
      <c r="K400" s="9">
        <v>0</v>
      </c>
      <c r="L400" s="9">
        <v>1</v>
      </c>
      <c r="M400" s="9">
        <v>1</v>
      </c>
      <c r="N400" s="10">
        <f t="shared" si="8"/>
        <v>4</v>
      </c>
    </row>
    <row r="401" spans="1:14" x14ac:dyDescent="0.25">
      <c r="A401" s="3" t="str">
        <f t="shared" si="11"/>
        <v>Московский</v>
      </c>
      <c r="B401" s="11" t="str">
        <f t="shared" si="11"/>
        <v>ГБОУ СОШ №356</v>
      </c>
      <c r="C401" s="5">
        <f t="shared" si="11"/>
        <v>11356</v>
      </c>
      <c r="D401" s="5" t="str">
        <f t="shared" si="11"/>
        <v>СОШ с углуб.</v>
      </c>
      <c r="E401" s="12" t="str">
        <f t="shared" si="11"/>
        <v>1в</v>
      </c>
      <c r="F401" s="7">
        <f t="shared" si="11"/>
        <v>106</v>
      </c>
      <c r="G401" s="7">
        <f t="shared" si="11"/>
        <v>99</v>
      </c>
      <c r="H401" s="8">
        <f t="shared" si="10"/>
        <v>11356092</v>
      </c>
      <c r="I401" s="9">
        <v>1</v>
      </c>
      <c r="J401" s="9">
        <v>0</v>
      </c>
      <c r="K401" s="9">
        <v>1</v>
      </c>
      <c r="L401" s="9">
        <v>1</v>
      </c>
      <c r="M401" s="9">
        <v>1</v>
      </c>
      <c r="N401" s="10">
        <f t="shared" si="8"/>
        <v>4</v>
      </c>
    </row>
    <row r="402" spans="1:14" x14ac:dyDescent="0.25">
      <c r="A402" s="3" t="str">
        <f t="shared" si="11"/>
        <v>Московский</v>
      </c>
      <c r="B402" s="11" t="str">
        <f t="shared" si="11"/>
        <v>ГБОУ СОШ №356</v>
      </c>
      <c r="C402" s="5">
        <f t="shared" si="11"/>
        <v>11356</v>
      </c>
      <c r="D402" s="5" t="str">
        <f t="shared" si="11"/>
        <v>СОШ с углуб.</v>
      </c>
      <c r="E402" s="12" t="str">
        <f t="shared" si="11"/>
        <v>1в</v>
      </c>
      <c r="F402" s="7">
        <f t="shared" si="11"/>
        <v>106</v>
      </c>
      <c r="G402" s="7">
        <f t="shared" si="11"/>
        <v>99</v>
      </c>
      <c r="H402" s="8">
        <f t="shared" si="10"/>
        <v>11356093</v>
      </c>
      <c r="I402" s="9">
        <v>1</v>
      </c>
      <c r="J402" s="9">
        <v>0</v>
      </c>
      <c r="K402" s="9">
        <v>1</v>
      </c>
      <c r="L402" s="9">
        <v>1</v>
      </c>
      <c r="M402" s="9">
        <v>1</v>
      </c>
      <c r="N402" s="10">
        <f t="shared" si="8"/>
        <v>4</v>
      </c>
    </row>
    <row r="403" spans="1:14" x14ac:dyDescent="0.25">
      <c r="A403" s="3" t="str">
        <f t="shared" si="11"/>
        <v>Московский</v>
      </c>
      <c r="B403" s="11" t="str">
        <f t="shared" si="11"/>
        <v>ГБОУ СОШ №356</v>
      </c>
      <c r="C403" s="5">
        <f t="shared" si="11"/>
        <v>11356</v>
      </c>
      <c r="D403" s="5" t="str">
        <f t="shared" si="11"/>
        <v>СОШ с углуб.</v>
      </c>
      <c r="E403" s="12" t="str">
        <f t="shared" si="11"/>
        <v>1в</v>
      </c>
      <c r="F403" s="7">
        <f t="shared" si="11"/>
        <v>106</v>
      </c>
      <c r="G403" s="7">
        <f t="shared" si="11"/>
        <v>99</v>
      </c>
      <c r="H403" s="8">
        <f t="shared" si="10"/>
        <v>11356094</v>
      </c>
      <c r="I403" s="9">
        <v>1</v>
      </c>
      <c r="J403" s="9">
        <v>1</v>
      </c>
      <c r="K403" s="9">
        <v>1</v>
      </c>
      <c r="L403" s="9">
        <v>1</v>
      </c>
      <c r="M403" s="9">
        <v>1</v>
      </c>
      <c r="N403" s="10">
        <f t="shared" si="8"/>
        <v>5</v>
      </c>
    </row>
    <row r="404" spans="1:14" x14ac:dyDescent="0.25">
      <c r="A404" s="3" t="str">
        <f t="shared" si="11"/>
        <v>Московский</v>
      </c>
      <c r="B404" s="11" t="str">
        <f t="shared" si="11"/>
        <v>ГБОУ СОШ №356</v>
      </c>
      <c r="C404" s="5">
        <f t="shared" si="11"/>
        <v>11356</v>
      </c>
      <c r="D404" s="5" t="str">
        <f t="shared" si="11"/>
        <v>СОШ с углуб.</v>
      </c>
      <c r="E404" s="12" t="str">
        <f t="shared" si="11"/>
        <v>1в</v>
      </c>
      <c r="F404" s="7">
        <f t="shared" si="11"/>
        <v>106</v>
      </c>
      <c r="G404" s="7">
        <f t="shared" si="11"/>
        <v>99</v>
      </c>
      <c r="H404" s="8">
        <f t="shared" si="10"/>
        <v>11356095</v>
      </c>
      <c r="I404" s="9">
        <v>1</v>
      </c>
      <c r="J404" s="9">
        <v>1</v>
      </c>
      <c r="K404" s="9">
        <v>1</v>
      </c>
      <c r="L404" s="9">
        <v>1</v>
      </c>
      <c r="M404" s="9">
        <v>1</v>
      </c>
      <c r="N404" s="10">
        <f t="shared" si="8"/>
        <v>5</v>
      </c>
    </row>
    <row r="405" spans="1:14" x14ac:dyDescent="0.25">
      <c r="A405" s="3" t="str">
        <f t="shared" si="11"/>
        <v>Московский</v>
      </c>
      <c r="B405" s="11" t="str">
        <f t="shared" si="11"/>
        <v>ГБОУ СОШ №356</v>
      </c>
      <c r="C405" s="5">
        <f t="shared" si="11"/>
        <v>11356</v>
      </c>
      <c r="D405" s="5" t="str">
        <f t="shared" si="11"/>
        <v>СОШ с углуб.</v>
      </c>
      <c r="E405" s="12" t="str">
        <f t="shared" si="11"/>
        <v>1в</v>
      </c>
      <c r="F405" s="7">
        <f t="shared" si="11"/>
        <v>106</v>
      </c>
      <c r="G405" s="7">
        <f t="shared" si="11"/>
        <v>99</v>
      </c>
      <c r="H405" s="8">
        <f t="shared" si="10"/>
        <v>11356096</v>
      </c>
      <c r="I405" s="9">
        <v>1</v>
      </c>
      <c r="J405" s="9">
        <v>1</v>
      </c>
      <c r="K405" s="9">
        <v>1</v>
      </c>
      <c r="L405" s="9">
        <v>1</v>
      </c>
      <c r="M405" s="9">
        <v>1</v>
      </c>
      <c r="N405" s="10">
        <f t="shared" si="8"/>
        <v>5</v>
      </c>
    </row>
    <row r="406" spans="1:14" x14ac:dyDescent="0.25">
      <c r="A406" s="3" t="str">
        <f t="shared" si="11"/>
        <v>Московский</v>
      </c>
      <c r="B406" s="11" t="str">
        <f t="shared" si="11"/>
        <v>ГБОУ СОШ №356</v>
      </c>
      <c r="C406" s="5">
        <f t="shared" si="11"/>
        <v>11356</v>
      </c>
      <c r="D406" s="5" t="str">
        <f t="shared" si="11"/>
        <v>СОШ с углуб.</v>
      </c>
      <c r="E406" s="12" t="str">
        <f t="shared" si="11"/>
        <v>1в</v>
      </c>
      <c r="F406" s="7">
        <f t="shared" si="11"/>
        <v>106</v>
      </c>
      <c r="G406" s="7">
        <f t="shared" si="11"/>
        <v>99</v>
      </c>
      <c r="H406" s="8">
        <f t="shared" si="10"/>
        <v>11356097</v>
      </c>
      <c r="I406" s="9">
        <v>1</v>
      </c>
      <c r="J406" s="9">
        <v>0</v>
      </c>
      <c r="K406" s="9">
        <v>1</v>
      </c>
      <c r="L406" s="9">
        <v>1</v>
      </c>
      <c r="M406" s="9">
        <v>1</v>
      </c>
      <c r="N406" s="10">
        <f t="shared" si="8"/>
        <v>4</v>
      </c>
    </row>
    <row r="407" spans="1:14" x14ac:dyDescent="0.25">
      <c r="A407" s="3" t="str">
        <f t="shared" si="11"/>
        <v>Московский</v>
      </c>
      <c r="B407" s="11" t="str">
        <f t="shared" si="11"/>
        <v>ГБОУ СОШ №356</v>
      </c>
      <c r="C407" s="5">
        <f t="shared" si="11"/>
        <v>11356</v>
      </c>
      <c r="D407" s="5" t="str">
        <f t="shared" si="11"/>
        <v>СОШ с углуб.</v>
      </c>
      <c r="E407" s="12" t="str">
        <f t="shared" si="11"/>
        <v>1в</v>
      </c>
      <c r="F407" s="7">
        <f t="shared" si="11"/>
        <v>106</v>
      </c>
      <c r="G407" s="7">
        <f t="shared" si="11"/>
        <v>99</v>
      </c>
      <c r="H407" s="8">
        <f t="shared" si="10"/>
        <v>11356098</v>
      </c>
      <c r="I407" s="9">
        <v>1</v>
      </c>
      <c r="J407" s="9">
        <v>1</v>
      </c>
      <c r="K407" s="9">
        <v>0</v>
      </c>
      <c r="L407" s="9">
        <v>1</v>
      </c>
      <c r="M407" s="9">
        <v>1</v>
      </c>
      <c r="N407" s="10">
        <f t="shared" si="8"/>
        <v>4</v>
      </c>
    </row>
    <row r="408" spans="1:14" x14ac:dyDescent="0.25">
      <c r="A408" s="3" t="str">
        <f t="shared" ref="A408:G408" si="12">A407</f>
        <v>Московский</v>
      </c>
      <c r="B408" s="11" t="str">
        <f t="shared" si="12"/>
        <v>ГБОУ СОШ №356</v>
      </c>
      <c r="C408" s="5">
        <f t="shared" si="12"/>
        <v>11356</v>
      </c>
      <c r="D408" s="5" t="str">
        <f t="shared" si="12"/>
        <v>СОШ с углуб.</v>
      </c>
      <c r="E408" s="12" t="str">
        <f t="shared" si="12"/>
        <v>1в</v>
      </c>
      <c r="F408" s="7">
        <f t="shared" si="12"/>
        <v>106</v>
      </c>
      <c r="G408" s="7">
        <f t="shared" si="12"/>
        <v>99</v>
      </c>
      <c r="H408" s="8">
        <f t="shared" si="10"/>
        <v>11356099</v>
      </c>
      <c r="I408" s="9">
        <v>1</v>
      </c>
      <c r="J408" s="9">
        <v>1</v>
      </c>
      <c r="K408" s="9">
        <v>0</v>
      </c>
      <c r="L408" s="9">
        <v>1</v>
      </c>
      <c r="M408" s="9">
        <v>1</v>
      </c>
      <c r="N408" s="10">
        <f t="shared" si="8"/>
        <v>4</v>
      </c>
    </row>
    <row r="409" spans="1:14" x14ac:dyDescent="0.25">
      <c r="A409" s="3" t="s">
        <v>10</v>
      </c>
      <c r="B409" s="11" t="s">
        <v>23</v>
      </c>
      <c r="C409" s="5">
        <v>11358</v>
      </c>
      <c r="D409" s="5" t="s">
        <v>71</v>
      </c>
      <c r="E409" s="6" t="s">
        <v>15</v>
      </c>
      <c r="F409" s="7">
        <v>131</v>
      </c>
      <c r="G409" s="7">
        <v>114</v>
      </c>
      <c r="H409" s="8">
        <v>11358001</v>
      </c>
      <c r="I409" s="9">
        <v>1</v>
      </c>
      <c r="J409" s="9">
        <v>1</v>
      </c>
      <c r="K409" s="9">
        <v>1</v>
      </c>
      <c r="L409" s="9">
        <v>1</v>
      </c>
      <c r="M409" s="9">
        <v>1</v>
      </c>
      <c r="N409" s="10">
        <v>5</v>
      </c>
    </row>
    <row r="410" spans="1:14" x14ac:dyDescent="0.25">
      <c r="A410" s="3" t="s">
        <v>10</v>
      </c>
      <c r="B410" s="11" t="s">
        <v>23</v>
      </c>
      <c r="C410" s="5">
        <v>11358</v>
      </c>
      <c r="D410" s="5" t="s">
        <v>71</v>
      </c>
      <c r="E410" s="12" t="s">
        <v>15</v>
      </c>
      <c r="F410" s="7">
        <v>131</v>
      </c>
      <c r="G410" s="7">
        <v>114</v>
      </c>
      <c r="H410" s="8">
        <v>11358002</v>
      </c>
      <c r="I410" s="9">
        <v>1</v>
      </c>
      <c r="J410" s="9">
        <v>1</v>
      </c>
      <c r="K410" s="9">
        <v>1</v>
      </c>
      <c r="L410" s="9">
        <v>1</v>
      </c>
      <c r="M410" s="9">
        <v>1</v>
      </c>
      <c r="N410" s="10">
        <v>5</v>
      </c>
    </row>
    <row r="411" spans="1:14" x14ac:dyDescent="0.25">
      <c r="A411" s="3" t="s">
        <v>10</v>
      </c>
      <c r="B411" s="11" t="s">
        <v>23</v>
      </c>
      <c r="C411" s="5">
        <v>11358</v>
      </c>
      <c r="D411" s="5" t="s">
        <v>71</v>
      </c>
      <c r="E411" s="12" t="s">
        <v>15</v>
      </c>
      <c r="F411" s="7">
        <v>131</v>
      </c>
      <c r="G411" s="7">
        <v>114</v>
      </c>
      <c r="H411" s="8">
        <v>11358003</v>
      </c>
      <c r="I411" s="9">
        <v>1</v>
      </c>
      <c r="J411" s="9">
        <v>1</v>
      </c>
      <c r="K411" s="9">
        <v>1</v>
      </c>
      <c r="L411" s="9">
        <v>1</v>
      </c>
      <c r="M411" s="9">
        <v>1</v>
      </c>
      <c r="N411" s="10">
        <v>5</v>
      </c>
    </row>
    <row r="412" spans="1:14" x14ac:dyDescent="0.25">
      <c r="A412" s="3" t="s">
        <v>10</v>
      </c>
      <c r="B412" s="11" t="s">
        <v>23</v>
      </c>
      <c r="C412" s="5">
        <v>11358</v>
      </c>
      <c r="D412" s="5" t="s">
        <v>71</v>
      </c>
      <c r="E412" s="12" t="s">
        <v>15</v>
      </c>
      <c r="F412" s="7">
        <v>131</v>
      </c>
      <c r="G412" s="7">
        <v>114</v>
      </c>
      <c r="H412" s="8">
        <v>11358004</v>
      </c>
      <c r="I412" s="9">
        <v>1</v>
      </c>
      <c r="J412" s="9">
        <v>1</v>
      </c>
      <c r="K412" s="9">
        <v>1</v>
      </c>
      <c r="L412" s="9">
        <v>1</v>
      </c>
      <c r="M412" s="9">
        <v>1</v>
      </c>
      <c r="N412" s="10">
        <v>5</v>
      </c>
    </row>
    <row r="413" spans="1:14" x14ac:dyDescent="0.25">
      <c r="A413" s="3" t="s">
        <v>10</v>
      </c>
      <c r="B413" s="11" t="s">
        <v>23</v>
      </c>
      <c r="C413" s="5">
        <v>11358</v>
      </c>
      <c r="D413" s="5" t="s">
        <v>71</v>
      </c>
      <c r="E413" s="12" t="s">
        <v>15</v>
      </c>
      <c r="F413" s="7">
        <v>131</v>
      </c>
      <c r="G413" s="7">
        <v>114</v>
      </c>
      <c r="H413" s="8">
        <v>11358005</v>
      </c>
      <c r="I413" s="9">
        <v>1</v>
      </c>
      <c r="J413" s="9">
        <v>1</v>
      </c>
      <c r="K413" s="9">
        <v>1</v>
      </c>
      <c r="L413" s="9">
        <v>1</v>
      </c>
      <c r="M413" s="9">
        <v>1</v>
      </c>
      <c r="N413" s="10">
        <v>5</v>
      </c>
    </row>
    <row r="414" spans="1:14" x14ac:dyDescent="0.25">
      <c r="A414" s="3" t="s">
        <v>10</v>
      </c>
      <c r="B414" s="11" t="s">
        <v>23</v>
      </c>
      <c r="C414" s="5">
        <v>11358</v>
      </c>
      <c r="D414" s="5" t="s">
        <v>71</v>
      </c>
      <c r="E414" s="12" t="s">
        <v>15</v>
      </c>
      <c r="F414" s="7">
        <v>131</v>
      </c>
      <c r="G414" s="7">
        <v>114</v>
      </c>
      <c r="H414" s="8">
        <v>11358006</v>
      </c>
      <c r="I414" s="9">
        <v>1</v>
      </c>
      <c r="J414" s="9">
        <v>1</v>
      </c>
      <c r="K414" s="9">
        <v>1</v>
      </c>
      <c r="L414" s="9">
        <v>1</v>
      </c>
      <c r="M414" s="9">
        <v>1</v>
      </c>
      <c r="N414" s="10">
        <v>5</v>
      </c>
    </row>
    <row r="415" spans="1:14" x14ac:dyDescent="0.25">
      <c r="A415" s="3" t="s">
        <v>10</v>
      </c>
      <c r="B415" s="11" t="s">
        <v>23</v>
      </c>
      <c r="C415" s="5">
        <v>11358</v>
      </c>
      <c r="D415" s="5" t="s">
        <v>71</v>
      </c>
      <c r="E415" s="12" t="s">
        <v>15</v>
      </c>
      <c r="F415" s="7">
        <v>131</v>
      </c>
      <c r="G415" s="7">
        <v>114</v>
      </c>
      <c r="H415" s="8">
        <v>11358007</v>
      </c>
      <c r="I415" s="9">
        <v>0</v>
      </c>
      <c r="J415" s="9">
        <v>1</v>
      </c>
      <c r="K415" s="9">
        <v>1</v>
      </c>
      <c r="L415" s="9">
        <v>1</v>
      </c>
      <c r="M415" s="9">
        <v>1</v>
      </c>
      <c r="N415" s="10">
        <v>4</v>
      </c>
    </row>
    <row r="416" spans="1:14" x14ac:dyDescent="0.25">
      <c r="A416" s="3" t="s">
        <v>10</v>
      </c>
      <c r="B416" s="11" t="s">
        <v>23</v>
      </c>
      <c r="C416" s="5">
        <v>11358</v>
      </c>
      <c r="D416" s="5" t="s">
        <v>71</v>
      </c>
      <c r="E416" s="12" t="s">
        <v>15</v>
      </c>
      <c r="F416" s="7">
        <v>131</v>
      </c>
      <c r="G416" s="7">
        <v>114</v>
      </c>
      <c r="H416" s="8">
        <v>11358008</v>
      </c>
      <c r="I416" s="9">
        <v>1</v>
      </c>
      <c r="J416" s="9">
        <v>1</v>
      </c>
      <c r="K416" s="9">
        <v>1</v>
      </c>
      <c r="L416" s="9">
        <v>1</v>
      </c>
      <c r="M416" s="9">
        <v>1</v>
      </c>
      <c r="N416" s="10">
        <v>5</v>
      </c>
    </row>
    <row r="417" spans="1:14" x14ac:dyDescent="0.25">
      <c r="A417" s="3" t="s">
        <v>10</v>
      </c>
      <c r="B417" s="11" t="s">
        <v>23</v>
      </c>
      <c r="C417" s="5">
        <v>11358</v>
      </c>
      <c r="D417" s="5" t="s">
        <v>71</v>
      </c>
      <c r="E417" s="12" t="s">
        <v>15</v>
      </c>
      <c r="F417" s="7">
        <v>131</v>
      </c>
      <c r="G417" s="7">
        <v>114</v>
      </c>
      <c r="H417" s="8">
        <v>11358009</v>
      </c>
      <c r="I417" s="9">
        <v>1</v>
      </c>
      <c r="J417" s="9">
        <v>1</v>
      </c>
      <c r="K417" s="9">
        <v>1</v>
      </c>
      <c r="L417" s="9">
        <v>1</v>
      </c>
      <c r="M417" s="9">
        <v>1</v>
      </c>
      <c r="N417" s="10">
        <v>5</v>
      </c>
    </row>
    <row r="418" spans="1:14" x14ac:dyDescent="0.25">
      <c r="A418" s="3" t="s">
        <v>10</v>
      </c>
      <c r="B418" s="11" t="s">
        <v>23</v>
      </c>
      <c r="C418" s="5">
        <v>11358</v>
      </c>
      <c r="D418" s="5" t="s">
        <v>71</v>
      </c>
      <c r="E418" s="12" t="s">
        <v>15</v>
      </c>
      <c r="F418" s="7">
        <v>131</v>
      </c>
      <c r="G418" s="7">
        <v>114</v>
      </c>
      <c r="H418" s="8">
        <v>11358010</v>
      </c>
      <c r="I418" s="9">
        <v>1</v>
      </c>
      <c r="J418" s="9">
        <v>1</v>
      </c>
      <c r="K418" s="9">
        <v>1</v>
      </c>
      <c r="L418" s="9">
        <v>1</v>
      </c>
      <c r="M418" s="9">
        <v>1</v>
      </c>
      <c r="N418" s="10">
        <v>5</v>
      </c>
    </row>
    <row r="419" spans="1:14" x14ac:dyDescent="0.25">
      <c r="A419" s="3" t="s">
        <v>10</v>
      </c>
      <c r="B419" s="11" t="s">
        <v>23</v>
      </c>
      <c r="C419" s="5">
        <v>11358</v>
      </c>
      <c r="D419" s="5" t="s">
        <v>71</v>
      </c>
      <c r="E419" s="12" t="s">
        <v>15</v>
      </c>
      <c r="F419" s="7">
        <v>131</v>
      </c>
      <c r="G419" s="7">
        <v>114</v>
      </c>
      <c r="H419" s="8">
        <v>11358011</v>
      </c>
      <c r="I419" s="9">
        <v>1</v>
      </c>
      <c r="J419" s="9">
        <v>1</v>
      </c>
      <c r="K419" s="9">
        <v>1</v>
      </c>
      <c r="L419" s="9">
        <v>0</v>
      </c>
      <c r="M419" s="9">
        <v>1</v>
      </c>
      <c r="N419" s="10">
        <v>4</v>
      </c>
    </row>
    <row r="420" spans="1:14" x14ac:dyDescent="0.25">
      <c r="A420" s="3" t="s">
        <v>10</v>
      </c>
      <c r="B420" s="11" t="s">
        <v>23</v>
      </c>
      <c r="C420" s="5">
        <v>11358</v>
      </c>
      <c r="D420" s="5" t="s">
        <v>71</v>
      </c>
      <c r="E420" s="12" t="s">
        <v>15</v>
      </c>
      <c r="F420" s="7">
        <v>131</v>
      </c>
      <c r="G420" s="7">
        <v>114</v>
      </c>
      <c r="H420" s="8">
        <v>11358012</v>
      </c>
      <c r="I420" s="9">
        <v>1</v>
      </c>
      <c r="J420" s="9">
        <v>1</v>
      </c>
      <c r="K420" s="9">
        <v>0</v>
      </c>
      <c r="L420" s="9">
        <v>1</v>
      </c>
      <c r="M420" s="9">
        <v>1</v>
      </c>
      <c r="N420" s="10">
        <v>4</v>
      </c>
    </row>
    <row r="421" spans="1:14" x14ac:dyDescent="0.25">
      <c r="A421" s="3" t="s">
        <v>10</v>
      </c>
      <c r="B421" s="11" t="s">
        <v>23</v>
      </c>
      <c r="C421" s="5">
        <v>11358</v>
      </c>
      <c r="D421" s="5" t="s">
        <v>71</v>
      </c>
      <c r="E421" s="12" t="s">
        <v>15</v>
      </c>
      <c r="F421" s="7">
        <v>131</v>
      </c>
      <c r="G421" s="7">
        <v>114</v>
      </c>
      <c r="H421" s="8">
        <v>11358013</v>
      </c>
      <c r="I421" s="9">
        <v>1</v>
      </c>
      <c r="J421" s="9">
        <v>1</v>
      </c>
      <c r="K421" s="9">
        <v>1</v>
      </c>
      <c r="L421" s="9">
        <v>0</v>
      </c>
      <c r="M421" s="9">
        <v>1</v>
      </c>
      <c r="N421" s="10">
        <v>4</v>
      </c>
    </row>
    <row r="422" spans="1:14" x14ac:dyDescent="0.25">
      <c r="A422" s="3" t="s">
        <v>10</v>
      </c>
      <c r="B422" s="11" t="s">
        <v>23</v>
      </c>
      <c r="C422" s="5">
        <v>11358</v>
      </c>
      <c r="D422" s="5" t="s">
        <v>71</v>
      </c>
      <c r="E422" s="12" t="s">
        <v>15</v>
      </c>
      <c r="F422" s="7">
        <v>131</v>
      </c>
      <c r="G422" s="7">
        <v>114</v>
      </c>
      <c r="H422" s="8">
        <v>11358014</v>
      </c>
      <c r="I422" s="9">
        <v>1</v>
      </c>
      <c r="J422" s="9">
        <v>1</v>
      </c>
      <c r="K422" s="9">
        <v>1</v>
      </c>
      <c r="L422" s="9">
        <v>0</v>
      </c>
      <c r="M422" s="9">
        <v>1</v>
      </c>
      <c r="N422" s="10">
        <v>4</v>
      </c>
    </row>
    <row r="423" spans="1:14" x14ac:dyDescent="0.25">
      <c r="A423" s="3" t="s">
        <v>10</v>
      </c>
      <c r="B423" s="11" t="s">
        <v>23</v>
      </c>
      <c r="C423" s="5">
        <v>11358</v>
      </c>
      <c r="D423" s="5" t="s">
        <v>71</v>
      </c>
      <c r="E423" s="12" t="s">
        <v>15</v>
      </c>
      <c r="F423" s="7">
        <v>131</v>
      </c>
      <c r="G423" s="7">
        <v>114</v>
      </c>
      <c r="H423" s="8">
        <v>11358015</v>
      </c>
      <c r="I423" s="9">
        <v>1</v>
      </c>
      <c r="J423" s="9">
        <v>1</v>
      </c>
      <c r="K423" s="9">
        <v>1</v>
      </c>
      <c r="L423" s="9">
        <v>1</v>
      </c>
      <c r="M423" s="9">
        <v>1</v>
      </c>
      <c r="N423" s="10">
        <v>5</v>
      </c>
    </row>
    <row r="424" spans="1:14" x14ac:dyDescent="0.25">
      <c r="A424" s="3" t="s">
        <v>10</v>
      </c>
      <c r="B424" s="11" t="s">
        <v>23</v>
      </c>
      <c r="C424" s="5">
        <v>11358</v>
      </c>
      <c r="D424" s="5" t="s">
        <v>71</v>
      </c>
      <c r="E424" s="12" t="s">
        <v>15</v>
      </c>
      <c r="F424" s="7">
        <v>131</v>
      </c>
      <c r="G424" s="7">
        <v>114</v>
      </c>
      <c r="H424" s="8">
        <v>11358016</v>
      </c>
      <c r="I424" s="9">
        <v>1</v>
      </c>
      <c r="J424" s="9">
        <v>1</v>
      </c>
      <c r="K424" s="9">
        <v>1</v>
      </c>
      <c r="L424" s="9">
        <v>1</v>
      </c>
      <c r="M424" s="9">
        <v>1</v>
      </c>
      <c r="N424" s="10">
        <v>5</v>
      </c>
    </row>
    <row r="425" spans="1:14" x14ac:dyDescent="0.25">
      <c r="A425" s="3" t="s">
        <v>10</v>
      </c>
      <c r="B425" s="11" t="s">
        <v>23</v>
      </c>
      <c r="C425" s="5">
        <v>11358</v>
      </c>
      <c r="D425" s="5" t="s">
        <v>71</v>
      </c>
      <c r="E425" s="12" t="s">
        <v>15</v>
      </c>
      <c r="F425" s="7">
        <v>131</v>
      </c>
      <c r="G425" s="7">
        <v>114</v>
      </c>
      <c r="H425" s="8">
        <v>11358017</v>
      </c>
      <c r="I425" s="9">
        <v>1</v>
      </c>
      <c r="J425" s="9">
        <v>0</v>
      </c>
      <c r="K425" s="9">
        <v>0</v>
      </c>
      <c r="L425" s="9">
        <v>1</v>
      </c>
      <c r="M425" s="9">
        <v>0</v>
      </c>
      <c r="N425" s="10">
        <v>2</v>
      </c>
    </row>
    <row r="426" spans="1:14" x14ac:dyDescent="0.25">
      <c r="A426" s="3" t="s">
        <v>10</v>
      </c>
      <c r="B426" s="11" t="s">
        <v>23</v>
      </c>
      <c r="C426" s="5">
        <v>11358</v>
      </c>
      <c r="D426" s="5" t="s">
        <v>71</v>
      </c>
      <c r="E426" s="12" t="s">
        <v>15</v>
      </c>
      <c r="F426" s="7">
        <v>131</v>
      </c>
      <c r="G426" s="7">
        <v>114</v>
      </c>
      <c r="H426" s="8">
        <v>11358018</v>
      </c>
      <c r="I426" s="9">
        <v>1</v>
      </c>
      <c r="J426" s="9">
        <v>1</v>
      </c>
      <c r="K426" s="9">
        <v>1</v>
      </c>
      <c r="L426" s="9">
        <v>1</v>
      </c>
      <c r="M426" s="9">
        <v>1</v>
      </c>
      <c r="N426" s="10">
        <v>5</v>
      </c>
    </row>
    <row r="427" spans="1:14" x14ac:dyDescent="0.25">
      <c r="A427" s="3" t="s">
        <v>10</v>
      </c>
      <c r="B427" s="11" t="s">
        <v>23</v>
      </c>
      <c r="C427" s="5">
        <v>11358</v>
      </c>
      <c r="D427" s="5" t="s">
        <v>71</v>
      </c>
      <c r="E427" s="12" t="s">
        <v>15</v>
      </c>
      <c r="F427" s="7">
        <v>131</v>
      </c>
      <c r="G427" s="7">
        <v>114</v>
      </c>
      <c r="H427" s="8">
        <v>11358019</v>
      </c>
      <c r="I427" s="9">
        <v>0</v>
      </c>
      <c r="J427" s="9">
        <v>0</v>
      </c>
      <c r="K427" s="9">
        <v>0</v>
      </c>
      <c r="L427" s="9">
        <v>1</v>
      </c>
      <c r="M427" s="9">
        <v>1</v>
      </c>
      <c r="N427" s="10">
        <v>2</v>
      </c>
    </row>
    <row r="428" spans="1:14" x14ac:dyDescent="0.25">
      <c r="A428" s="3" t="s">
        <v>10</v>
      </c>
      <c r="B428" s="11" t="s">
        <v>23</v>
      </c>
      <c r="C428" s="5">
        <v>11358</v>
      </c>
      <c r="D428" s="5" t="s">
        <v>71</v>
      </c>
      <c r="E428" s="12" t="s">
        <v>15</v>
      </c>
      <c r="F428" s="7">
        <v>131</v>
      </c>
      <c r="G428" s="7">
        <v>114</v>
      </c>
      <c r="H428" s="8">
        <v>11358020</v>
      </c>
      <c r="I428" s="9">
        <v>1</v>
      </c>
      <c r="J428" s="9">
        <v>1</v>
      </c>
      <c r="K428" s="9">
        <v>1</v>
      </c>
      <c r="L428" s="9">
        <v>1</v>
      </c>
      <c r="M428" s="9">
        <v>1</v>
      </c>
      <c r="N428" s="10">
        <v>5</v>
      </c>
    </row>
    <row r="429" spans="1:14" x14ac:dyDescent="0.25">
      <c r="A429" s="3" t="s">
        <v>10</v>
      </c>
      <c r="B429" s="11" t="s">
        <v>23</v>
      </c>
      <c r="C429" s="5">
        <v>11358</v>
      </c>
      <c r="D429" s="5" t="s">
        <v>71</v>
      </c>
      <c r="E429" s="12" t="s">
        <v>15</v>
      </c>
      <c r="F429" s="7">
        <v>131</v>
      </c>
      <c r="G429" s="7">
        <v>114</v>
      </c>
      <c r="H429" s="8">
        <v>11358021</v>
      </c>
      <c r="I429" s="9">
        <v>1</v>
      </c>
      <c r="J429" s="9">
        <v>1</v>
      </c>
      <c r="K429" s="9">
        <v>0</v>
      </c>
      <c r="L429" s="9">
        <v>1</v>
      </c>
      <c r="M429" s="9">
        <v>1</v>
      </c>
      <c r="N429" s="10">
        <v>4</v>
      </c>
    </row>
    <row r="430" spans="1:14" x14ac:dyDescent="0.25">
      <c r="A430" s="3" t="s">
        <v>10</v>
      </c>
      <c r="B430" s="11" t="s">
        <v>23</v>
      </c>
      <c r="C430" s="5">
        <v>11358</v>
      </c>
      <c r="D430" s="5" t="s">
        <v>71</v>
      </c>
      <c r="E430" s="12" t="s">
        <v>15</v>
      </c>
      <c r="F430" s="7">
        <v>131</v>
      </c>
      <c r="G430" s="7">
        <v>114</v>
      </c>
      <c r="H430" s="8">
        <v>11358022</v>
      </c>
      <c r="I430" s="9">
        <v>1</v>
      </c>
      <c r="J430" s="9">
        <v>0</v>
      </c>
      <c r="K430" s="9">
        <v>1</v>
      </c>
      <c r="L430" s="9">
        <v>1</v>
      </c>
      <c r="M430" s="9">
        <v>1</v>
      </c>
      <c r="N430" s="10">
        <v>4</v>
      </c>
    </row>
    <row r="431" spans="1:14" x14ac:dyDescent="0.25">
      <c r="A431" s="3" t="s">
        <v>10</v>
      </c>
      <c r="B431" s="11" t="s">
        <v>23</v>
      </c>
      <c r="C431" s="5">
        <v>11358</v>
      </c>
      <c r="D431" s="5" t="s">
        <v>71</v>
      </c>
      <c r="E431" s="12" t="s">
        <v>15</v>
      </c>
      <c r="F431" s="7">
        <v>131</v>
      </c>
      <c r="G431" s="7">
        <v>114</v>
      </c>
      <c r="H431" s="8">
        <v>11358023</v>
      </c>
      <c r="I431" s="9">
        <v>1</v>
      </c>
      <c r="J431" s="9">
        <v>1</v>
      </c>
      <c r="K431" s="9">
        <v>0</v>
      </c>
      <c r="L431" s="9">
        <v>1</v>
      </c>
      <c r="M431" s="9">
        <v>1</v>
      </c>
      <c r="N431" s="10">
        <v>4</v>
      </c>
    </row>
    <row r="432" spans="1:14" x14ac:dyDescent="0.25">
      <c r="A432" s="3" t="s">
        <v>10</v>
      </c>
      <c r="B432" s="11" t="s">
        <v>23</v>
      </c>
      <c r="C432" s="5">
        <v>11358</v>
      </c>
      <c r="D432" s="5" t="s">
        <v>71</v>
      </c>
      <c r="E432" s="12" t="s">
        <v>15</v>
      </c>
      <c r="F432" s="7">
        <v>131</v>
      </c>
      <c r="G432" s="7">
        <v>114</v>
      </c>
      <c r="H432" s="8">
        <v>11358024</v>
      </c>
      <c r="I432" s="9">
        <v>1</v>
      </c>
      <c r="J432" s="9">
        <v>1</v>
      </c>
      <c r="K432" s="9">
        <v>1</v>
      </c>
      <c r="L432" s="9">
        <v>1</v>
      </c>
      <c r="M432" s="9">
        <v>1</v>
      </c>
      <c r="N432" s="10">
        <v>5</v>
      </c>
    </row>
    <row r="433" spans="1:14" x14ac:dyDescent="0.25">
      <c r="A433" s="3" t="s">
        <v>10</v>
      </c>
      <c r="B433" s="11" t="s">
        <v>23</v>
      </c>
      <c r="C433" s="5">
        <v>11358</v>
      </c>
      <c r="D433" s="5" t="s">
        <v>71</v>
      </c>
      <c r="E433" s="12" t="s">
        <v>15</v>
      </c>
      <c r="F433" s="7">
        <v>131</v>
      </c>
      <c r="G433" s="7">
        <v>114</v>
      </c>
      <c r="H433" s="8">
        <v>11358025</v>
      </c>
      <c r="I433" s="9">
        <v>1</v>
      </c>
      <c r="J433" s="9">
        <v>1</v>
      </c>
      <c r="K433" s="9">
        <v>1</v>
      </c>
      <c r="L433" s="9">
        <v>0</v>
      </c>
      <c r="M433" s="9">
        <v>1</v>
      </c>
      <c r="N433" s="10">
        <v>4</v>
      </c>
    </row>
    <row r="434" spans="1:14" x14ac:dyDescent="0.25">
      <c r="A434" s="3" t="s">
        <v>10</v>
      </c>
      <c r="B434" s="11" t="s">
        <v>23</v>
      </c>
      <c r="C434" s="5">
        <v>11358</v>
      </c>
      <c r="D434" s="5" t="s">
        <v>71</v>
      </c>
      <c r="E434" s="13" t="s">
        <v>16</v>
      </c>
      <c r="F434" s="7">
        <v>131</v>
      </c>
      <c r="G434" s="7">
        <v>114</v>
      </c>
      <c r="H434" s="8">
        <v>11358026</v>
      </c>
      <c r="I434" s="9">
        <v>1</v>
      </c>
      <c r="J434" s="9">
        <v>1</v>
      </c>
      <c r="K434" s="9">
        <v>1</v>
      </c>
      <c r="L434" s="9">
        <v>1</v>
      </c>
      <c r="M434" s="9">
        <v>1</v>
      </c>
      <c r="N434" s="10">
        <v>5</v>
      </c>
    </row>
    <row r="435" spans="1:14" x14ac:dyDescent="0.25">
      <c r="A435" s="3" t="s">
        <v>10</v>
      </c>
      <c r="B435" s="11" t="s">
        <v>23</v>
      </c>
      <c r="C435" s="5">
        <v>11358</v>
      </c>
      <c r="D435" s="5" t="s">
        <v>71</v>
      </c>
      <c r="E435" s="12" t="s">
        <v>16</v>
      </c>
      <c r="F435" s="7">
        <v>131</v>
      </c>
      <c r="G435" s="7">
        <v>114</v>
      </c>
      <c r="H435" s="8">
        <v>11358027</v>
      </c>
      <c r="I435" s="9">
        <v>1</v>
      </c>
      <c r="J435" s="9">
        <v>1</v>
      </c>
      <c r="K435" s="9">
        <v>1</v>
      </c>
      <c r="L435" s="9">
        <v>1</v>
      </c>
      <c r="M435" s="9">
        <v>1</v>
      </c>
      <c r="N435" s="10">
        <v>5</v>
      </c>
    </row>
    <row r="436" spans="1:14" x14ac:dyDescent="0.25">
      <c r="A436" s="3" t="s">
        <v>10</v>
      </c>
      <c r="B436" s="11" t="s">
        <v>23</v>
      </c>
      <c r="C436" s="5">
        <v>11358</v>
      </c>
      <c r="D436" s="5" t="s">
        <v>71</v>
      </c>
      <c r="E436" s="12" t="s">
        <v>16</v>
      </c>
      <c r="F436" s="7">
        <v>131</v>
      </c>
      <c r="G436" s="7">
        <v>114</v>
      </c>
      <c r="H436" s="8">
        <v>11358028</v>
      </c>
      <c r="I436" s="9">
        <v>1</v>
      </c>
      <c r="J436" s="9">
        <v>1</v>
      </c>
      <c r="K436" s="9">
        <v>1</v>
      </c>
      <c r="L436" s="9">
        <v>1</v>
      </c>
      <c r="M436" s="9">
        <v>1</v>
      </c>
      <c r="N436" s="10">
        <v>5</v>
      </c>
    </row>
    <row r="437" spans="1:14" x14ac:dyDescent="0.25">
      <c r="A437" s="3" t="s">
        <v>10</v>
      </c>
      <c r="B437" s="11" t="s">
        <v>23</v>
      </c>
      <c r="C437" s="5">
        <v>11358</v>
      </c>
      <c r="D437" s="5" t="s">
        <v>71</v>
      </c>
      <c r="E437" s="12" t="s">
        <v>16</v>
      </c>
      <c r="F437" s="7">
        <v>131</v>
      </c>
      <c r="G437" s="7">
        <v>114</v>
      </c>
      <c r="H437" s="8">
        <v>11358029</v>
      </c>
      <c r="I437" s="9">
        <v>1</v>
      </c>
      <c r="J437" s="9">
        <v>0</v>
      </c>
      <c r="K437" s="9">
        <v>1</v>
      </c>
      <c r="L437" s="9">
        <v>1</v>
      </c>
      <c r="M437" s="9">
        <v>1</v>
      </c>
      <c r="N437" s="10">
        <v>4</v>
      </c>
    </row>
    <row r="438" spans="1:14" x14ac:dyDescent="0.25">
      <c r="A438" s="3" t="s">
        <v>10</v>
      </c>
      <c r="B438" s="11" t="s">
        <v>23</v>
      </c>
      <c r="C438" s="5">
        <v>11358</v>
      </c>
      <c r="D438" s="5" t="s">
        <v>71</v>
      </c>
      <c r="E438" s="12" t="s">
        <v>16</v>
      </c>
      <c r="F438" s="7">
        <v>131</v>
      </c>
      <c r="G438" s="7">
        <v>114</v>
      </c>
      <c r="H438" s="8">
        <v>11358030</v>
      </c>
      <c r="I438" s="9">
        <v>1</v>
      </c>
      <c r="J438" s="9">
        <v>1</v>
      </c>
      <c r="K438" s="9">
        <v>1</v>
      </c>
      <c r="L438" s="9">
        <v>1</v>
      </c>
      <c r="M438" s="9">
        <v>1</v>
      </c>
      <c r="N438" s="10">
        <v>5</v>
      </c>
    </row>
    <row r="439" spans="1:14" x14ac:dyDescent="0.25">
      <c r="A439" s="3" t="s">
        <v>10</v>
      </c>
      <c r="B439" s="11" t="s">
        <v>23</v>
      </c>
      <c r="C439" s="5">
        <v>11358</v>
      </c>
      <c r="D439" s="5" t="s">
        <v>71</v>
      </c>
      <c r="E439" s="12" t="s">
        <v>16</v>
      </c>
      <c r="F439" s="7">
        <v>131</v>
      </c>
      <c r="G439" s="7">
        <v>114</v>
      </c>
      <c r="H439" s="8">
        <v>11358031</v>
      </c>
      <c r="I439" s="9">
        <v>0</v>
      </c>
      <c r="J439" s="9">
        <v>1</v>
      </c>
      <c r="K439" s="9">
        <v>1</v>
      </c>
      <c r="L439" s="9">
        <v>1</v>
      </c>
      <c r="M439" s="9">
        <v>1</v>
      </c>
      <c r="N439" s="10">
        <v>4</v>
      </c>
    </row>
    <row r="440" spans="1:14" x14ac:dyDescent="0.25">
      <c r="A440" s="3" t="s">
        <v>10</v>
      </c>
      <c r="B440" s="11" t="s">
        <v>23</v>
      </c>
      <c r="C440" s="5">
        <v>11358</v>
      </c>
      <c r="D440" s="5" t="s">
        <v>71</v>
      </c>
      <c r="E440" s="12" t="s">
        <v>16</v>
      </c>
      <c r="F440" s="7">
        <v>131</v>
      </c>
      <c r="G440" s="7">
        <v>114</v>
      </c>
      <c r="H440" s="8">
        <v>11358032</v>
      </c>
      <c r="I440" s="9">
        <v>1</v>
      </c>
      <c r="J440" s="9">
        <v>1</v>
      </c>
      <c r="K440" s="9">
        <v>1</v>
      </c>
      <c r="L440" s="9">
        <v>0</v>
      </c>
      <c r="M440" s="9">
        <v>1</v>
      </c>
      <c r="N440" s="10">
        <v>4</v>
      </c>
    </row>
    <row r="441" spans="1:14" x14ac:dyDescent="0.25">
      <c r="A441" s="3" t="s">
        <v>10</v>
      </c>
      <c r="B441" s="11" t="s">
        <v>23</v>
      </c>
      <c r="C441" s="5">
        <v>11358</v>
      </c>
      <c r="D441" s="5" t="s">
        <v>71</v>
      </c>
      <c r="E441" s="12" t="s">
        <v>16</v>
      </c>
      <c r="F441" s="7">
        <v>131</v>
      </c>
      <c r="G441" s="7">
        <v>114</v>
      </c>
      <c r="H441" s="8">
        <v>11358033</v>
      </c>
      <c r="I441" s="9">
        <v>1</v>
      </c>
      <c r="J441" s="9">
        <v>1</v>
      </c>
      <c r="K441" s="9">
        <v>1</v>
      </c>
      <c r="L441" s="9">
        <v>1</v>
      </c>
      <c r="M441" s="9">
        <v>1</v>
      </c>
      <c r="N441" s="10">
        <v>5</v>
      </c>
    </row>
    <row r="442" spans="1:14" x14ac:dyDescent="0.25">
      <c r="A442" s="3" t="s">
        <v>10</v>
      </c>
      <c r="B442" s="11" t="s">
        <v>23</v>
      </c>
      <c r="C442" s="5">
        <v>11358</v>
      </c>
      <c r="D442" s="5" t="s">
        <v>71</v>
      </c>
      <c r="E442" s="12" t="s">
        <v>16</v>
      </c>
      <c r="F442" s="7">
        <v>131</v>
      </c>
      <c r="G442" s="7">
        <v>114</v>
      </c>
      <c r="H442" s="8">
        <v>11358034</v>
      </c>
      <c r="I442" s="9">
        <v>1</v>
      </c>
      <c r="J442" s="9">
        <v>1</v>
      </c>
      <c r="K442" s="9">
        <v>1</v>
      </c>
      <c r="L442" s="9">
        <v>1</v>
      </c>
      <c r="M442" s="9">
        <v>0</v>
      </c>
      <c r="N442" s="10">
        <v>4</v>
      </c>
    </row>
    <row r="443" spans="1:14" x14ac:dyDescent="0.25">
      <c r="A443" s="3" t="s">
        <v>10</v>
      </c>
      <c r="B443" s="11" t="s">
        <v>23</v>
      </c>
      <c r="C443" s="5">
        <v>11358</v>
      </c>
      <c r="D443" s="5" t="s">
        <v>71</v>
      </c>
      <c r="E443" s="12" t="s">
        <v>16</v>
      </c>
      <c r="F443" s="7">
        <v>131</v>
      </c>
      <c r="G443" s="7">
        <v>114</v>
      </c>
      <c r="H443" s="8">
        <v>11358035</v>
      </c>
      <c r="I443" s="9">
        <v>1</v>
      </c>
      <c r="J443" s="9">
        <v>1</v>
      </c>
      <c r="K443" s="9">
        <v>1</v>
      </c>
      <c r="L443" s="9">
        <v>1</v>
      </c>
      <c r="M443" s="9">
        <v>1</v>
      </c>
      <c r="N443" s="10">
        <v>5</v>
      </c>
    </row>
    <row r="444" spans="1:14" x14ac:dyDescent="0.25">
      <c r="A444" s="3" t="s">
        <v>10</v>
      </c>
      <c r="B444" s="11" t="s">
        <v>23</v>
      </c>
      <c r="C444" s="5">
        <v>11358</v>
      </c>
      <c r="D444" s="5" t="s">
        <v>71</v>
      </c>
      <c r="E444" s="12" t="s">
        <v>16</v>
      </c>
      <c r="F444" s="7">
        <v>131</v>
      </c>
      <c r="G444" s="7">
        <v>114</v>
      </c>
      <c r="H444" s="8">
        <v>11358036</v>
      </c>
      <c r="I444" s="9">
        <v>1</v>
      </c>
      <c r="J444" s="9">
        <v>1</v>
      </c>
      <c r="K444" s="9">
        <v>1</v>
      </c>
      <c r="L444" s="9">
        <v>1</v>
      </c>
      <c r="M444" s="9">
        <v>1</v>
      </c>
      <c r="N444" s="10">
        <v>5</v>
      </c>
    </row>
    <row r="445" spans="1:14" x14ac:dyDescent="0.25">
      <c r="A445" s="3" t="s">
        <v>10</v>
      </c>
      <c r="B445" s="11" t="s">
        <v>23</v>
      </c>
      <c r="C445" s="5">
        <v>11358</v>
      </c>
      <c r="D445" s="5" t="s">
        <v>71</v>
      </c>
      <c r="E445" s="12" t="s">
        <v>16</v>
      </c>
      <c r="F445" s="7">
        <v>131</v>
      </c>
      <c r="G445" s="7">
        <v>114</v>
      </c>
      <c r="H445" s="8">
        <v>11358037</v>
      </c>
      <c r="I445" s="9">
        <v>0</v>
      </c>
      <c r="J445" s="9">
        <v>1</v>
      </c>
      <c r="K445" s="9">
        <v>1</v>
      </c>
      <c r="L445" s="9">
        <v>1</v>
      </c>
      <c r="M445" s="9">
        <v>1</v>
      </c>
      <c r="N445" s="10">
        <v>4</v>
      </c>
    </row>
    <row r="446" spans="1:14" x14ac:dyDescent="0.25">
      <c r="A446" s="3" t="s">
        <v>10</v>
      </c>
      <c r="B446" s="11" t="s">
        <v>23</v>
      </c>
      <c r="C446" s="5">
        <v>11358</v>
      </c>
      <c r="D446" s="5" t="s">
        <v>71</v>
      </c>
      <c r="E446" s="12" t="s">
        <v>16</v>
      </c>
      <c r="F446" s="7">
        <v>131</v>
      </c>
      <c r="G446" s="7">
        <v>114</v>
      </c>
      <c r="H446" s="8">
        <v>11358038</v>
      </c>
      <c r="I446" s="9">
        <v>1</v>
      </c>
      <c r="J446" s="9">
        <v>1</v>
      </c>
      <c r="K446" s="9">
        <v>1</v>
      </c>
      <c r="L446" s="9">
        <v>1</v>
      </c>
      <c r="M446" s="9">
        <v>1</v>
      </c>
      <c r="N446" s="10">
        <v>5</v>
      </c>
    </row>
    <row r="447" spans="1:14" x14ac:dyDescent="0.25">
      <c r="A447" s="3" t="s">
        <v>10</v>
      </c>
      <c r="B447" s="11" t="s">
        <v>23</v>
      </c>
      <c r="C447" s="5">
        <v>11358</v>
      </c>
      <c r="D447" s="5" t="s">
        <v>71</v>
      </c>
      <c r="E447" s="12" t="s">
        <v>16</v>
      </c>
      <c r="F447" s="7">
        <v>131</v>
      </c>
      <c r="G447" s="7">
        <v>114</v>
      </c>
      <c r="H447" s="8">
        <v>11358039</v>
      </c>
      <c r="I447" s="9">
        <v>0</v>
      </c>
      <c r="J447" s="9">
        <v>0</v>
      </c>
      <c r="K447" s="9">
        <v>1</v>
      </c>
      <c r="L447" s="9">
        <v>1</v>
      </c>
      <c r="M447" s="9">
        <v>0</v>
      </c>
      <c r="N447" s="10">
        <v>2</v>
      </c>
    </row>
    <row r="448" spans="1:14" x14ac:dyDescent="0.25">
      <c r="A448" s="3" t="s">
        <v>10</v>
      </c>
      <c r="B448" s="11" t="s">
        <v>23</v>
      </c>
      <c r="C448" s="5">
        <v>11358</v>
      </c>
      <c r="D448" s="5" t="s">
        <v>71</v>
      </c>
      <c r="E448" s="12" t="s">
        <v>16</v>
      </c>
      <c r="F448" s="7">
        <v>131</v>
      </c>
      <c r="G448" s="7">
        <v>114</v>
      </c>
      <c r="H448" s="8">
        <v>11358040</v>
      </c>
      <c r="I448" s="9">
        <v>1</v>
      </c>
      <c r="J448" s="9">
        <v>1</v>
      </c>
      <c r="K448" s="9">
        <v>1</v>
      </c>
      <c r="L448" s="9">
        <v>1</v>
      </c>
      <c r="M448" s="9">
        <v>1</v>
      </c>
      <c r="N448" s="10">
        <v>5</v>
      </c>
    </row>
    <row r="449" spans="1:14" x14ac:dyDescent="0.25">
      <c r="A449" s="3" t="s">
        <v>10</v>
      </c>
      <c r="B449" s="11" t="s">
        <v>23</v>
      </c>
      <c r="C449" s="5">
        <v>11358</v>
      </c>
      <c r="D449" s="5" t="s">
        <v>71</v>
      </c>
      <c r="E449" s="12" t="s">
        <v>16</v>
      </c>
      <c r="F449" s="7">
        <v>131</v>
      </c>
      <c r="G449" s="7">
        <v>114</v>
      </c>
      <c r="H449" s="8">
        <v>11358041</v>
      </c>
      <c r="I449" s="9">
        <v>1</v>
      </c>
      <c r="J449" s="9">
        <v>1</v>
      </c>
      <c r="K449" s="9">
        <v>1</v>
      </c>
      <c r="L449" s="9">
        <v>1</v>
      </c>
      <c r="M449" s="9">
        <v>1</v>
      </c>
      <c r="N449" s="10">
        <v>5</v>
      </c>
    </row>
    <row r="450" spans="1:14" x14ac:dyDescent="0.25">
      <c r="A450" s="3" t="s">
        <v>10</v>
      </c>
      <c r="B450" s="11" t="s">
        <v>23</v>
      </c>
      <c r="C450" s="5">
        <v>11358</v>
      </c>
      <c r="D450" s="5" t="s">
        <v>71</v>
      </c>
      <c r="E450" s="12" t="s">
        <v>16</v>
      </c>
      <c r="F450" s="7">
        <v>131</v>
      </c>
      <c r="G450" s="7">
        <v>114</v>
      </c>
      <c r="H450" s="8">
        <v>11358042</v>
      </c>
      <c r="I450" s="9">
        <v>1</v>
      </c>
      <c r="J450" s="9">
        <v>1</v>
      </c>
      <c r="K450" s="9">
        <v>1</v>
      </c>
      <c r="L450" s="9">
        <v>1</v>
      </c>
      <c r="M450" s="9">
        <v>1</v>
      </c>
      <c r="N450" s="10">
        <v>5</v>
      </c>
    </row>
    <row r="451" spans="1:14" x14ac:dyDescent="0.25">
      <c r="A451" s="3" t="s">
        <v>10</v>
      </c>
      <c r="B451" s="11" t="s">
        <v>23</v>
      </c>
      <c r="C451" s="5">
        <v>11358</v>
      </c>
      <c r="D451" s="5" t="s">
        <v>71</v>
      </c>
      <c r="E451" s="12" t="s">
        <v>16</v>
      </c>
      <c r="F451" s="7">
        <v>131</v>
      </c>
      <c r="G451" s="7">
        <v>114</v>
      </c>
      <c r="H451" s="8">
        <v>11358043</v>
      </c>
      <c r="I451" s="9">
        <v>1</v>
      </c>
      <c r="J451" s="9">
        <v>1</v>
      </c>
      <c r="K451" s="9">
        <v>1</v>
      </c>
      <c r="L451" s="9">
        <v>1</v>
      </c>
      <c r="M451" s="9">
        <v>1</v>
      </c>
      <c r="N451" s="10">
        <v>5</v>
      </c>
    </row>
    <row r="452" spans="1:14" x14ac:dyDescent="0.25">
      <c r="A452" s="3" t="s">
        <v>10</v>
      </c>
      <c r="B452" s="11" t="s">
        <v>23</v>
      </c>
      <c r="C452" s="5">
        <v>11358</v>
      </c>
      <c r="D452" s="5" t="s">
        <v>71</v>
      </c>
      <c r="E452" s="12" t="s">
        <v>16</v>
      </c>
      <c r="F452" s="7">
        <v>131</v>
      </c>
      <c r="G452" s="7">
        <v>114</v>
      </c>
      <c r="H452" s="8">
        <v>11358044</v>
      </c>
      <c r="I452" s="9">
        <v>1</v>
      </c>
      <c r="J452" s="9">
        <v>1</v>
      </c>
      <c r="K452" s="9">
        <v>1</v>
      </c>
      <c r="L452" s="9">
        <v>1</v>
      </c>
      <c r="M452" s="9">
        <v>1</v>
      </c>
      <c r="N452" s="10">
        <v>5</v>
      </c>
    </row>
    <row r="453" spans="1:14" x14ac:dyDescent="0.25">
      <c r="A453" s="3" t="s">
        <v>10</v>
      </c>
      <c r="B453" s="11" t="s">
        <v>23</v>
      </c>
      <c r="C453" s="5">
        <v>11358</v>
      </c>
      <c r="D453" s="5" t="s">
        <v>71</v>
      </c>
      <c r="E453" s="12" t="s">
        <v>16</v>
      </c>
      <c r="F453" s="7">
        <v>131</v>
      </c>
      <c r="G453" s="7">
        <v>114</v>
      </c>
      <c r="H453" s="8">
        <v>11358045</v>
      </c>
      <c r="I453" s="9">
        <v>1</v>
      </c>
      <c r="J453" s="9">
        <v>1</v>
      </c>
      <c r="K453" s="9">
        <v>0</v>
      </c>
      <c r="L453" s="9">
        <v>1</v>
      </c>
      <c r="M453" s="9">
        <v>1</v>
      </c>
      <c r="N453" s="10">
        <v>4</v>
      </c>
    </row>
    <row r="454" spans="1:14" x14ac:dyDescent="0.25">
      <c r="A454" s="3" t="s">
        <v>10</v>
      </c>
      <c r="B454" s="11" t="s">
        <v>23</v>
      </c>
      <c r="C454" s="5">
        <v>11358</v>
      </c>
      <c r="D454" s="5" t="s">
        <v>71</v>
      </c>
      <c r="E454" s="12" t="s">
        <v>16</v>
      </c>
      <c r="F454" s="7">
        <v>131</v>
      </c>
      <c r="G454" s="7">
        <v>114</v>
      </c>
      <c r="H454" s="8">
        <v>11358046</v>
      </c>
      <c r="I454" s="9">
        <v>1</v>
      </c>
      <c r="J454" s="9">
        <v>1</v>
      </c>
      <c r="K454" s="9">
        <v>1</v>
      </c>
      <c r="L454" s="9">
        <v>1</v>
      </c>
      <c r="M454" s="9">
        <v>1</v>
      </c>
      <c r="N454" s="10">
        <v>5</v>
      </c>
    </row>
    <row r="455" spans="1:14" x14ac:dyDescent="0.25">
      <c r="A455" s="3" t="s">
        <v>10</v>
      </c>
      <c r="B455" s="11" t="s">
        <v>23</v>
      </c>
      <c r="C455" s="5">
        <v>11358</v>
      </c>
      <c r="D455" s="5" t="s">
        <v>71</v>
      </c>
      <c r="E455" s="12" t="s">
        <v>16</v>
      </c>
      <c r="F455" s="7">
        <v>131</v>
      </c>
      <c r="G455" s="7">
        <v>114</v>
      </c>
      <c r="H455" s="8">
        <v>11358047</v>
      </c>
      <c r="I455" s="9">
        <v>1</v>
      </c>
      <c r="J455" s="9">
        <v>1</v>
      </c>
      <c r="K455" s="9">
        <v>1</v>
      </c>
      <c r="L455" s="9">
        <v>1</v>
      </c>
      <c r="M455" s="9">
        <v>1</v>
      </c>
      <c r="N455" s="10">
        <v>5</v>
      </c>
    </row>
    <row r="456" spans="1:14" x14ac:dyDescent="0.25">
      <c r="A456" s="3" t="s">
        <v>10</v>
      </c>
      <c r="B456" s="11" t="s">
        <v>23</v>
      </c>
      <c r="C456" s="5">
        <v>11358</v>
      </c>
      <c r="D456" s="5" t="s">
        <v>71</v>
      </c>
      <c r="E456" s="12" t="s">
        <v>16</v>
      </c>
      <c r="F456" s="7">
        <v>131</v>
      </c>
      <c r="G456" s="7">
        <v>114</v>
      </c>
      <c r="H456" s="8">
        <v>11358048</v>
      </c>
      <c r="I456" s="9">
        <v>1</v>
      </c>
      <c r="J456" s="9">
        <v>1</v>
      </c>
      <c r="K456" s="9">
        <v>1</v>
      </c>
      <c r="L456" s="9">
        <v>0</v>
      </c>
      <c r="M456" s="9">
        <v>1</v>
      </c>
      <c r="N456" s="10">
        <v>4</v>
      </c>
    </row>
    <row r="457" spans="1:14" x14ac:dyDescent="0.25">
      <c r="A457" s="3" t="s">
        <v>10</v>
      </c>
      <c r="B457" s="11" t="s">
        <v>23</v>
      </c>
      <c r="C457" s="5">
        <v>11358</v>
      </c>
      <c r="D457" s="5" t="s">
        <v>71</v>
      </c>
      <c r="E457" s="12" t="s">
        <v>16</v>
      </c>
      <c r="F457" s="7">
        <v>131</v>
      </c>
      <c r="G457" s="7">
        <v>114</v>
      </c>
      <c r="H457" s="8">
        <v>11358049</v>
      </c>
      <c r="I457" s="9">
        <v>1</v>
      </c>
      <c r="J457" s="9">
        <v>1</v>
      </c>
      <c r="K457" s="9">
        <v>1</v>
      </c>
      <c r="L457" s="9">
        <v>1</v>
      </c>
      <c r="M457" s="9">
        <v>1</v>
      </c>
      <c r="N457" s="10">
        <v>5</v>
      </c>
    </row>
    <row r="458" spans="1:14" x14ac:dyDescent="0.25">
      <c r="A458" s="3" t="s">
        <v>10</v>
      </c>
      <c r="B458" s="11" t="s">
        <v>23</v>
      </c>
      <c r="C458" s="5">
        <v>11358</v>
      </c>
      <c r="D458" s="5" t="s">
        <v>71</v>
      </c>
      <c r="E458" s="12" t="s">
        <v>16</v>
      </c>
      <c r="F458" s="7">
        <v>131</v>
      </c>
      <c r="G458" s="7">
        <v>114</v>
      </c>
      <c r="H458" s="8">
        <v>11358050</v>
      </c>
      <c r="I458" s="9">
        <v>1</v>
      </c>
      <c r="J458" s="9">
        <v>1</v>
      </c>
      <c r="K458" s="9">
        <v>1</v>
      </c>
      <c r="L458" s="9">
        <v>1</v>
      </c>
      <c r="M458" s="9">
        <v>1</v>
      </c>
      <c r="N458" s="10">
        <v>5</v>
      </c>
    </row>
    <row r="459" spans="1:14" x14ac:dyDescent="0.25">
      <c r="A459" s="3" t="s">
        <v>10</v>
      </c>
      <c r="B459" s="11" t="s">
        <v>23</v>
      </c>
      <c r="C459" s="5">
        <v>11358</v>
      </c>
      <c r="D459" s="5" t="s">
        <v>71</v>
      </c>
      <c r="E459" s="12" t="s">
        <v>16</v>
      </c>
      <c r="F459" s="7">
        <v>131</v>
      </c>
      <c r="G459" s="7">
        <v>114</v>
      </c>
      <c r="H459" s="8">
        <v>11358051</v>
      </c>
      <c r="I459" s="9">
        <v>1</v>
      </c>
      <c r="J459" s="9">
        <v>1</v>
      </c>
      <c r="K459" s="9">
        <v>1</v>
      </c>
      <c r="L459" s="9">
        <v>0</v>
      </c>
      <c r="M459" s="9">
        <v>0</v>
      </c>
      <c r="N459" s="10">
        <v>3</v>
      </c>
    </row>
    <row r="460" spans="1:14" x14ac:dyDescent="0.25">
      <c r="A460" s="3" t="s">
        <v>10</v>
      </c>
      <c r="B460" s="11" t="s">
        <v>23</v>
      </c>
      <c r="C460" s="5">
        <v>11358</v>
      </c>
      <c r="D460" s="5" t="s">
        <v>71</v>
      </c>
      <c r="E460" s="12" t="s">
        <v>16</v>
      </c>
      <c r="F460" s="7">
        <v>131</v>
      </c>
      <c r="G460" s="7">
        <v>114</v>
      </c>
      <c r="H460" s="8">
        <v>11358052</v>
      </c>
      <c r="I460" s="9">
        <v>0</v>
      </c>
      <c r="J460" s="9">
        <v>1</v>
      </c>
      <c r="K460" s="9">
        <v>0</v>
      </c>
      <c r="L460" s="9">
        <v>1</v>
      </c>
      <c r="M460" s="9">
        <v>0</v>
      </c>
      <c r="N460" s="10">
        <v>2</v>
      </c>
    </row>
    <row r="461" spans="1:14" x14ac:dyDescent="0.25">
      <c r="A461" s="3" t="s">
        <v>10</v>
      </c>
      <c r="B461" s="11" t="s">
        <v>23</v>
      </c>
      <c r="C461" s="5">
        <v>11358</v>
      </c>
      <c r="D461" s="5" t="s">
        <v>71</v>
      </c>
      <c r="E461" s="12" t="s">
        <v>16</v>
      </c>
      <c r="F461" s="7">
        <v>131</v>
      </c>
      <c r="G461" s="7">
        <v>114</v>
      </c>
      <c r="H461" s="8">
        <v>11358053</v>
      </c>
      <c r="I461" s="9">
        <v>1</v>
      </c>
      <c r="J461" s="9">
        <v>1</v>
      </c>
      <c r="K461" s="9">
        <v>1</v>
      </c>
      <c r="L461" s="9">
        <v>1</v>
      </c>
      <c r="M461" s="9">
        <v>1</v>
      </c>
      <c r="N461" s="10">
        <v>5</v>
      </c>
    </row>
    <row r="462" spans="1:14" x14ac:dyDescent="0.25">
      <c r="A462" s="3" t="s">
        <v>10</v>
      </c>
      <c r="B462" s="11" t="s">
        <v>23</v>
      </c>
      <c r="C462" s="5">
        <v>11358</v>
      </c>
      <c r="D462" s="5" t="s">
        <v>71</v>
      </c>
      <c r="E462" s="13" t="s">
        <v>17</v>
      </c>
      <c r="F462" s="7">
        <v>131</v>
      </c>
      <c r="G462" s="7">
        <v>114</v>
      </c>
      <c r="H462" s="8">
        <v>11358054</v>
      </c>
      <c r="I462" s="9">
        <v>1</v>
      </c>
      <c r="J462" s="9">
        <v>1</v>
      </c>
      <c r="K462" s="9">
        <v>0</v>
      </c>
      <c r="L462" s="9">
        <v>1</v>
      </c>
      <c r="M462" s="9">
        <v>1</v>
      </c>
      <c r="N462" s="10">
        <v>4</v>
      </c>
    </row>
    <row r="463" spans="1:14" x14ac:dyDescent="0.25">
      <c r="A463" s="3" t="s">
        <v>10</v>
      </c>
      <c r="B463" s="11" t="s">
        <v>23</v>
      </c>
      <c r="C463" s="5">
        <v>11358</v>
      </c>
      <c r="D463" s="5" t="s">
        <v>71</v>
      </c>
      <c r="E463" s="12" t="s">
        <v>17</v>
      </c>
      <c r="F463" s="7">
        <v>131</v>
      </c>
      <c r="G463" s="7">
        <v>114</v>
      </c>
      <c r="H463" s="8">
        <v>11358055</v>
      </c>
      <c r="I463" s="9">
        <v>1</v>
      </c>
      <c r="J463" s="9">
        <v>1</v>
      </c>
      <c r="K463" s="9">
        <v>1</v>
      </c>
      <c r="L463" s="9">
        <v>1</v>
      </c>
      <c r="M463" s="9">
        <v>1</v>
      </c>
      <c r="N463" s="10">
        <v>5</v>
      </c>
    </row>
    <row r="464" spans="1:14" x14ac:dyDescent="0.25">
      <c r="A464" s="3" t="s">
        <v>10</v>
      </c>
      <c r="B464" s="11" t="s">
        <v>23</v>
      </c>
      <c r="C464" s="5">
        <v>11358</v>
      </c>
      <c r="D464" s="5" t="s">
        <v>71</v>
      </c>
      <c r="E464" s="12" t="s">
        <v>17</v>
      </c>
      <c r="F464" s="7">
        <v>131</v>
      </c>
      <c r="G464" s="7">
        <v>114</v>
      </c>
      <c r="H464" s="8">
        <v>11358056</v>
      </c>
      <c r="I464" s="9">
        <v>1</v>
      </c>
      <c r="J464" s="9">
        <v>1</v>
      </c>
      <c r="K464" s="9">
        <v>1</v>
      </c>
      <c r="L464" s="9">
        <v>1</v>
      </c>
      <c r="M464" s="9">
        <v>1</v>
      </c>
      <c r="N464" s="10">
        <v>5</v>
      </c>
    </row>
    <row r="465" spans="1:14" x14ac:dyDescent="0.25">
      <c r="A465" s="3" t="s">
        <v>10</v>
      </c>
      <c r="B465" s="11" t="s">
        <v>23</v>
      </c>
      <c r="C465" s="5">
        <v>11358</v>
      </c>
      <c r="D465" s="5" t="s">
        <v>71</v>
      </c>
      <c r="E465" s="12" t="s">
        <v>17</v>
      </c>
      <c r="F465" s="7">
        <v>131</v>
      </c>
      <c r="G465" s="7">
        <v>114</v>
      </c>
      <c r="H465" s="8">
        <v>11358057</v>
      </c>
      <c r="I465" s="9">
        <v>1</v>
      </c>
      <c r="J465" s="9">
        <v>1</v>
      </c>
      <c r="K465" s="9">
        <v>1</v>
      </c>
      <c r="L465" s="9">
        <v>1</v>
      </c>
      <c r="M465" s="9">
        <v>1</v>
      </c>
      <c r="N465" s="10">
        <v>5</v>
      </c>
    </row>
    <row r="466" spans="1:14" x14ac:dyDescent="0.25">
      <c r="A466" s="3" t="s">
        <v>10</v>
      </c>
      <c r="B466" s="11" t="s">
        <v>23</v>
      </c>
      <c r="C466" s="5">
        <v>11358</v>
      </c>
      <c r="D466" s="5" t="s">
        <v>71</v>
      </c>
      <c r="E466" s="12" t="s">
        <v>17</v>
      </c>
      <c r="F466" s="7">
        <v>131</v>
      </c>
      <c r="G466" s="7">
        <v>114</v>
      </c>
      <c r="H466" s="8">
        <v>11358058</v>
      </c>
      <c r="I466" s="9">
        <v>1</v>
      </c>
      <c r="J466" s="9">
        <v>1</v>
      </c>
      <c r="K466" s="9">
        <v>0</v>
      </c>
      <c r="L466" s="9">
        <v>1</v>
      </c>
      <c r="M466" s="9">
        <v>1</v>
      </c>
      <c r="N466" s="10">
        <v>4</v>
      </c>
    </row>
    <row r="467" spans="1:14" x14ac:dyDescent="0.25">
      <c r="A467" s="3" t="s">
        <v>10</v>
      </c>
      <c r="B467" s="11" t="s">
        <v>23</v>
      </c>
      <c r="C467" s="5">
        <v>11358</v>
      </c>
      <c r="D467" s="5" t="s">
        <v>71</v>
      </c>
      <c r="E467" s="12" t="s">
        <v>17</v>
      </c>
      <c r="F467" s="7">
        <v>131</v>
      </c>
      <c r="G467" s="7">
        <v>114</v>
      </c>
      <c r="H467" s="8">
        <v>11358059</v>
      </c>
      <c r="I467" s="9">
        <v>1</v>
      </c>
      <c r="J467" s="9">
        <v>1</v>
      </c>
      <c r="K467" s="9">
        <v>1</v>
      </c>
      <c r="L467" s="9">
        <v>1</v>
      </c>
      <c r="M467" s="9">
        <v>1</v>
      </c>
      <c r="N467" s="10">
        <v>5</v>
      </c>
    </row>
    <row r="468" spans="1:14" x14ac:dyDescent="0.25">
      <c r="A468" s="3" t="s">
        <v>10</v>
      </c>
      <c r="B468" s="11" t="s">
        <v>23</v>
      </c>
      <c r="C468" s="5">
        <v>11358</v>
      </c>
      <c r="D468" s="5" t="s">
        <v>71</v>
      </c>
      <c r="E468" s="12" t="s">
        <v>17</v>
      </c>
      <c r="F468" s="7">
        <v>131</v>
      </c>
      <c r="G468" s="7">
        <v>114</v>
      </c>
      <c r="H468" s="8">
        <v>11358060</v>
      </c>
      <c r="I468" s="9">
        <v>0</v>
      </c>
      <c r="J468" s="9">
        <v>0</v>
      </c>
      <c r="K468" s="9">
        <v>0</v>
      </c>
      <c r="L468" s="9">
        <v>1</v>
      </c>
      <c r="M468" s="9">
        <v>1</v>
      </c>
      <c r="N468" s="10">
        <v>2</v>
      </c>
    </row>
    <row r="469" spans="1:14" x14ac:dyDescent="0.25">
      <c r="A469" s="3" t="s">
        <v>10</v>
      </c>
      <c r="B469" s="11" t="s">
        <v>23</v>
      </c>
      <c r="C469" s="5">
        <v>11358</v>
      </c>
      <c r="D469" s="5" t="s">
        <v>71</v>
      </c>
      <c r="E469" s="12" t="s">
        <v>17</v>
      </c>
      <c r="F469" s="7">
        <v>131</v>
      </c>
      <c r="G469" s="7">
        <v>114</v>
      </c>
      <c r="H469" s="8">
        <v>11358061</v>
      </c>
      <c r="I469" s="9">
        <v>1</v>
      </c>
      <c r="J469" s="9">
        <v>1</v>
      </c>
      <c r="K469" s="9">
        <v>1</v>
      </c>
      <c r="L469" s="9">
        <v>1</v>
      </c>
      <c r="M469" s="9">
        <v>1</v>
      </c>
      <c r="N469" s="10">
        <v>5</v>
      </c>
    </row>
    <row r="470" spans="1:14" x14ac:dyDescent="0.25">
      <c r="A470" s="3" t="s">
        <v>10</v>
      </c>
      <c r="B470" s="11" t="s">
        <v>23</v>
      </c>
      <c r="C470" s="5">
        <v>11358</v>
      </c>
      <c r="D470" s="5" t="s">
        <v>71</v>
      </c>
      <c r="E470" s="12" t="s">
        <v>17</v>
      </c>
      <c r="F470" s="7">
        <v>131</v>
      </c>
      <c r="G470" s="7">
        <v>114</v>
      </c>
      <c r="H470" s="8">
        <v>11358062</v>
      </c>
      <c r="I470" s="9">
        <v>1</v>
      </c>
      <c r="J470" s="9">
        <v>1</v>
      </c>
      <c r="K470" s="9">
        <v>1</v>
      </c>
      <c r="L470" s="9">
        <v>1</v>
      </c>
      <c r="M470" s="9">
        <v>1</v>
      </c>
      <c r="N470" s="10">
        <v>5</v>
      </c>
    </row>
    <row r="471" spans="1:14" x14ac:dyDescent="0.25">
      <c r="A471" s="3" t="s">
        <v>10</v>
      </c>
      <c r="B471" s="11" t="s">
        <v>23</v>
      </c>
      <c r="C471" s="5">
        <v>11358</v>
      </c>
      <c r="D471" s="5" t="s">
        <v>71</v>
      </c>
      <c r="E471" s="12" t="s">
        <v>17</v>
      </c>
      <c r="F471" s="7">
        <v>131</v>
      </c>
      <c r="G471" s="7">
        <v>114</v>
      </c>
      <c r="H471" s="8">
        <v>11358063</v>
      </c>
      <c r="I471" s="9">
        <v>1</v>
      </c>
      <c r="J471" s="9">
        <v>1</v>
      </c>
      <c r="K471" s="9">
        <v>1</v>
      </c>
      <c r="L471" s="9">
        <v>1</v>
      </c>
      <c r="M471" s="9">
        <v>1</v>
      </c>
      <c r="N471" s="10">
        <v>5</v>
      </c>
    </row>
    <row r="472" spans="1:14" x14ac:dyDescent="0.25">
      <c r="A472" s="3" t="s">
        <v>10</v>
      </c>
      <c r="B472" s="11" t="s">
        <v>23</v>
      </c>
      <c r="C472" s="5">
        <v>11358</v>
      </c>
      <c r="D472" s="5" t="s">
        <v>71</v>
      </c>
      <c r="E472" s="12" t="s">
        <v>17</v>
      </c>
      <c r="F472" s="7">
        <v>131</v>
      </c>
      <c r="G472" s="7">
        <v>114</v>
      </c>
      <c r="H472" s="8">
        <v>11358064</v>
      </c>
      <c r="I472" s="9">
        <v>1</v>
      </c>
      <c r="J472" s="9">
        <v>1</v>
      </c>
      <c r="K472" s="9">
        <v>1</v>
      </c>
      <c r="L472" s="9">
        <v>1</v>
      </c>
      <c r="M472" s="9">
        <v>1</v>
      </c>
      <c r="N472" s="10">
        <v>5</v>
      </c>
    </row>
    <row r="473" spans="1:14" x14ac:dyDescent="0.25">
      <c r="A473" s="3" t="s">
        <v>10</v>
      </c>
      <c r="B473" s="11" t="s">
        <v>23</v>
      </c>
      <c r="C473" s="5">
        <v>11358</v>
      </c>
      <c r="D473" s="5" t="s">
        <v>71</v>
      </c>
      <c r="E473" s="12" t="s">
        <v>17</v>
      </c>
      <c r="F473" s="7">
        <v>131</v>
      </c>
      <c r="G473" s="7">
        <v>114</v>
      </c>
      <c r="H473" s="8">
        <v>11358065</v>
      </c>
      <c r="I473" s="9">
        <v>1</v>
      </c>
      <c r="J473" s="9">
        <v>1</v>
      </c>
      <c r="K473" s="9">
        <v>1</v>
      </c>
      <c r="L473" s="9">
        <v>1</v>
      </c>
      <c r="M473" s="9">
        <v>1</v>
      </c>
      <c r="N473" s="10">
        <v>5</v>
      </c>
    </row>
    <row r="474" spans="1:14" x14ac:dyDescent="0.25">
      <c r="A474" s="3" t="s">
        <v>10</v>
      </c>
      <c r="B474" s="11" t="s">
        <v>23</v>
      </c>
      <c r="C474" s="5">
        <v>11358</v>
      </c>
      <c r="D474" s="5" t="s">
        <v>71</v>
      </c>
      <c r="E474" s="12" t="s">
        <v>17</v>
      </c>
      <c r="F474" s="7">
        <v>131</v>
      </c>
      <c r="G474" s="7">
        <v>114</v>
      </c>
      <c r="H474" s="8">
        <v>11358066</v>
      </c>
      <c r="I474" s="9">
        <v>1</v>
      </c>
      <c r="J474" s="9">
        <v>1</v>
      </c>
      <c r="K474" s="9">
        <v>1</v>
      </c>
      <c r="L474" s="9">
        <v>1</v>
      </c>
      <c r="M474" s="9">
        <v>1</v>
      </c>
      <c r="N474" s="10">
        <v>5</v>
      </c>
    </row>
    <row r="475" spans="1:14" x14ac:dyDescent="0.25">
      <c r="A475" s="3" t="s">
        <v>10</v>
      </c>
      <c r="B475" s="11" t="s">
        <v>23</v>
      </c>
      <c r="C475" s="5">
        <v>11358</v>
      </c>
      <c r="D475" s="5" t="s">
        <v>71</v>
      </c>
      <c r="E475" s="12" t="s">
        <v>17</v>
      </c>
      <c r="F475" s="7">
        <v>131</v>
      </c>
      <c r="G475" s="7">
        <v>114</v>
      </c>
      <c r="H475" s="8">
        <v>11358067</v>
      </c>
      <c r="I475" s="9">
        <v>1</v>
      </c>
      <c r="J475" s="9">
        <v>1</v>
      </c>
      <c r="K475" s="9">
        <v>1</v>
      </c>
      <c r="L475" s="9">
        <v>1</v>
      </c>
      <c r="M475" s="9">
        <v>1</v>
      </c>
      <c r="N475" s="10">
        <v>5</v>
      </c>
    </row>
    <row r="476" spans="1:14" x14ac:dyDescent="0.25">
      <c r="A476" s="3" t="s">
        <v>10</v>
      </c>
      <c r="B476" s="11" t="s">
        <v>23</v>
      </c>
      <c r="C476" s="5">
        <v>11358</v>
      </c>
      <c r="D476" s="5" t="s">
        <v>71</v>
      </c>
      <c r="E476" s="12" t="s">
        <v>17</v>
      </c>
      <c r="F476" s="7">
        <v>131</v>
      </c>
      <c r="G476" s="7">
        <v>114</v>
      </c>
      <c r="H476" s="8">
        <v>11358068</v>
      </c>
      <c r="I476" s="9">
        <v>1</v>
      </c>
      <c r="J476" s="9">
        <v>1</v>
      </c>
      <c r="K476" s="9">
        <v>1</v>
      </c>
      <c r="L476" s="9">
        <v>1</v>
      </c>
      <c r="M476" s="9">
        <v>1</v>
      </c>
      <c r="N476" s="10">
        <v>5</v>
      </c>
    </row>
    <row r="477" spans="1:14" x14ac:dyDescent="0.25">
      <c r="A477" s="3" t="s">
        <v>10</v>
      </c>
      <c r="B477" s="11" t="s">
        <v>23</v>
      </c>
      <c r="C477" s="5">
        <v>11358</v>
      </c>
      <c r="D477" s="5" t="s">
        <v>71</v>
      </c>
      <c r="E477" s="12" t="s">
        <v>17</v>
      </c>
      <c r="F477" s="7">
        <v>131</v>
      </c>
      <c r="G477" s="7">
        <v>114</v>
      </c>
      <c r="H477" s="8">
        <v>11358069</v>
      </c>
      <c r="I477" s="9">
        <v>1</v>
      </c>
      <c r="J477" s="9">
        <v>1</v>
      </c>
      <c r="K477" s="9">
        <v>1</v>
      </c>
      <c r="L477" s="9">
        <v>1</v>
      </c>
      <c r="M477" s="9">
        <v>1</v>
      </c>
      <c r="N477" s="10">
        <v>5</v>
      </c>
    </row>
    <row r="478" spans="1:14" x14ac:dyDescent="0.25">
      <c r="A478" s="3" t="s">
        <v>10</v>
      </c>
      <c r="B478" s="11" t="s">
        <v>23</v>
      </c>
      <c r="C478" s="5">
        <v>11358</v>
      </c>
      <c r="D478" s="5" t="s">
        <v>71</v>
      </c>
      <c r="E478" s="12" t="s">
        <v>17</v>
      </c>
      <c r="F478" s="7">
        <v>131</v>
      </c>
      <c r="G478" s="7">
        <v>114</v>
      </c>
      <c r="H478" s="8">
        <v>11358070</v>
      </c>
      <c r="I478" s="9">
        <v>1</v>
      </c>
      <c r="J478" s="9">
        <v>0</v>
      </c>
      <c r="K478" s="9">
        <v>1</v>
      </c>
      <c r="L478" s="9">
        <v>1</v>
      </c>
      <c r="M478" s="9">
        <v>1</v>
      </c>
      <c r="N478" s="10">
        <v>4</v>
      </c>
    </row>
    <row r="479" spans="1:14" x14ac:dyDescent="0.25">
      <c r="A479" s="3" t="s">
        <v>10</v>
      </c>
      <c r="B479" s="11" t="s">
        <v>23</v>
      </c>
      <c r="C479" s="5">
        <v>11358</v>
      </c>
      <c r="D479" s="5" t="s">
        <v>71</v>
      </c>
      <c r="E479" s="12" t="s">
        <v>17</v>
      </c>
      <c r="F479" s="7">
        <v>131</v>
      </c>
      <c r="G479" s="7">
        <v>114</v>
      </c>
      <c r="H479" s="8">
        <v>11358071</v>
      </c>
      <c r="I479" s="9">
        <v>1</v>
      </c>
      <c r="J479" s="9">
        <v>1</v>
      </c>
      <c r="K479" s="9">
        <v>1</v>
      </c>
      <c r="L479" s="9">
        <v>1</v>
      </c>
      <c r="M479" s="9">
        <v>1</v>
      </c>
      <c r="N479" s="10">
        <v>5</v>
      </c>
    </row>
    <row r="480" spans="1:14" x14ac:dyDescent="0.25">
      <c r="A480" s="3" t="s">
        <v>10</v>
      </c>
      <c r="B480" s="11" t="s">
        <v>23</v>
      </c>
      <c r="C480" s="5">
        <v>11358</v>
      </c>
      <c r="D480" s="5" t="s">
        <v>71</v>
      </c>
      <c r="E480" s="12" t="s">
        <v>17</v>
      </c>
      <c r="F480" s="7">
        <v>131</v>
      </c>
      <c r="G480" s="7">
        <v>114</v>
      </c>
      <c r="H480" s="8">
        <v>11358072</v>
      </c>
      <c r="I480" s="9">
        <v>0</v>
      </c>
      <c r="J480" s="9">
        <v>1</v>
      </c>
      <c r="K480" s="9">
        <v>0</v>
      </c>
      <c r="L480" s="9">
        <v>1</v>
      </c>
      <c r="M480" s="9">
        <v>0</v>
      </c>
      <c r="N480" s="10">
        <v>2</v>
      </c>
    </row>
    <row r="481" spans="1:14" x14ac:dyDescent="0.25">
      <c r="A481" s="3" t="s">
        <v>10</v>
      </c>
      <c r="B481" s="11" t="s">
        <v>23</v>
      </c>
      <c r="C481" s="5">
        <v>11358</v>
      </c>
      <c r="D481" s="5" t="s">
        <v>71</v>
      </c>
      <c r="E481" s="12" t="s">
        <v>17</v>
      </c>
      <c r="F481" s="7">
        <v>131</v>
      </c>
      <c r="G481" s="7">
        <v>114</v>
      </c>
      <c r="H481" s="8">
        <v>11358073</v>
      </c>
      <c r="I481" s="9">
        <v>1</v>
      </c>
      <c r="J481" s="9">
        <v>0</v>
      </c>
      <c r="K481" s="9">
        <v>1</v>
      </c>
      <c r="L481" s="9">
        <v>1</v>
      </c>
      <c r="M481" s="9">
        <v>1</v>
      </c>
      <c r="N481" s="10">
        <v>4</v>
      </c>
    </row>
    <row r="482" spans="1:14" x14ac:dyDescent="0.25">
      <c r="A482" s="3" t="s">
        <v>10</v>
      </c>
      <c r="B482" s="11" t="s">
        <v>23</v>
      </c>
      <c r="C482" s="5">
        <v>11358</v>
      </c>
      <c r="D482" s="5" t="s">
        <v>71</v>
      </c>
      <c r="E482" s="12" t="s">
        <v>17</v>
      </c>
      <c r="F482" s="7">
        <v>131</v>
      </c>
      <c r="G482" s="7">
        <v>114</v>
      </c>
      <c r="H482" s="8">
        <v>11358074</v>
      </c>
      <c r="I482" s="9">
        <v>0</v>
      </c>
      <c r="J482" s="9">
        <v>1</v>
      </c>
      <c r="K482" s="9">
        <v>1</v>
      </c>
      <c r="L482" s="9">
        <v>1</v>
      </c>
      <c r="M482" s="9">
        <v>0</v>
      </c>
      <c r="N482" s="10">
        <v>3</v>
      </c>
    </row>
    <row r="483" spans="1:14" x14ac:dyDescent="0.25">
      <c r="A483" s="3" t="s">
        <v>10</v>
      </c>
      <c r="B483" s="11" t="s">
        <v>23</v>
      </c>
      <c r="C483" s="5">
        <v>11358</v>
      </c>
      <c r="D483" s="5" t="s">
        <v>71</v>
      </c>
      <c r="E483" s="12" t="s">
        <v>17</v>
      </c>
      <c r="F483" s="7">
        <v>131</v>
      </c>
      <c r="G483" s="7">
        <v>114</v>
      </c>
      <c r="H483" s="8">
        <v>11358075</v>
      </c>
      <c r="I483" s="9">
        <v>1</v>
      </c>
      <c r="J483" s="9">
        <v>1</v>
      </c>
      <c r="K483" s="9">
        <v>0</v>
      </c>
      <c r="L483" s="9">
        <v>1</v>
      </c>
      <c r="M483" s="9">
        <v>1</v>
      </c>
      <c r="N483" s="10">
        <v>4</v>
      </c>
    </row>
    <row r="484" spans="1:14" x14ac:dyDescent="0.25">
      <c r="A484" s="3" t="s">
        <v>10</v>
      </c>
      <c r="B484" s="11" t="s">
        <v>23</v>
      </c>
      <c r="C484" s="5">
        <v>11358</v>
      </c>
      <c r="D484" s="5" t="s">
        <v>71</v>
      </c>
      <c r="E484" s="12" t="s">
        <v>17</v>
      </c>
      <c r="F484" s="7">
        <v>131</v>
      </c>
      <c r="G484" s="7">
        <v>114</v>
      </c>
      <c r="H484" s="8">
        <v>11358076</v>
      </c>
      <c r="I484" s="9">
        <v>1</v>
      </c>
      <c r="J484" s="9">
        <v>1</v>
      </c>
      <c r="K484" s="9">
        <v>0</v>
      </c>
      <c r="L484" s="9">
        <v>1</v>
      </c>
      <c r="M484" s="9">
        <v>1</v>
      </c>
      <c r="N484" s="10">
        <v>4</v>
      </c>
    </row>
    <row r="485" spans="1:14" x14ac:dyDescent="0.25">
      <c r="A485" s="3" t="s">
        <v>10</v>
      </c>
      <c r="B485" s="11" t="s">
        <v>23</v>
      </c>
      <c r="C485" s="5">
        <v>11358</v>
      </c>
      <c r="D485" s="5" t="s">
        <v>71</v>
      </c>
      <c r="E485" s="12" t="s">
        <v>17</v>
      </c>
      <c r="F485" s="7">
        <v>131</v>
      </c>
      <c r="G485" s="7">
        <v>114</v>
      </c>
      <c r="H485" s="8">
        <v>11358077</v>
      </c>
      <c r="I485" s="9">
        <v>1</v>
      </c>
      <c r="J485" s="9">
        <v>1</v>
      </c>
      <c r="K485" s="9">
        <v>1</v>
      </c>
      <c r="L485" s="9">
        <v>1</v>
      </c>
      <c r="M485" s="9">
        <v>1</v>
      </c>
      <c r="N485" s="10">
        <v>5</v>
      </c>
    </row>
    <row r="486" spans="1:14" x14ac:dyDescent="0.25">
      <c r="A486" s="3" t="s">
        <v>10</v>
      </c>
      <c r="B486" s="11" t="s">
        <v>23</v>
      </c>
      <c r="C486" s="5">
        <v>11358</v>
      </c>
      <c r="D486" s="5" t="s">
        <v>71</v>
      </c>
      <c r="E486" s="12" t="s">
        <v>17</v>
      </c>
      <c r="F486" s="7">
        <v>131</v>
      </c>
      <c r="G486" s="7">
        <v>114</v>
      </c>
      <c r="H486" s="8">
        <v>11358078</v>
      </c>
      <c r="I486" s="9">
        <v>1</v>
      </c>
      <c r="J486" s="9">
        <v>1</v>
      </c>
      <c r="K486" s="9">
        <v>1</v>
      </c>
      <c r="L486" s="9">
        <v>1</v>
      </c>
      <c r="M486" s="9">
        <v>1</v>
      </c>
      <c r="N486" s="10">
        <v>5</v>
      </c>
    </row>
    <row r="487" spans="1:14" x14ac:dyDescent="0.25">
      <c r="A487" s="3" t="s">
        <v>10</v>
      </c>
      <c r="B487" s="11" t="s">
        <v>23</v>
      </c>
      <c r="C487" s="5">
        <v>11358</v>
      </c>
      <c r="D487" s="5" t="s">
        <v>71</v>
      </c>
      <c r="E487" s="12" t="s">
        <v>17</v>
      </c>
      <c r="F487" s="7">
        <v>131</v>
      </c>
      <c r="G487" s="7">
        <v>114</v>
      </c>
      <c r="H487" s="8">
        <v>11358079</v>
      </c>
      <c r="I487" s="9">
        <v>1</v>
      </c>
      <c r="J487" s="9">
        <v>1</v>
      </c>
      <c r="K487" s="9">
        <v>0</v>
      </c>
      <c r="L487" s="9">
        <v>1</v>
      </c>
      <c r="M487" s="9">
        <v>1</v>
      </c>
      <c r="N487" s="10">
        <v>4</v>
      </c>
    </row>
    <row r="488" spans="1:14" x14ac:dyDescent="0.25">
      <c r="A488" s="3" t="s">
        <v>10</v>
      </c>
      <c r="B488" s="11" t="s">
        <v>23</v>
      </c>
      <c r="C488" s="5">
        <v>11358</v>
      </c>
      <c r="D488" s="5" t="s">
        <v>71</v>
      </c>
      <c r="E488" s="12" t="s">
        <v>17</v>
      </c>
      <c r="F488" s="7">
        <v>131</v>
      </c>
      <c r="G488" s="7">
        <v>114</v>
      </c>
      <c r="H488" s="8">
        <v>11358080</v>
      </c>
      <c r="I488" s="9">
        <v>1</v>
      </c>
      <c r="J488" s="9">
        <v>1</v>
      </c>
      <c r="K488" s="9">
        <v>1</v>
      </c>
      <c r="L488" s="9">
        <v>1</v>
      </c>
      <c r="M488" s="9">
        <v>1</v>
      </c>
      <c r="N488" s="10">
        <v>5</v>
      </c>
    </row>
    <row r="489" spans="1:14" x14ac:dyDescent="0.25">
      <c r="A489" s="3" t="s">
        <v>10</v>
      </c>
      <c r="B489" s="11" t="s">
        <v>23</v>
      </c>
      <c r="C489" s="5">
        <v>11358</v>
      </c>
      <c r="D489" s="5" t="s">
        <v>71</v>
      </c>
      <c r="E489" s="12" t="s">
        <v>17</v>
      </c>
      <c r="F489" s="7">
        <v>131</v>
      </c>
      <c r="G489" s="7">
        <v>114</v>
      </c>
      <c r="H489" s="8">
        <v>11358081</v>
      </c>
      <c r="I489" s="9">
        <v>1</v>
      </c>
      <c r="J489" s="9">
        <v>1</v>
      </c>
      <c r="K489" s="9">
        <v>1</v>
      </c>
      <c r="L489" s="9">
        <v>1</v>
      </c>
      <c r="M489" s="9">
        <v>1</v>
      </c>
      <c r="N489" s="10">
        <v>5</v>
      </c>
    </row>
    <row r="490" spans="1:14" x14ac:dyDescent="0.25">
      <c r="A490" s="3" t="s">
        <v>10</v>
      </c>
      <c r="B490" s="11" t="s">
        <v>23</v>
      </c>
      <c r="C490" s="5">
        <v>11358</v>
      </c>
      <c r="D490" s="5" t="s">
        <v>71</v>
      </c>
      <c r="E490" s="12" t="s">
        <v>17</v>
      </c>
      <c r="F490" s="7">
        <v>131</v>
      </c>
      <c r="G490" s="7">
        <v>114</v>
      </c>
      <c r="H490" s="8">
        <v>11358082</v>
      </c>
      <c r="I490" s="9">
        <v>1</v>
      </c>
      <c r="J490" s="9">
        <v>1</v>
      </c>
      <c r="K490" s="9">
        <v>1</v>
      </c>
      <c r="L490" s="9">
        <v>1</v>
      </c>
      <c r="M490" s="9">
        <v>1</v>
      </c>
      <c r="N490" s="10">
        <v>5</v>
      </c>
    </row>
    <row r="491" spans="1:14" x14ac:dyDescent="0.25">
      <c r="A491" s="3" t="s">
        <v>10</v>
      </c>
      <c r="B491" s="11" t="s">
        <v>23</v>
      </c>
      <c r="C491" s="5">
        <v>11358</v>
      </c>
      <c r="D491" s="5" t="s">
        <v>71</v>
      </c>
      <c r="E491" s="12" t="s">
        <v>17</v>
      </c>
      <c r="F491" s="7">
        <v>131</v>
      </c>
      <c r="G491" s="7">
        <v>114</v>
      </c>
      <c r="H491" s="8">
        <v>11358083</v>
      </c>
      <c r="I491" s="9">
        <v>1</v>
      </c>
      <c r="J491" s="9">
        <v>0</v>
      </c>
      <c r="K491" s="9">
        <v>1</v>
      </c>
      <c r="L491" s="9">
        <v>1</v>
      </c>
      <c r="M491" s="9">
        <v>1</v>
      </c>
      <c r="N491" s="10">
        <v>4</v>
      </c>
    </row>
    <row r="492" spans="1:14" x14ac:dyDescent="0.25">
      <c r="A492" s="3" t="s">
        <v>10</v>
      </c>
      <c r="B492" s="11" t="s">
        <v>23</v>
      </c>
      <c r="C492" s="5">
        <v>11358</v>
      </c>
      <c r="D492" s="5" t="s">
        <v>71</v>
      </c>
      <c r="E492" s="13" t="s">
        <v>18</v>
      </c>
      <c r="F492" s="7">
        <v>131</v>
      </c>
      <c r="G492" s="7">
        <v>114</v>
      </c>
      <c r="H492" s="8">
        <v>11358084</v>
      </c>
      <c r="I492" s="9">
        <v>1</v>
      </c>
      <c r="J492" s="9">
        <v>1</v>
      </c>
      <c r="K492" s="9">
        <v>1</v>
      </c>
      <c r="L492" s="9">
        <v>1</v>
      </c>
      <c r="M492" s="9">
        <v>1</v>
      </c>
      <c r="N492" s="10">
        <v>5</v>
      </c>
    </row>
    <row r="493" spans="1:14" x14ac:dyDescent="0.25">
      <c r="A493" s="3" t="s">
        <v>10</v>
      </c>
      <c r="B493" s="11" t="s">
        <v>23</v>
      </c>
      <c r="C493" s="5">
        <v>11358</v>
      </c>
      <c r="D493" s="5" t="s">
        <v>71</v>
      </c>
      <c r="E493" s="12" t="s">
        <v>18</v>
      </c>
      <c r="F493" s="7">
        <v>131</v>
      </c>
      <c r="G493" s="7">
        <v>114</v>
      </c>
      <c r="H493" s="8">
        <v>11358085</v>
      </c>
      <c r="I493" s="9">
        <v>1</v>
      </c>
      <c r="J493" s="9">
        <v>1</v>
      </c>
      <c r="K493" s="9">
        <v>0</v>
      </c>
      <c r="L493" s="9">
        <v>1</v>
      </c>
      <c r="M493" s="9">
        <v>0</v>
      </c>
      <c r="N493" s="10">
        <v>3</v>
      </c>
    </row>
    <row r="494" spans="1:14" x14ac:dyDescent="0.25">
      <c r="A494" s="3" t="s">
        <v>10</v>
      </c>
      <c r="B494" s="11" t="s">
        <v>23</v>
      </c>
      <c r="C494" s="5">
        <v>11358</v>
      </c>
      <c r="D494" s="5" t="s">
        <v>71</v>
      </c>
      <c r="E494" s="12" t="s">
        <v>18</v>
      </c>
      <c r="F494" s="7">
        <v>131</v>
      </c>
      <c r="G494" s="7">
        <v>114</v>
      </c>
      <c r="H494" s="8">
        <v>11358086</v>
      </c>
      <c r="I494" s="9">
        <v>1</v>
      </c>
      <c r="J494" s="9">
        <v>1</v>
      </c>
      <c r="K494" s="9">
        <v>0</v>
      </c>
      <c r="L494" s="9">
        <v>1</v>
      </c>
      <c r="M494" s="9">
        <v>1</v>
      </c>
      <c r="N494" s="10">
        <v>4</v>
      </c>
    </row>
    <row r="495" spans="1:14" x14ac:dyDescent="0.25">
      <c r="A495" s="3" t="s">
        <v>10</v>
      </c>
      <c r="B495" s="11" t="s">
        <v>23</v>
      </c>
      <c r="C495" s="5">
        <v>11358</v>
      </c>
      <c r="D495" s="5" t="s">
        <v>71</v>
      </c>
      <c r="E495" s="12" t="s">
        <v>18</v>
      </c>
      <c r="F495" s="7">
        <v>131</v>
      </c>
      <c r="G495" s="7">
        <v>114</v>
      </c>
      <c r="H495" s="8">
        <v>11358087</v>
      </c>
      <c r="I495" s="9">
        <v>1</v>
      </c>
      <c r="J495" s="9">
        <v>1</v>
      </c>
      <c r="K495" s="9">
        <v>1</v>
      </c>
      <c r="L495" s="9">
        <v>1</v>
      </c>
      <c r="M495" s="9">
        <v>1</v>
      </c>
      <c r="N495" s="10">
        <v>5</v>
      </c>
    </row>
    <row r="496" spans="1:14" x14ac:dyDescent="0.25">
      <c r="A496" s="3" t="s">
        <v>10</v>
      </c>
      <c r="B496" s="11" t="s">
        <v>23</v>
      </c>
      <c r="C496" s="5">
        <v>11358</v>
      </c>
      <c r="D496" s="5" t="s">
        <v>71</v>
      </c>
      <c r="E496" s="12" t="s">
        <v>18</v>
      </c>
      <c r="F496" s="7">
        <v>131</v>
      </c>
      <c r="G496" s="7">
        <v>114</v>
      </c>
      <c r="H496" s="8">
        <v>11358088</v>
      </c>
      <c r="I496" s="9">
        <v>0</v>
      </c>
      <c r="J496" s="9">
        <v>1</v>
      </c>
      <c r="K496" s="9">
        <v>1</v>
      </c>
      <c r="L496" s="9">
        <v>1</v>
      </c>
      <c r="M496" s="9">
        <v>1</v>
      </c>
      <c r="N496" s="10">
        <v>4</v>
      </c>
    </row>
    <row r="497" spans="1:14" x14ac:dyDescent="0.25">
      <c r="A497" s="3" t="s">
        <v>10</v>
      </c>
      <c r="B497" s="11" t="s">
        <v>23</v>
      </c>
      <c r="C497" s="5">
        <v>11358</v>
      </c>
      <c r="D497" s="5" t="s">
        <v>71</v>
      </c>
      <c r="E497" s="12" t="s">
        <v>18</v>
      </c>
      <c r="F497" s="7">
        <v>131</v>
      </c>
      <c r="G497" s="7">
        <v>114</v>
      </c>
      <c r="H497" s="8">
        <v>11358089</v>
      </c>
      <c r="I497" s="9">
        <v>1</v>
      </c>
      <c r="J497" s="9">
        <v>1</v>
      </c>
      <c r="K497" s="9">
        <v>0</v>
      </c>
      <c r="L497" s="9">
        <v>1</v>
      </c>
      <c r="M497" s="9">
        <v>1</v>
      </c>
      <c r="N497" s="10">
        <v>4</v>
      </c>
    </row>
    <row r="498" spans="1:14" x14ac:dyDescent="0.25">
      <c r="A498" s="3" t="s">
        <v>10</v>
      </c>
      <c r="B498" s="11" t="s">
        <v>23</v>
      </c>
      <c r="C498" s="5">
        <v>11358</v>
      </c>
      <c r="D498" s="5" t="s">
        <v>71</v>
      </c>
      <c r="E498" s="12" t="s">
        <v>18</v>
      </c>
      <c r="F498" s="7">
        <v>131</v>
      </c>
      <c r="G498" s="7">
        <v>114</v>
      </c>
      <c r="H498" s="8">
        <v>11358090</v>
      </c>
      <c r="I498" s="9">
        <v>1</v>
      </c>
      <c r="J498" s="9">
        <v>1</v>
      </c>
      <c r="K498" s="9">
        <v>1</v>
      </c>
      <c r="L498" s="9">
        <v>1</v>
      </c>
      <c r="M498" s="9">
        <v>1</v>
      </c>
      <c r="N498" s="10">
        <v>5</v>
      </c>
    </row>
    <row r="499" spans="1:14" x14ac:dyDescent="0.25">
      <c r="A499" s="3" t="s">
        <v>10</v>
      </c>
      <c r="B499" s="11" t="s">
        <v>23</v>
      </c>
      <c r="C499" s="5">
        <v>11358</v>
      </c>
      <c r="D499" s="5" t="s">
        <v>71</v>
      </c>
      <c r="E499" s="12" t="s">
        <v>18</v>
      </c>
      <c r="F499" s="7">
        <v>131</v>
      </c>
      <c r="G499" s="7">
        <v>114</v>
      </c>
      <c r="H499" s="8">
        <v>11358091</v>
      </c>
      <c r="I499" s="9">
        <v>0</v>
      </c>
      <c r="J499" s="9">
        <v>1</v>
      </c>
      <c r="K499" s="9">
        <v>0</v>
      </c>
      <c r="L499" s="9">
        <v>1</v>
      </c>
      <c r="M499" s="9">
        <v>1</v>
      </c>
      <c r="N499" s="10">
        <v>3</v>
      </c>
    </row>
    <row r="500" spans="1:14" x14ac:dyDescent="0.25">
      <c r="A500" s="3" t="s">
        <v>10</v>
      </c>
      <c r="B500" s="11" t="s">
        <v>23</v>
      </c>
      <c r="C500" s="5">
        <v>11358</v>
      </c>
      <c r="D500" s="5" t="s">
        <v>71</v>
      </c>
      <c r="E500" s="12" t="s">
        <v>18</v>
      </c>
      <c r="F500" s="7">
        <v>131</v>
      </c>
      <c r="G500" s="7">
        <v>114</v>
      </c>
      <c r="H500" s="8">
        <v>11358092</v>
      </c>
      <c r="I500" s="9">
        <v>1</v>
      </c>
      <c r="J500" s="9">
        <v>1</v>
      </c>
      <c r="K500" s="9">
        <v>1</v>
      </c>
      <c r="L500" s="9">
        <v>1</v>
      </c>
      <c r="M500" s="9">
        <v>1</v>
      </c>
      <c r="N500" s="10">
        <v>5</v>
      </c>
    </row>
    <row r="501" spans="1:14" x14ac:dyDescent="0.25">
      <c r="A501" s="3" t="s">
        <v>10</v>
      </c>
      <c r="B501" s="11" t="s">
        <v>23</v>
      </c>
      <c r="C501" s="5">
        <v>11358</v>
      </c>
      <c r="D501" s="5" t="s">
        <v>71</v>
      </c>
      <c r="E501" s="12" t="s">
        <v>18</v>
      </c>
      <c r="F501" s="7">
        <v>131</v>
      </c>
      <c r="G501" s="7">
        <v>114</v>
      </c>
      <c r="H501" s="8">
        <v>11358093</v>
      </c>
      <c r="I501" s="9">
        <v>1</v>
      </c>
      <c r="J501" s="9">
        <v>1</v>
      </c>
      <c r="K501" s="9">
        <v>0</v>
      </c>
      <c r="L501" s="9">
        <v>1</v>
      </c>
      <c r="M501" s="9">
        <v>1</v>
      </c>
      <c r="N501" s="10">
        <v>4</v>
      </c>
    </row>
    <row r="502" spans="1:14" x14ac:dyDescent="0.25">
      <c r="A502" s="3" t="s">
        <v>10</v>
      </c>
      <c r="B502" s="11" t="s">
        <v>23</v>
      </c>
      <c r="C502" s="5">
        <v>11358</v>
      </c>
      <c r="D502" s="5" t="s">
        <v>71</v>
      </c>
      <c r="E502" s="12" t="s">
        <v>18</v>
      </c>
      <c r="F502" s="7">
        <v>131</v>
      </c>
      <c r="G502" s="7">
        <v>114</v>
      </c>
      <c r="H502" s="8">
        <v>11358094</v>
      </c>
      <c r="I502" s="9">
        <v>1</v>
      </c>
      <c r="J502" s="9">
        <v>1</v>
      </c>
      <c r="K502" s="9">
        <v>1</v>
      </c>
      <c r="L502" s="9">
        <v>1</v>
      </c>
      <c r="M502" s="9">
        <v>1</v>
      </c>
      <c r="N502" s="10">
        <v>5</v>
      </c>
    </row>
    <row r="503" spans="1:14" x14ac:dyDescent="0.25">
      <c r="A503" s="3" t="s">
        <v>10</v>
      </c>
      <c r="B503" s="11" t="s">
        <v>23</v>
      </c>
      <c r="C503" s="5">
        <v>11358</v>
      </c>
      <c r="D503" s="5" t="s">
        <v>71</v>
      </c>
      <c r="E503" s="12" t="s">
        <v>18</v>
      </c>
      <c r="F503" s="7">
        <v>131</v>
      </c>
      <c r="G503" s="7">
        <v>114</v>
      </c>
      <c r="H503" s="8">
        <v>11358095</v>
      </c>
      <c r="I503" s="9">
        <v>1</v>
      </c>
      <c r="J503" s="9">
        <v>1</v>
      </c>
      <c r="K503" s="9">
        <v>1</v>
      </c>
      <c r="L503" s="9">
        <v>1</v>
      </c>
      <c r="M503" s="9">
        <v>1</v>
      </c>
      <c r="N503" s="10">
        <v>5</v>
      </c>
    </row>
    <row r="504" spans="1:14" x14ac:dyDescent="0.25">
      <c r="A504" s="3" t="s">
        <v>10</v>
      </c>
      <c r="B504" s="11" t="s">
        <v>23</v>
      </c>
      <c r="C504" s="5">
        <v>11358</v>
      </c>
      <c r="D504" s="5" t="s">
        <v>71</v>
      </c>
      <c r="E504" s="12" t="s">
        <v>18</v>
      </c>
      <c r="F504" s="7">
        <v>131</v>
      </c>
      <c r="G504" s="7">
        <v>114</v>
      </c>
      <c r="H504" s="8">
        <v>11358096</v>
      </c>
      <c r="I504" s="9">
        <v>1</v>
      </c>
      <c r="J504" s="9">
        <v>1</v>
      </c>
      <c r="K504" s="9">
        <v>1</v>
      </c>
      <c r="L504" s="9">
        <v>1</v>
      </c>
      <c r="M504" s="9">
        <v>1</v>
      </c>
      <c r="N504" s="10">
        <v>5</v>
      </c>
    </row>
    <row r="505" spans="1:14" x14ac:dyDescent="0.25">
      <c r="A505" s="3" t="s">
        <v>10</v>
      </c>
      <c r="B505" s="11" t="s">
        <v>23</v>
      </c>
      <c r="C505" s="5">
        <v>11358</v>
      </c>
      <c r="D505" s="5" t="s">
        <v>71</v>
      </c>
      <c r="E505" s="12" t="s">
        <v>18</v>
      </c>
      <c r="F505" s="7">
        <v>131</v>
      </c>
      <c r="G505" s="7">
        <v>114</v>
      </c>
      <c r="H505" s="8">
        <v>11358097</v>
      </c>
      <c r="I505" s="9">
        <v>1</v>
      </c>
      <c r="J505" s="9">
        <v>1</v>
      </c>
      <c r="K505" s="9">
        <v>0</v>
      </c>
      <c r="L505" s="9">
        <v>1</v>
      </c>
      <c r="M505" s="9">
        <v>1</v>
      </c>
      <c r="N505" s="10">
        <v>4</v>
      </c>
    </row>
    <row r="506" spans="1:14" x14ac:dyDescent="0.25">
      <c r="A506" s="3" t="s">
        <v>10</v>
      </c>
      <c r="B506" s="11" t="s">
        <v>23</v>
      </c>
      <c r="C506" s="5">
        <v>11358</v>
      </c>
      <c r="D506" s="5" t="s">
        <v>71</v>
      </c>
      <c r="E506" s="12" t="s">
        <v>18</v>
      </c>
      <c r="F506" s="7">
        <v>131</v>
      </c>
      <c r="G506" s="7">
        <v>114</v>
      </c>
      <c r="H506" s="8">
        <v>11358098</v>
      </c>
      <c r="I506" s="9">
        <v>0</v>
      </c>
      <c r="J506" s="9">
        <v>1</v>
      </c>
      <c r="K506" s="9">
        <v>0</v>
      </c>
      <c r="L506" s="9">
        <v>1</v>
      </c>
      <c r="M506" s="9">
        <v>1</v>
      </c>
      <c r="N506" s="10">
        <v>3</v>
      </c>
    </row>
    <row r="507" spans="1:14" x14ac:dyDescent="0.25">
      <c r="A507" s="3" t="s">
        <v>10</v>
      </c>
      <c r="B507" s="11" t="s">
        <v>23</v>
      </c>
      <c r="C507" s="5">
        <v>11358</v>
      </c>
      <c r="D507" s="5" t="s">
        <v>71</v>
      </c>
      <c r="E507" s="12" t="s">
        <v>18</v>
      </c>
      <c r="F507" s="7">
        <v>131</v>
      </c>
      <c r="G507" s="7">
        <v>114</v>
      </c>
      <c r="H507" s="8">
        <v>11358099</v>
      </c>
      <c r="I507" s="9">
        <v>1</v>
      </c>
      <c r="J507" s="9">
        <v>1</v>
      </c>
      <c r="K507" s="9">
        <v>1</v>
      </c>
      <c r="L507" s="9">
        <v>1</v>
      </c>
      <c r="M507" s="9">
        <v>1</v>
      </c>
      <c r="N507" s="10">
        <v>5</v>
      </c>
    </row>
    <row r="508" spans="1:14" x14ac:dyDescent="0.25">
      <c r="A508" s="3" t="s">
        <v>10</v>
      </c>
      <c r="B508" s="11" t="s">
        <v>23</v>
      </c>
      <c r="C508" s="5">
        <v>11358</v>
      </c>
      <c r="D508" s="5" t="s">
        <v>71</v>
      </c>
      <c r="E508" s="12" t="s">
        <v>18</v>
      </c>
      <c r="F508" s="7">
        <v>131</v>
      </c>
      <c r="G508" s="7">
        <v>114</v>
      </c>
      <c r="H508" s="8">
        <v>11358100</v>
      </c>
      <c r="I508" s="9">
        <v>1</v>
      </c>
      <c r="J508" s="9">
        <v>1</v>
      </c>
      <c r="K508" s="9">
        <v>0</v>
      </c>
      <c r="L508" s="9">
        <v>1</v>
      </c>
      <c r="M508" s="9">
        <v>1</v>
      </c>
      <c r="N508" s="10">
        <v>4</v>
      </c>
    </row>
    <row r="509" spans="1:14" x14ac:dyDescent="0.25">
      <c r="A509" s="3" t="s">
        <v>10</v>
      </c>
      <c r="B509" s="11" t="s">
        <v>23</v>
      </c>
      <c r="C509" s="5">
        <v>11358</v>
      </c>
      <c r="D509" s="5" t="s">
        <v>71</v>
      </c>
      <c r="E509" s="12" t="s">
        <v>18</v>
      </c>
      <c r="F509" s="7">
        <v>131</v>
      </c>
      <c r="G509" s="7">
        <v>114</v>
      </c>
      <c r="H509" s="8">
        <v>11358101</v>
      </c>
      <c r="I509" s="9">
        <v>1</v>
      </c>
      <c r="J509" s="9">
        <v>1</v>
      </c>
      <c r="K509" s="9">
        <v>1</v>
      </c>
      <c r="L509" s="9">
        <v>1</v>
      </c>
      <c r="M509" s="9">
        <v>1</v>
      </c>
      <c r="N509" s="10">
        <v>5</v>
      </c>
    </row>
    <row r="510" spans="1:14" x14ac:dyDescent="0.25">
      <c r="A510" s="3" t="s">
        <v>10</v>
      </c>
      <c r="B510" s="11" t="s">
        <v>23</v>
      </c>
      <c r="C510" s="5">
        <v>11358</v>
      </c>
      <c r="D510" s="5" t="s">
        <v>71</v>
      </c>
      <c r="E510" s="12" t="s">
        <v>18</v>
      </c>
      <c r="F510" s="7">
        <v>131</v>
      </c>
      <c r="G510" s="7">
        <v>114</v>
      </c>
      <c r="H510" s="8">
        <v>11358102</v>
      </c>
      <c r="I510" s="9">
        <v>1</v>
      </c>
      <c r="J510" s="9">
        <v>1</v>
      </c>
      <c r="K510" s="9">
        <v>0</v>
      </c>
      <c r="L510" s="9">
        <v>1</v>
      </c>
      <c r="M510" s="9">
        <v>1</v>
      </c>
      <c r="N510" s="10">
        <v>4</v>
      </c>
    </row>
    <row r="511" spans="1:14" x14ac:dyDescent="0.25">
      <c r="A511" s="3" t="s">
        <v>10</v>
      </c>
      <c r="B511" s="11" t="s">
        <v>23</v>
      </c>
      <c r="C511" s="5">
        <v>11358</v>
      </c>
      <c r="D511" s="5" t="s">
        <v>71</v>
      </c>
      <c r="E511" s="12" t="s">
        <v>18</v>
      </c>
      <c r="F511" s="7">
        <v>131</v>
      </c>
      <c r="G511" s="7">
        <v>114</v>
      </c>
      <c r="H511" s="8">
        <v>11358103</v>
      </c>
      <c r="I511" s="9">
        <v>1</v>
      </c>
      <c r="J511" s="9">
        <v>1</v>
      </c>
      <c r="K511" s="9">
        <v>0</v>
      </c>
      <c r="L511" s="9">
        <v>1</v>
      </c>
      <c r="M511" s="9">
        <v>0</v>
      </c>
      <c r="N511" s="10">
        <v>3</v>
      </c>
    </row>
    <row r="512" spans="1:14" x14ac:dyDescent="0.25">
      <c r="A512" s="3" t="s">
        <v>10</v>
      </c>
      <c r="B512" s="11" t="s">
        <v>23</v>
      </c>
      <c r="C512" s="5">
        <v>11358</v>
      </c>
      <c r="D512" s="5" t="s">
        <v>71</v>
      </c>
      <c r="E512" s="12" t="s">
        <v>18</v>
      </c>
      <c r="F512" s="7">
        <v>131</v>
      </c>
      <c r="G512" s="7">
        <v>114</v>
      </c>
      <c r="H512" s="8">
        <v>11358104</v>
      </c>
      <c r="I512" s="9">
        <v>1</v>
      </c>
      <c r="J512" s="9">
        <v>1</v>
      </c>
      <c r="K512" s="9">
        <v>1</v>
      </c>
      <c r="L512" s="9">
        <v>1</v>
      </c>
      <c r="M512" s="9">
        <v>1</v>
      </c>
      <c r="N512" s="10">
        <v>5</v>
      </c>
    </row>
    <row r="513" spans="1:14" x14ac:dyDescent="0.25">
      <c r="A513" s="3" t="s">
        <v>10</v>
      </c>
      <c r="B513" s="11" t="s">
        <v>23</v>
      </c>
      <c r="C513" s="5">
        <v>11358</v>
      </c>
      <c r="D513" s="5" t="s">
        <v>71</v>
      </c>
      <c r="E513" s="12" t="s">
        <v>18</v>
      </c>
      <c r="F513" s="7">
        <v>131</v>
      </c>
      <c r="G513" s="7">
        <v>114</v>
      </c>
      <c r="H513" s="8">
        <v>11358105</v>
      </c>
      <c r="I513" s="9">
        <v>1</v>
      </c>
      <c r="J513" s="9">
        <v>1</v>
      </c>
      <c r="K513" s="9">
        <v>1</v>
      </c>
      <c r="L513" s="9">
        <v>1</v>
      </c>
      <c r="M513" s="9">
        <v>1</v>
      </c>
      <c r="N513" s="10">
        <v>5</v>
      </c>
    </row>
    <row r="514" spans="1:14" x14ac:dyDescent="0.25">
      <c r="A514" s="3" t="s">
        <v>10</v>
      </c>
      <c r="B514" s="11" t="s">
        <v>23</v>
      </c>
      <c r="C514" s="5">
        <v>11358</v>
      </c>
      <c r="D514" s="5" t="s">
        <v>71</v>
      </c>
      <c r="E514" s="12" t="s">
        <v>18</v>
      </c>
      <c r="F514" s="7">
        <v>131</v>
      </c>
      <c r="G514" s="7">
        <v>114</v>
      </c>
      <c r="H514" s="8">
        <v>11358106</v>
      </c>
      <c r="I514" s="9">
        <v>1</v>
      </c>
      <c r="J514" s="9">
        <v>1</v>
      </c>
      <c r="K514" s="9">
        <v>0</v>
      </c>
      <c r="L514" s="9">
        <v>1</v>
      </c>
      <c r="M514" s="9">
        <v>1</v>
      </c>
      <c r="N514" s="10">
        <v>4</v>
      </c>
    </row>
    <row r="515" spans="1:14" x14ac:dyDescent="0.25">
      <c r="A515" s="3" t="s">
        <v>10</v>
      </c>
      <c r="B515" s="11" t="s">
        <v>23</v>
      </c>
      <c r="C515" s="5">
        <v>11358</v>
      </c>
      <c r="D515" s="5" t="s">
        <v>71</v>
      </c>
      <c r="E515" s="12" t="s">
        <v>18</v>
      </c>
      <c r="F515" s="7">
        <v>131</v>
      </c>
      <c r="G515" s="7">
        <v>114</v>
      </c>
      <c r="H515" s="8">
        <v>11358107</v>
      </c>
      <c r="I515" s="9">
        <v>1</v>
      </c>
      <c r="J515" s="9">
        <v>1</v>
      </c>
      <c r="K515" s="9">
        <v>0</v>
      </c>
      <c r="L515" s="9">
        <v>1</v>
      </c>
      <c r="M515" s="9">
        <v>1</v>
      </c>
      <c r="N515" s="10">
        <v>4</v>
      </c>
    </row>
    <row r="516" spans="1:14" x14ac:dyDescent="0.25">
      <c r="A516" s="3" t="s">
        <v>10</v>
      </c>
      <c r="B516" s="11" t="s">
        <v>23</v>
      </c>
      <c r="C516" s="5">
        <v>11358</v>
      </c>
      <c r="D516" s="5" t="s">
        <v>71</v>
      </c>
      <c r="E516" s="12" t="s">
        <v>18</v>
      </c>
      <c r="F516" s="7">
        <v>131</v>
      </c>
      <c r="G516" s="7">
        <v>114</v>
      </c>
      <c r="H516" s="8">
        <v>11358108</v>
      </c>
      <c r="I516" s="9">
        <v>0</v>
      </c>
      <c r="J516" s="9">
        <v>0</v>
      </c>
      <c r="K516" s="9">
        <v>0</v>
      </c>
      <c r="L516" s="9">
        <v>1</v>
      </c>
      <c r="M516" s="9">
        <v>0</v>
      </c>
      <c r="N516" s="10">
        <v>1</v>
      </c>
    </row>
    <row r="517" spans="1:14" x14ac:dyDescent="0.25">
      <c r="A517" s="3" t="s">
        <v>10</v>
      </c>
      <c r="B517" s="11" t="s">
        <v>23</v>
      </c>
      <c r="C517" s="5">
        <v>11358</v>
      </c>
      <c r="D517" s="5" t="s">
        <v>71</v>
      </c>
      <c r="E517" s="12" t="s">
        <v>18</v>
      </c>
      <c r="F517" s="7">
        <v>131</v>
      </c>
      <c r="G517" s="7">
        <v>114</v>
      </c>
      <c r="H517" s="8">
        <v>11358109</v>
      </c>
      <c r="I517" s="9">
        <v>1</v>
      </c>
      <c r="J517" s="9">
        <v>1</v>
      </c>
      <c r="K517" s="9">
        <v>1</v>
      </c>
      <c r="L517" s="9">
        <v>1</v>
      </c>
      <c r="M517" s="9">
        <v>1</v>
      </c>
      <c r="N517" s="10">
        <v>5</v>
      </c>
    </row>
    <row r="518" spans="1:14" x14ac:dyDescent="0.25">
      <c r="A518" s="3" t="s">
        <v>10</v>
      </c>
      <c r="B518" s="11" t="s">
        <v>23</v>
      </c>
      <c r="C518" s="5">
        <v>11358</v>
      </c>
      <c r="D518" s="5" t="s">
        <v>71</v>
      </c>
      <c r="E518" s="12" t="s">
        <v>18</v>
      </c>
      <c r="F518" s="7">
        <v>131</v>
      </c>
      <c r="G518" s="7">
        <v>114</v>
      </c>
      <c r="H518" s="8">
        <v>11358110</v>
      </c>
      <c r="I518" s="9">
        <v>1</v>
      </c>
      <c r="J518" s="9">
        <v>0</v>
      </c>
      <c r="K518" s="9">
        <v>0</v>
      </c>
      <c r="L518" s="9">
        <v>1</v>
      </c>
      <c r="M518" s="9">
        <v>1</v>
      </c>
      <c r="N518" s="10">
        <v>3</v>
      </c>
    </row>
    <row r="519" spans="1:14" x14ac:dyDescent="0.25">
      <c r="A519" s="3" t="s">
        <v>10</v>
      </c>
      <c r="B519" s="11" t="s">
        <v>23</v>
      </c>
      <c r="C519" s="5">
        <v>11358</v>
      </c>
      <c r="D519" s="5" t="s">
        <v>71</v>
      </c>
      <c r="E519" s="12" t="s">
        <v>18</v>
      </c>
      <c r="F519" s="7">
        <v>131</v>
      </c>
      <c r="G519" s="7">
        <v>114</v>
      </c>
      <c r="H519" s="8">
        <v>11358111</v>
      </c>
      <c r="I519" s="9">
        <v>1</v>
      </c>
      <c r="J519" s="9">
        <v>1</v>
      </c>
      <c r="K519" s="9">
        <v>0</v>
      </c>
      <c r="L519" s="9">
        <v>1</v>
      </c>
      <c r="M519" s="9">
        <v>1</v>
      </c>
      <c r="N519" s="10">
        <v>4</v>
      </c>
    </row>
    <row r="520" spans="1:14" x14ac:dyDescent="0.25">
      <c r="A520" s="3" t="s">
        <v>10</v>
      </c>
      <c r="B520" s="11" t="s">
        <v>23</v>
      </c>
      <c r="C520" s="5">
        <v>11358</v>
      </c>
      <c r="D520" s="5" t="s">
        <v>71</v>
      </c>
      <c r="E520" s="12" t="s">
        <v>18</v>
      </c>
      <c r="F520" s="7">
        <v>131</v>
      </c>
      <c r="G520" s="7">
        <v>114</v>
      </c>
      <c r="H520" s="8">
        <v>11358112</v>
      </c>
      <c r="I520" s="9">
        <v>1</v>
      </c>
      <c r="J520" s="9">
        <v>1</v>
      </c>
      <c r="K520" s="9">
        <v>0</v>
      </c>
      <c r="L520" s="9">
        <v>1</v>
      </c>
      <c r="M520" s="9">
        <v>1</v>
      </c>
      <c r="N520" s="10">
        <v>4</v>
      </c>
    </row>
    <row r="521" spans="1:14" x14ac:dyDescent="0.25">
      <c r="A521" s="3" t="s">
        <v>10</v>
      </c>
      <c r="B521" s="11" t="s">
        <v>23</v>
      </c>
      <c r="C521" s="5">
        <v>11358</v>
      </c>
      <c r="D521" s="5" t="s">
        <v>71</v>
      </c>
      <c r="E521" s="12" t="s">
        <v>18</v>
      </c>
      <c r="F521" s="7">
        <v>131</v>
      </c>
      <c r="G521" s="7">
        <v>114</v>
      </c>
      <c r="H521" s="8">
        <v>11358113</v>
      </c>
      <c r="I521" s="9">
        <v>1</v>
      </c>
      <c r="J521" s="9">
        <v>1</v>
      </c>
      <c r="K521" s="9">
        <v>0</v>
      </c>
      <c r="L521" s="9">
        <v>1</v>
      </c>
      <c r="M521" s="9">
        <v>1</v>
      </c>
      <c r="N521" s="10">
        <v>4</v>
      </c>
    </row>
    <row r="522" spans="1:14" x14ac:dyDescent="0.25">
      <c r="A522" s="3" t="s">
        <v>10</v>
      </c>
      <c r="B522" s="11" t="s">
        <v>23</v>
      </c>
      <c r="C522" s="5">
        <v>11358</v>
      </c>
      <c r="D522" s="5" t="s">
        <v>71</v>
      </c>
      <c r="E522" s="12" t="s">
        <v>18</v>
      </c>
      <c r="F522" s="7">
        <v>131</v>
      </c>
      <c r="G522" s="7">
        <v>114</v>
      </c>
      <c r="H522" s="8">
        <v>11358114</v>
      </c>
      <c r="I522" s="9">
        <v>1</v>
      </c>
      <c r="J522" s="9">
        <v>1</v>
      </c>
      <c r="K522" s="9">
        <v>0</v>
      </c>
      <c r="L522" s="9">
        <v>1</v>
      </c>
      <c r="M522" s="9">
        <v>1</v>
      </c>
      <c r="N522" s="10">
        <v>4</v>
      </c>
    </row>
    <row r="523" spans="1:14" x14ac:dyDescent="0.25">
      <c r="A523" s="3" t="s">
        <v>10</v>
      </c>
      <c r="B523" s="11" t="s">
        <v>24</v>
      </c>
      <c r="C523" s="5">
        <v>11362</v>
      </c>
      <c r="D523" s="5" t="s">
        <v>71</v>
      </c>
      <c r="E523" s="6" t="s">
        <v>15</v>
      </c>
      <c r="F523" s="7">
        <v>131</v>
      </c>
      <c r="G523" s="7">
        <v>127</v>
      </c>
      <c r="H523" s="8">
        <v>11362001</v>
      </c>
      <c r="I523" s="9">
        <v>1</v>
      </c>
      <c r="J523" s="9">
        <v>1</v>
      </c>
      <c r="K523" s="9">
        <v>1</v>
      </c>
      <c r="L523" s="9">
        <v>1</v>
      </c>
      <c r="M523" s="9">
        <v>1</v>
      </c>
      <c r="N523" s="10">
        <v>5</v>
      </c>
    </row>
    <row r="524" spans="1:14" x14ac:dyDescent="0.25">
      <c r="A524" s="3" t="s">
        <v>10</v>
      </c>
      <c r="B524" s="11" t="s">
        <v>24</v>
      </c>
      <c r="C524" s="5">
        <v>11362</v>
      </c>
      <c r="D524" s="5" t="s">
        <v>71</v>
      </c>
      <c r="E524" s="12" t="s">
        <v>15</v>
      </c>
      <c r="F524" s="7">
        <v>131</v>
      </c>
      <c r="G524" s="7">
        <v>127</v>
      </c>
      <c r="H524" s="8">
        <v>11362002</v>
      </c>
      <c r="I524" s="9">
        <v>1</v>
      </c>
      <c r="J524" s="9">
        <v>0</v>
      </c>
      <c r="K524" s="9">
        <v>1</v>
      </c>
      <c r="L524" s="9">
        <v>1</v>
      </c>
      <c r="M524" s="9">
        <v>1</v>
      </c>
      <c r="N524" s="10">
        <v>4</v>
      </c>
    </row>
    <row r="525" spans="1:14" x14ac:dyDescent="0.25">
      <c r="A525" s="3" t="s">
        <v>10</v>
      </c>
      <c r="B525" s="11" t="s">
        <v>24</v>
      </c>
      <c r="C525" s="5">
        <v>11362</v>
      </c>
      <c r="D525" s="5" t="s">
        <v>71</v>
      </c>
      <c r="E525" s="12" t="s">
        <v>15</v>
      </c>
      <c r="F525" s="7">
        <v>131</v>
      </c>
      <c r="G525" s="7">
        <v>127</v>
      </c>
      <c r="H525" s="8">
        <v>11362003</v>
      </c>
      <c r="I525" s="9">
        <v>1</v>
      </c>
      <c r="J525" s="9">
        <v>1</v>
      </c>
      <c r="K525" s="9">
        <v>1</v>
      </c>
      <c r="L525" s="9">
        <v>1</v>
      </c>
      <c r="M525" s="9">
        <v>1</v>
      </c>
      <c r="N525" s="10">
        <v>5</v>
      </c>
    </row>
    <row r="526" spans="1:14" x14ac:dyDescent="0.25">
      <c r="A526" s="3" t="s">
        <v>10</v>
      </c>
      <c r="B526" s="11" t="s">
        <v>24</v>
      </c>
      <c r="C526" s="5">
        <v>11362</v>
      </c>
      <c r="D526" s="5" t="s">
        <v>71</v>
      </c>
      <c r="E526" s="12" t="s">
        <v>15</v>
      </c>
      <c r="F526" s="7">
        <v>131</v>
      </c>
      <c r="G526" s="7">
        <v>127</v>
      </c>
      <c r="H526" s="8">
        <v>11362004</v>
      </c>
      <c r="I526" s="9">
        <v>1</v>
      </c>
      <c r="J526" s="9">
        <v>1</v>
      </c>
      <c r="K526" s="9">
        <v>1</v>
      </c>
      <c r="L526" s="9">
        <v>1</v>
      </c>
      <c r="M526" s="9">
        <v>0</v>
      </c>
      <c r="N526" s="10">
        <v>4</v>
      </c>
    </row>
    <row r="527" spans="1:14" x14ac:dyDescent="0.25">
      <c r="A527" s="3" t="s">
        <v>10</v>
      </c>
      <c r="B527" s="11" t="s">
        <v>24</v>
      </c>
      <c r="C527" s="5">
        <v>11362</v>
      </c>
      <c r="D527" s="5" t="s">
        <v>71</v>
      </c>
      <c r="E527" s="12" t="s">
        <v>15</v>
      </c>
      <c r="F527" s="7">
        <v>131</v>
      </c>
      <c r="G527" s="7">
        <v>127</v>
      </c>
      <c r="H527" s="8">
        <v>11362005</v>
      </c>
      <c r="I527" s="9">
        <v>1</v>
      </c>
      <c r="J527" s="9">
        <v>1</v>
      </c>
      <c r="K527" s="9">
        <v>1</v>
      </c>
      <c r="L527" s="9">
        <v>1</v>
      </c>
      <c r="M527" s="9">
        <v>1</v>
      </c>
      <c r="N527" s="10">
        <v>5</v>
      </c>
    </row>
    <row r="528" spans="1:14" x14ac:dyDescent="0.25">
      <c r="A528" s="3" t="s">
        <v>10</v>
      </c>
      <c r="B528" s="11" t="s">
        <v>24</v>
      </c>
      <c r="C528" s="5">
        <v>11362</v>
      </c>
      <c r="D528" s="5" t="s">
        <v>71</v>
      </c>
      <c r="E528" s="12" t="s">
        <v>15</v>
      </c>
      <c r="F528" s="7">
        <v>131</v>
      </c>
      <c r="G528" s="7">
        <v>127</v>
      </c>
      <c r="H528" s="8">
        <v>11362006</v>
      </c>
      <c r="I528" s="9">
        <v>1</v>
      </c>
      <c r="J528" s="9">
        <v>1</v>
      </c>
      <c r="K528" s="9"/>
      <c r="L528" s="9">
        <v>1</v>
      </c>
      <c r="M528" s="9">
        <v>1</v>
      </c>
      <c r="N528" s="10">
        <v>4</v>
      </c>
    </row>
    <row r="529" spans="1:14" x14ac:dyDescent="0.25">
      <c r="A529" s="3" t="s">
        <v>10</v>
      </c>
      <c r="B529" s="11" t="s">
        <v>24</v>
      </c>
      <c r="C529" s="5">
        <v>11362</v>
      </c>
      <c r="D529" s="5" t="s">
        <v>71</v>
      </c>
      <c r="E529" s="12" t="s">
        <v>15</v>
      </c>
      <c r="F529" s="7">
        <v>131</v>
      </c>
      <c r="G529" s="7">
        <v>127</v>
      </c>
      <c r="H529" s="8">
        <v>11362007</v>
      </c>
      <c r="I529" s="9">
        <v>0</v>
      </c>
      <c r="J529" s="9">
        <v>1</v>
      </c>
      <c r="K529" s="9">
        <v>0</v>
      </c>
      <c r="L529" s="9">
        <v>1</v>
      </c>
      <c r="M529" s="9">
        <v>1</v>
      </c>
      <c r="N529" s="10">
        <v>3</v>
      </c>
    </row>
    <row r="530" spans="1:14" x14ac:dyDescent="0.25">
      <c r="A530" s="3" t="s">
        <v>10</v>
      </c>
      <c r="B530" s="11" t="s">
        <v>24</v>
      </c>
      <c r="C530" s="5">
        <v>11362</v>
      </c>
      <c r="D530" s="5" t="s">
        <v>71</v>
      </c>
      <c r="E530" s="12" t="s">
        <v>15</v>
      </c>
      <c r="F530" s="7">
        <v>131</v>
      </c>
      <c r="G530" s="7">
        <v>127</v>
      </c>
      <c r="H530" s="8">
        <v>11362008</v>
      </c>
      <c r="I530" s="9">
        <v>1</v>
      </c>
      <c r="J530" s="9">
        <v>1</v>
      </c>
      <c r="K530" s="9">
        <v>1</v>
      </c>
      <c r="L530" s="9">
        <v>1</v>
      </c>
      <c r="M530" s="9">
        <v>1</v>
      </c>
      <c r="N530" s="10">
        <v>5</v>
      </c>
    </row>
    <row r="531" spans="1:14" x14ac:dyDescent="0.25">
      <c r="A531" s="3" t="s">
        <v>10</v>
      </c>
      <c r="B531" s="11" t="s">
        <v>24</v>
      </c>
      <c r="C531" s="5">
        <v>11362</v>
      </c>
      <c r="D531" s="5" t="s">
        <v>71</v>
      </c>
      <c r="E531" s="12" t="s">
        <v>15</v>
      </c>
      <c r="F531" s="7">
        <v>131</v>
      </c>
      <c r="G531" s="7">
        <v>127</v>
      </c>
      <c r="H531" s="8">
        <v>11362009</v>
      </c>
      <c r="I531" s="9">
        <v>1</v>
      </c>
      <c r="J531" s="9">
        <v>1</v>
      </c>
      <c r="K531" s="9">
        <v>0</v>
      </c>
      <c r="L531" s="9">
        <v>1</v>
      </c>
      <c r="M531" s="9">
        <v>1</v>
      </c>
      <c r="N531" s="10">
        <v>4</v>
      </c>
    </row>
    <row r="532" spans="1:14" x14ac:dyDescent="0.25">
      <c r="A532" s="3" t="s">
        <v>10</v>
      </c>
      <c r="B532" s="11" t="s">
        <v>24</v>
      </c>
      <c r="C532" s="5">
        <v>11362</v>
      </c>
      <c r="D532" s="5" t="s">
        <v>71</v>
      </c>
      <c r="E532" s="12" t="s">
        <v>15</v>
      </c>
      <c r="F532" s="7">
        <v>131</v>
      </c>
      <c r="G532" s="7">
        <v>127</v>
      </c>
      <c r="H532" s="8">
        <v>11362010</v>
      </c>
      <c r="I532" s="9">
        <v>0</v>
      </c>
      <c r="J532" s="9">
        <v>1</v>
      </c>
      <c r="K532" s="9">
        <v>1</v>
      </c>
      <c r="L532" s="9">
        <v>1</v>
      </c>
      <c r="M532" s="9">
        <v>0</v>
      </c>
      <c r="N532" s="10">
        <v>3</v>
      </c>
    </row>
    <row r="533" spans="1:14" x14ac:dyDescent="0.25">
      <c r="A533" s="3" t="s">
        <v>10</v>
      </c>
      <c r="B533" s="11" t="s">
        <v>24</v>
      </c>
      <c r="C533" s="5">
        <v>11362</v>
      </c>
      <c r="D533" s="5" t="s">
        <v>71</v>
      </c>
      <c r="E533" s="12" t="s">
        <v>15</v>
      </c>
      <c r="F533" s="7">
        <v>131</v>
      </c>
      <c r="G533" s="7">
        <v>127</v>
      </c>
      <c r="H533" s="8">
        <v>11362011</v>
      </c>
      <c r="I533" s="9">
        <v>1</v>
      </c>
      <c r="J533" s="9">
        <v>1</v>
      </c>
      <c r="K533" s="9">
        <v>1</v>
      </c>
      <c r="L533" s="9">
        <v>1</v>
      </c>
      <c r="M533" s="9">
        <v>1</v>
      </c>
      <c r="N533" s="10">
        <v>5</v>
      </c>
    </row>
    <row r="534" spans="1:14" x14ac:dyDescent="0.25">
      <c r="A534" s="3" t="s">
        <v>10</v>
      </c>
      <c r="B534" s="11" t="s">
        <v>24</v>
      </c>
      <c r="C534" s="5">
        <v>11362</v>
      </c>
      <c r="D534" s="5" t="s">
        <v>71</v>
      </c>
      <c r="E534" s="12" t="s">
        <v>15</v>
      </c>
      <c r="F534" s="7">
        <v>131</v>
      </c>
      <c r="G534" s="7">
        <v>127</v>
      </c>
      <c r="H534" s="8">
        <v>11362012</v>
      </c>
      <c r="I534" s="9">
        <v>1</v>
      </c>
      <c r="J534" s="9">
        <v>0</v>
      </c>
      <c r="K534" s="9">
        <v>1</v>
      </c>
      <c r="L534" s="9">
        <v>1</v>
      </c>
      <c r="M534" s="9">
        <v>0</v>
      </c>
      <c r="N534" s="10">
        <v>3</v>
      </c>
    </row>
    <row r="535" spans="1:14" x14ac:dyDescent="0.25">
      <c r="A535" s="3" t="s">
        <v>10</v>
      </c>
      <c r="B535" s="11" t="s">
        <v>24</v>
      </c>
      <c r="C535" s="5">
        <v>11362</v>
      </c>
      <c r="D535" s="5" t="s">
        <v>71</v>
      </c>
      <c r="E535" s="12" t="s">
        <v>15</v>
      </c>
      <c r="F535" s="7">
        <v>131</v>
      </c>
      <c r="G535" s="7">
        <v>127</v>
      </c>
      <c r="H535" s="8">
        <v>11362013</v>
      </c>
      <c r="I535" s="9">
        <v>1</v>
      </c>
      <c r="J535" s="9">
        <v>1</v>
      </c>
      <c r="K535" s="9">
        <v>1</v>
      </c>
      <c r="L535" s="9">
        <v>1</v>
      </c>
      <c r="M535" s="9">
        <v>0</v>
      </c>
      <c r="N535" s="10">
        <v>4</v>
      </c>
    </row>
    <row r="536" spans="1:14" x14ac:dyDescent="0.25">
      <c r="A536" s="3" t="s">
        <v>10</v>
      </c>
      <c r="B536" s="11" t="s">
        <v>24</v>
      </c>
      <c r="C536" s="5">
        <v>11362</v>
      </c>
      <c r="D536" s="5" t="s">
        <v>71</v>
      </c>
      <c r="E536" s="12" t="s">
        <v>15</v>
      </c>
      <c r="F536" s="7">
        <v>131</v>
      </c>
      <c r="G536" s="7">
        <v>127</v>
      </c>
      <c r="H536" s="8">
        <v>11362014</v>
      </c>
      <c r="I536" s="9">
        <v>1</v>
      </c>
      <c r="J536" s="9">
        <v>1</v>
      </c>
      <c r="K536" s="9">
        <v>1</v>
      </c>
      <c r="L536" s="9">
        <v>1</v>
      </c>
      <c r="M536" s="9">
        <v>1</v>
      </c>
      <c r="N536" s="10">
        <v>5</v>
      </c>
    </row>
    <row r="537" spans="1:14" x14ac:dyDescent="0.25">
      <c r="A537" s="3" t="s">
        <v>10</v>
      </c>
      <c r="B537" s="11" t="s">
        <v>24</v>
      </c>
      <c r="C537" s="5">
        <v>11362</v>
      </c>
      <c r="D537" s="5" t="s">
        <v>71</v>
      </c>
      <c r="E537" s="12" t="s">
        <v>15</v>
      </c>
      <c r="F537" s="7">
        <v>131</v>
      </c>
      <c r="G537" s="7">
        <v>127</v>
      </c>
      <c r="H537" s="8">
        <v>11362015</v>
      </c>
      <c r="I537" s="9">
        <v>1</v>
      </c>
      <c r="J537" s="9">
        <v>0</v>
      </c>
      <c r="K537" s="9">
        <v>1</v>
      </c>
      <c r="L537" s="9">
        <v>1</v>
      </c>
      <c r="M537" s="9">
        <v>0</v>
      </c>
      <c r="N537" s="10">
        <v>3</v>
      </c>
    </row>
    <row r="538" spans="1:14" x14ac:dyDescent="0.25">
      <c r="A538" s="3" t="s">
        <v>10</v>
      </c>
      <c r="B538" s="11" t="s">
        <v>24</v>
      </c>
      <c r="C538" s="5">
        <v>11362</v>
      </c>
      <c r="D538" s="5" t="s">
        <v>71</v>
      </c>
      <c r="E538" s="12" t="s">
        <v>15</v>
      </c>
      <c r="F538" s="7">
        <v>131</v>
      </c>
      <c r="G538" s="7">
        <v>127</v>
      </c>
      <c r="H538" s="8">
        <v>11362016</v>
      </c>
      <c r="I538" s="9">
        <v>1</v>
      </c>
      <c r="J538" s="9">
        <v>1</v>
      </c>
      <c r="K538" s="9">
        <v>1</v>
      </c>
      <c r="L538" s="9">
        <v>0</v>
      </c>
      <c r="M538" s="9">
        <v>1</v>
      </c>
      <c r="N538" s="10">
        <v>4</v>
      </c>
    </row>
    <row r="539" spans="1:14" x14ac:dyDescent="0.25">
      <c r="A539" s="3" t="s">
        <v>10</v>
      </c>
      <c r="B539" s="11" t="s">
        <v>24</v>
      </c>
      <c r="C539" s="5">
        <v>11362</v>
      </c>
      <c r="D539" s="5" t="s">
        <v>71</v>
      </c>
      <c r="E539" s="12" t="s">
        <v>15</v>
      </c>
      <c r="F539" s="7">
        <v>131</v>
      </c>
      <c r="G539" s="7">
        <v>127</v>
      </c>
      <c r="H539" s="8">
        <v>11362017</v>
      </c>
      <c r="I539" s="9">
        <v>1</v>
      </c>
      <c r="J539" s="9">
        <v>1</v>
      </c>
      <c r="K539" s="9">
        <v>1</v>
      </c>
      <c r="L539" s="9">
        <v>1</v>
      </c>
      <c r="M539" s="9">
        <v>1</v>
      </c>
      <c r="N539" s="10">
        <v>5</v>
      </c>
    </row>
    <row r="540" spans="1:14" x14ac:dyDescent="0.25">
      <c r="A540" s="3" t="s">
        <v>10</v>
      </c>
      <c r="B540" s="11" t="s">
        <v>24</v>
      </c>
      <c r="C540" s="5">
        <v>11362</v>
      </c>
      <c r="D540" s="5" t="s">
        <v>71</v>
      </c>
      <c r="E540" s="12" t="s">
        <v>15</v>
      </c>
      <c r="F540" s="7">
        <v>131</v>
      </c>
      <c r="G540" s="7">
        <v>127</v>
      </c>
      <c r="H540" s="8">
        <v>11362018</v>
      </c>
      <c r="I540" s="9">
        <v>1</v>
      </c>
      <c r="J540" s="9">
        <v>1</v>
      </c>
      <c r="K540" s="9">
        <v>1</v>
      </c>
      <c r="L540" s="9">
        <v>1</v>
      </c>
      <c r="M540" s="9">
        <v>1</v>
      </c>
      <c r="N540" s="10">
        <v>5</v>
      </c>
    </row>
    <row r="541" spans="1:14" x14ac:dyDescent="0.25">
      <c r="A541" s="3" t="s">
        <v>10</v>
      </c>
      <c r="B541" s="11" t="s">
        <v>24</v>
      </c>
      <c r="C541" s="5">
        <v>11362</v>
      </c>
      <c r="D541" s="5" t="s">
        <v>71</v>
      </c>
      <c r="E541" s="12" t="s">
        <v>15</v>
      </c>
      <c r="F541" s="7">
        <v>131</v>
      </c>
      <c r="G541" s="7">
        <v>127</v>
      </c>
      <c r="H541" s="8">
        <v>11362019</v>
      </c>
      <c r="I541" s="9">
        <v>1</v>
      </c>
      <c r="J541" s="9">
        <v>1</v>
      </c>
      <c r="K541" s="9">
        <v>1</v>
      </c>
      <c r="L541" s="9">
        <v>1</v>
      </c>
      <c r="M541" s="9">
        <v>1</v>
      </c>
      <c r="N541" s="10">
        <v>5</v>
      </c>
    </row>
    <row r="542" spans="1:14" x14ac:dyDescent="0.25">
      <c r="A542" s="3" t="s">
        <v>10</v>
      </c>
      <c r="B542" s="11" t="s">
        <v>24</v>
      </c>
      <c r="C542" s="5">
        <v>11362</v>
      </c>
      <c r="D542" s="5" t="s">
        <v>71</v>
      </c>
      <c r="E542" s="12" t="s">
        <v>15</v>
      </c>
      <c r="F542" s="7">
        <v>131</v>
      </c>
      <c r="G542" s="7">
        <v>127</v>
      </c>
      <c r="H542" s="8">
        <v>11362020</v>
      </c>
      <c r="I542" s="9">
        <v>1</v>
      </c>
      <c r="J542" s="9">
        <v>1</v>
      </c>
      <c r="K542" s="9">
        <v>1</v>
      </c>
      <c r="L542" s="9">
        <v>1</v>
      </c>
      <c r="M542" s="9">
        <v>0</v>
      </c>
      <c r="N542" s="10">
        <v>4</v>
      </c>
    </row>
    <row r="543" spans="1:14" x14ac:dyDescent="0.25">
      <c r="A543" s="3" t="s">
        <v>10</v>
      </c>
      <c r="B543" s="11" t="s">
        <v>24</v>
      </c>
      <c r="C543" s="5">
        <v>11362</v>
      </c>
      <c r="D543" s="5" t="s">
        <v>71</v>
      </c>
      <c r="E543" s="12" t="s">
        <v>15</v>
      </c>
      <c r="F543" s="7">
        <v>131</v>
      </c>
      <c r="G543" s="7">
        <v>127</v>
      </c>
      <c r="H543" s="8">
        <v>11362021</v>
      </c>
      <c r="I543" s="9">
        <v>1</v>
      </c>
      <c r="J543" s="9">
        <v>1</v>
      </c>
      <c r="K543" s="9">
        <v>0</v>
      </c>
      <c r="L543" s="9">
        <v>1</v>
      </c>
      <c r="M543" s="9">
        <v>0</v>
      </c>
      <c r="N543" s="10">
        <v>3</v>
      </c>
    </row>
    <row r="544" spans="1:14" x14ac:dyDescent="0.25">
      <c r="A544" s="3" t="s">
        <v>10</v>
      </c>
      <c r="B544" s="11" t="s">
        <v>24</v>
      </c>
      <c r="C544" s="5">
        <v>11362</v>
      </c>
      <c r="D544" s="5" t="s">
        <v>71</v>
      </c>
      <c r="E544" s="12" t="s">
        <v>15</v>
      </c>
      <c r="F544" s="7">
        <v>131</v>
      </c>
      <c r="G544" s="7">
        <v>127</v>
      </c>
      <c r="H544" s="8">
        <v>11362022</v>
      </c>
      <c r="I544" s="9">
        <v>1</v>
      </c>
      <c r="J544" s="9">
        <v>1</v>
      </c>
      <c r="K544" s="9">
        <v>1</v>
      </c>
      <c r="L544" s="9">
        <v>1</v>
      </c>
      <c r="M544" s="9">
        <v>1</v>
      </c>
      <c r="N544" s="10">
        <v>5</v>
      </c>
    </row>
    <row r="545" spans="1:14" x14ac:dyDescent="0.25">
      <c r="A545" s="3" t="s">
        <v>10</v>
      </c>
      <c r="B545" s="11" t="s">
        <v>24</v>
      </c>
      <c r="C545" s="5">
        <v>11362</v>
      </c>
      <c r="D545" s="5" t="s">
        <v>71</v>
      </c>
      <c r="E545" s="12" t="s">
        <v>15</v>
      </c>
      <c r="F545" s="7">
        <v>131</v>
      </c>
      <c r="G545" s="7">
        <v>127</v>
      </c>
      <c r="H545" s="8">
        <v>11362023</v>
      </c>
      <c r="I545" s="9">
        <v>1</v>
      </c>
      <c r="J545" s="9">
        <v>1</v>
      </c>
      <c r="K545" s="9">
        <v>1</v>
      </c>
      <c r="L545" s="9">
        <v>1</v>
      </c>
      <c r="M545" s="9">
        <v>1</v>
      </c>
      <c r="N545" s="10">
        <v>5</v>
      </c>
    </row>
    <row r="546" spans="1:14" x14ac:dyDescent="0.25">
      <c r="A546" s="3" t="s">
        <v>10</v>
      </c>
      <c r="B546" s="11" t="s">
        <v>24</v>
      </c>
      <c r="C546" s="5">
        <v>11362</v>
      </c>
      <c r="D546" s="5" t="s">
        <v>71</v>
      </c>
      <c r="E546" s="12" t="s">
        <v>15</v>
      </c>
      <c r="F546" s="16">
        <v>131</v>
      </c>
      <c r="G546" s="7">
        <v>127</v>
      </c>
      <c r="H546" s="8">
        <v>11362024</v>
      </c>
      <c r="I546" s="9">
        <v>1</v>
      </c>
      <c r="J546" s="9">
        <v>1</v>
      </c>
      <c r="K546" s="9">
        <v>1</v>
      </c>
      <c r="L546" s="9">
        <v>1</v>
      </c>
      <c r="M546" s="9">
        <v>1</v>
      </c>
      <c r="N546" s="10">
        <v>5</v>
      </c>
    </row>
    <row r="547" spans="1:14" x14ac:dyDescent="0.25">
      <c r="A547" s="3" t="s">
        <v>10</v>
      </c>
      <c r="B547" s="11" t="s">
        <v>24</v>
      </c>
      <c r="C547" s="5">
        <v>11362</v>
      </c>
      <c r="D547" s="5" t="s">
        <v>71</v>
      </c>
      <c r="E547" s="12" t="s">
        <v>15</v>
      </c>
      <c r="F547" s="7">
        <v>131</v>
      </c>
      <c r="G547" s="7">
        <v>127</v>
      </c>
      <c r="H547" s="8">
        <v>11362025</v>
      </c>
      <c r="I547" s="9">
        <v>1</v>
      </c>
      <c r="J547" s="9">
        <v>1</v>
      </c>
      <c r="K547" s="9">
        <v>1</v>
      </c>
      <c r="L547" s="9">
        <v>1</v>
      </c>
      <c r="M547" s="9">
        <v>1</v>
      </c>
      <c r="N547" s="10">
        <v>5</v>
      </c>
    </row>
    <row r="548" spans="1:14" x14ac:dyDescent="0.25">
      <c r="A548" s="3" t="s">
        <v>10</v>
      </c>
      <c r="B548" s="11" t="s">
        <v>24</v>
      </c>
      <c r="C548" s="5">
        <v>11362</v>
      </c>
      <c r="D548" s="5" t="s">
        <v>71</v>
      </c>
      <c r="E548" s="12" t="s">
        <v>15</v>
      </c>
      <c r="F548" s="7">
        <v>131</v>
      </c>
      <c r="G548" s="7">
        <v>127</v>
      </c>
      <c r="H548" s="8">
        <v>11362026</v>
      </c>
      <c r="I548" s="9">
        <v>1</v>
      </c>
      <c r="J548" s="9">
        <v>1</v>
      </c>
      <c r="K548" s="9">
        <v>1</v>
      </c>
      <c r="L548" s="9">
        <v>1</v>
      </c>
      <c r="M548" s="9">
        <v>1</v>
      </c>
      <c r="N548" s="10">
        <v>5</v>
      </c>
    </row>
    <row r="549" spans="1:14" x14ac:dyDescent="0.25">
      <c r="A549" s="3" t="s">
        <v>10</v>
      </c>
      <c r="B549" s="11" t="s">
        <v>24</v>
      </c>
      <c r="C549" s="5">
        <v>11362</v>
      </c>
      <c r="D549" s="5" t="s">
        <v>71</v>
      </c>
      <c r="E549" s="12" t="s">
        <v>15</v>
      </c>
      <c r="F549" s="7">
        <v>131</v>
      </c>
      <c r="G549" s="7">
        <v>127</v>
      </c>
      <c r="H549" s="8">
        <v>11362027</v>
      </c>
      <c r="I549" s="9">
        <v>1</v>
      </c>
      <c r="J549" s="9">
        <v>1</v>
      </c>
      <c r="K549" s="9">
        <v>1</v>
      </c>
      <c r="L549" s="9">
        <v>1</v>
      </c>
      <c r="M549" s="9">
        <v>1</v>
      </c>
      <c r="N549" s="10">
        <v>5</v>
      </c>
    </row>
    <row r="550" spans="1:14" x14ac:dyDescent="0.25">
      <c r="A550" s="3" t="s">
        <v>10</v>
      </c>
      <c r="B550" s="11" t="s">
        <v>24</v>
      </c>
      <c r="C550" s="5">
        <v>11362</v>
      </c>
      <c r="D550" s="5" t="s">
        <v>71</v>
      </c>
      <c r="E550" s="12" t="s">
        <v>15</v>
      </c>
      <c r="F550" s="7">
        <v>131</v>
      </c>
      <c r="G550" s="7">
        <v>127</v>
      </c>
      <c r="H550" s="8">
        <v>11362028</v>
      </c>
      <c r="I550" s="9">
        <v>1</v>
      </c>
      <c r="J550" s="9">
        <v>0</v>
      </c>
      <c r="K550" s="9">
        <v>1</v>
      </c>
      <c r="L550" s="9">
        <v>1</v>
      </c>
      <c r="M550" s="9">
        <v>0</v>
      </c>
      <c r="N550" s="10">
        <v>3</v>
      </c>
    </row>
    <row r="551" spans="1:14" x14ac:dyDescent="0.25">
      <c r="A551" s="3" t="s">
        <v>10</v>
      </c>
      <c r="B551" s="11" t="s">
        <v>24</v>
      </c>
      <c r="C551" s="5">
        <v>11362</v>
      </c>
      <c r="D551" s="5" t="s">
        <v>71</v>
      </c>
      <c r="E551" s="12" t="s">
        <v>15</v>
      </c>
      <c r="F551" s="7">
        <v>131</v>
      </c>
      <c r="G551" s="7">
        <v>127</v>
      </c>
      <c r="H551" s="8">
        <v>11362029</v>
      </c>
      <c r="I551" s="9">
        <v>1</v>
      </c>
      <c r="J551" s="9">
        <v>0</v>
      </c>
      <c r="K551" s="9">
        <v>1</v>
      </c>
      <c r="L551" s="9">
        <v>1</v>
      </c>
      <c r="M551" s="9">
        <v>1</v>
      </c>
      <c r="N551" s="10">
        <v>4</v>
      </c>
    </row>
    <row r="552" spans="1:14" x14ac:dyDescent="0.25">
      <c r="A552" s="3" t="s">
        <v>10</v>
      </c>
      <c r="B552" s="11" t="s">
        <v>24</v>
      </c>
      <c r="C552" s="5">
        <v>11362</v>
      </c>
      <c r="D552" s="5" t="s">
        <v>71</v>
      </c>
      <c r="E552" s="12" t="s">
        <v>15</v>
      </c>
      <c r="F552" s="7">
        <v>131</v>
      </c>
      <c r="G552" s="7">
        <v>127</v>
      </c>
      <c r="H552" s="8">
        <v>11362030</v>
      </c>
      <c r="I552" s="9">
        <v>1</v>
      </c>
      <c r="J552" s="9">
        <v>1</v>
      </c>
      <c r="K552" s="9">
        <v>1</v>
      </c>
      <c r="L552" s="9">
        <v>1</v>
      </c>
      <c r="M552" s="9">
        <v>1</v>
      </c>
      <c r="N552" s="10">
        <v>5</v>
      </c>
    </row>
    <row r="553" spans="1:14" x14ac:dyDescent="0.25">
      <c r="A553" s="3" t="s">
        <v>10</v>
      </c>
      <c r="B553" s="11" t="s">
        <v>24</v>
      </c>
      <c r="C553" s="5">
        <v>11362</v>
      </c>
      <c r="D553" s="5" t="s">
        <v>71</v>
      </c>
      <c r="E553" s="12" t="s">
        <v>15</v>
      </c>
      <c r="F553" s="7">
        <v>131</v>
      </c>
      <c r="G553" s="7">
        <v>127</v>
      </c>
      <c r="H553" s="8">
        <v>11362031</v>
      </c>
      <c r="I553" s="9">
        <v>1</v>
      </c>
      <c r="J553" s="9">
        <v>1</v>
      </c>
      <c r="K553" s="9">
        <v>1</v>
      </c>
      <c r="L553" s="9">
        <v>1</v>
      </c>
      <c r="M553" s="9">
        <v>1</v>
      </c>
      <c r="N553" s="10">
        <v>5</v>
      </c>
    </row>
    <row r="554" spans="1:14" x14ac:dyDescent="0.25">
      <c r="A554" s="3" t="s">
        <v>10</v>
      </c>
      <c r="B554" s="11" t="s">
        <v>24</v>
      </c>
      <c r="C554" s="5">
        <v>11362</v>
      </c>
      <c r="D554" s="5" t="s">
        <v>71</v>
      </c>
      <c r="E554" s="12" t="s">
        <v>15</v>
      </c>
      <c r="F554" s="7">
        <v>131</v>
      </c>
      <c r="G554" s="7">
        <v>127</v>
      </c>
      <c r="H554" s="8">
        <v>11362032</v>
      </c>
      <c r="I554" s="9">
        <v>1</v>
      </c>
      <c r="J554" s="9">
        <v>1</v>
      </c>
      <c r="K554" s="9">
        <v>1</v>
      </c>
      <c r="L554" s="9">
        <v>1</v>
      </c>
      <c r="M554" s="9">
        <v>1</v>
      </c>
      <c r="N554" s="10">
        <v>5</v>
      </c>
    </row>
    <row r="555" spans="1:14" x14ac:dyDescent="0.25">
      <c r="A555" s="3" t="s">
        <v>10</v>
      </c>
      <c r="B555" s="11" t="s">
        <v>24</v>
      </c>
      <c r="C555" s="5">
        <v>11362</v>
      </c>
      <c r="D555" s="5" t="s">
        <v>71</v>
      </c>
      <c r="E555" s="12" t="s">
        <v>15</v>
      </c>
      <c r="F555" s="7">
        <v>131</v>
      </c>
      <c r="G555" s="7">
        <v>127</v>
      </c>
      <c r="H555" s="8">
        <v>11362033</v>
      </c>
      <c r="I555" s="9">
        <v>1</v>
      </c>
      <c r="J555" s="9">
        <v>1</v>
      </c>
      <c r="K555" s="9">
        <v>1</v>
      </c>
      <c r="L555" s="9">
        <v>1</v>
      </c>
      <c r="M555" s="9">
        <v>1</v>
      </c>
      <c r="N555" s="10">
        <v>5</v>
      </c>
    </row>
    <row r="556" spans="1:14" x14ac:dyDescent="0.25">
      <c r="A556" s="3" t="s">
        <v>10</v>
      </c>
      <c r="B556" s="11" t="s">
        <v>24</v>
      </c>
      <c r="C556" s="5">
        <v>11362</v>
      </c>
      <c r="D556" s="5" t="s">
        <v>71</v>
      </c>
      <c r="E556" s="6" t="s">
        <v>16</v>
      </c>
      <c r="F556" s="7">
        <v>131</v>
      </c>
      <c r="G556" s="7">
        <v>127</v>
      </c>
      <c r="H556" s="8">
        <v>11362034</v>
      </c>
      <c r="I556" s="9">
        <v>1</v>
      </c>
      <c r="J556" s="9">
        <v>1</v>
      </c>
      <c r="K556" s="9">
        <v>1</v>
      </c>
      <c r="L556" s="9">
        <v>1</v>
      </c>
      <c r="M556" s="9">
        <v>0</v>
      </c>
      <c r="N556" s="10">
        <v>4</v>
      </c>
    </row>
    <row r="557" spans="1:14" x14ac:dyDescent="0.25">
      <c r="A557" s="3" t="s">
        <v>10</v>
      </c>
      <c r="B557" s="11" t="s">
        <v>24</v>
      </c>
      <c r="C557" s="5">
        <v>11362</v>
      </c>
      <c r="D557" s="5" t="s">
        <v>71</v>
      </c>
      <c r="E557" s="12" t="s">
        <v>16</v>
      </c>
      <c r="F557" s="7">
        <v>131</v>
      </c>
      <c r="G557" s="7">
        <v>127</v>
      </c>
      <c r="H557" s="8">
        <v>11362035</v>
      </c>
      <c r="I557" s="9">
        <v>1</v>
      </c>
      <c r="J557" s="9">
        <v>1</v>
      </c>
      <c r="K557" s="9">
        <v>1</v>
      </c>
      <c r="L557" s="9">
        <v>1</v>
      </c>
      <c r="M557" s="9">
        <v>1</v>
      </c>
      <c r="N557" s="10">
        <v>5</v>
      </c>
    </row>
    <row r="558" spans="1:14" x14ac:dyDescent="0.25">
      <c r="A558" s="3" t="s">
        <v>10</v>
      </c>
      <c r="B558" s="11" t="s">
        <v>24</v>
      </c>
      <c r="C558" s="5">
        <v>11362</v>
      </c>
      <c r="D558" s="5" t="s">
        <v>71</v>
      </c>
      <c r="E558" s="12" t="s">
        <v>16</v>
      </c>
      <c r="F558" s="7">
        <v>131</v>
      </c>
      <c r="G558" s="7">
        <v>127</v>
      </c>
      <c r="H558" s="8">
        <v>11362036</v>
      </c>
      <c r="I558" s="9">
        <v>1</v>
      </c>
      <c r="J558" s="9">
        <v>1</v>
      </c>
      <c r="K558" s="9">
        <v>1</v>
      </c>
      <c r="L558" s="9">
        <v>1</v>
      </c>
      <c r="M558" s="9">
        <v>0</v>
      </c>
      <c r="N558" s="10">
        <v>4</v>
      </c>
    </row>
    <row r="559" spans="1:14" x14ac:dyDescent="0.25">
      <c r="A559" s="3" t="s">
        <v>10</v>
      </c>
      <c r="B559" s="11" t="s">
        <v>24</v>
      </c>
      <c r="C559" s="5">
        <v>11362</v>
      </c>
      <c r="D559" s="5" t="s">
        <v>71</v>
      </c>
      <c r="E559" s="12" t="s">
        <v>16</v>
      </c>
      <c r="F559" s="7">
        <v>131</v>
      </c>
      <c r="G559" s="7">
        <v>127</v>
      </c>
      <c r="H559" s="8">
        <v>11362037</v>
      </c>
      <c r="I559" s="9">
        <v>1</v>
      </c>
      <c r="J559" s="9">
        <v>1</v>
      </c>
      <c r="K559" s="9">
        <v>1</v>
      </c>
      <c r="L559" s="9">
        <v>1</v>
      </c>
      <c r="M559" s="9">
        <v>1</v>
      </c>
      <c r="N559" s="10">
        <v>5</v>
      </c>
    </row>
    <row r="560" spans="1:14" x14ac:dyDescent="0.25">
      <c r="A560" s="3" t="s">
        <v>10</v>
      </c>
      <c r="B560" s="11" t="s">
        <v>24</v>
      </c>
      <c r="C560" s="5">
        <v>11362</v>
      </c>
      <c r="D560" s="5" t="s">
        <v>71</v>
      </c>
      <c r="E560" s="12" t="s">
        <v>16</v>
      </c>
      <c r="F560" s="7">
        <v>131</v>
      </c>
      <c r="G560" s="7">
        <v>127</v>
      </c>
      <c r="H560" s="8">
        <v>11362038</v>
      </c>
      <c r="I560" s="9">
        <v>1</v>
      </c>
      <c r="J560" s="9">
        <v>0</v>
      </c>
      <c r="K560" s="9">
        <v>0</v>
      </c>
      <c r="L560" s="9">
        <v>1</v>
      </c>
      <c r="M560" s="9">
        <v>1</v>
      </c>
      <c r="N560" s="10">
        <v>3</v>
      </c>
    </row>
    <row r="561" spans="1:14" x14ac:dyDescent="0.25">
      <c r="A561" s="3" t="s">
        <v>10</v>
      </c>
      <c r="B561" s="11" t="s">
        <v>24</v>
      </c>
      <c r="C561" s="5">
        <v>11362</v>
      </c>
      <c r="D561" s="5" t="s">
        <v>71</v>
      </c>
      <c r="E561" s="12" t="s">
        <v>16</v>
      </c>
      <c r="F561" s="7">
        <v>131</v>
      </c>
      <c r="G561" s="7">
        <v>127</v>
      </c>
      <c r="H561" s="8">
        <v>11362039</v>
      </c>
      <c r="I561" s="9">
        <v>1</v>
      </c>
      <c r="J561" s="9">
        <v>1</v>
      </c>
      <c r="K561" s="9">
        <v>1</v>
      </c>
      <c r="L561" s="9">
        <v>1</v>
      </c>
      <c r="M561" s="9">
        <v>1</v>
      </c>
      <c r="N561" s="10">
        <v>5</v>
      </c>
    </row>
    <row r="562" spans="1:14" x14ac:dyDescent="0.25">
      <c r="A562" s="3" t="s">
        <v>10</v>
      </c>
      <c r="B562" s="11" t="s">
        <v>24</v>
      </c>
      <c r="C562" s="5">
        <v>11362</v>
      </c>
      <c r="D562" s="5" t="s">
        <v>71</v>
      </c>
      <c r="E562" s="12" t="s">
        <v>16</v>
      </c>
      <c r="F562" s="7">
        <v>131</v>
      </c>
      <c r="G562" s="7">
        <v>127</v>
      </c>
      <c r="H562" s="8">
        <v>11362040</v>
      </c>
      <c r="I562" s="9">
        <v>1</v>
      </c>
      <c r="J562" s="9">
        <v>1</v>
      </c>
      <c r="K562" s="9">
        <v>1</v>
      </c>
      <c r="L562" s="9">
        <v>1</v>
      </c>
      <c r="M562" s="9">
        <v>1</v>
      </c>
      <c r="N562" s="10">
        <v>5</v>
      </c>
    </row>
    <row r="563" spans="1:14" x14ac:dyDescent="0.25">
      <c r="A563" s="3" t="s">
        <v>10</v>
      </c>
      <c r="B563" s="11" t="s">
        <v>24</v>
      </c>
      <c r="C563" s="5">
        <v>11362</v>
      </c>
      <c r="D563" s="5" t="s">
        <v>71</v>
      </c>
      <c r="E563" s="12" t="s">
        <v>16</v>
      </c>
      <c r="F563" s="7">
        <v>131</v>
      </c>
      <c r="G563" s="7">
        <v>127</v>
      </c>
      <c r="H563" s="8">
        <v>11362041</v>
      </c>
      <c r="I563" s="9">
        <v>1</v>
      </c>
      <c r="J563" s="9">
        <v>1</v>
      </c>
      <c r="K563" s="9">
        <v>1</v>
      </c>
      <c r="L563" s="9">
        <v>1</v>
      </c>
      <c r="M563" s="9">
        <v>1</v>
      </c>
      <c r="N563" s="10">
        <v>5</v>
      </c>
    </row>
    <row r="564" spans="1:14" x14ac:dyDescent="0.25">
      <c r="A564" s="3" t="s">
        <v>10</v>
      </c>
      <c r="B564" s="11" t="s">
        <v>24</v>
      </c>
      <c r="C564" s="5">
        <v>11362</v>
      </c>
      <c r="D564" s="5" t="s">
        <v>71</v>
      </c>
      <c r="E564" s="12" t="s">
        <v>16</v>
      </c>
      <c r="F564" s="7">
        <v>131</v>
      </c>
      <c r="G564" s="7">
        <v>127</v>
      </c>
      <c r="H564" s="8">
        <v>11362042</v>
      </c>
      <c r="I564" s="9">
        <v>1</v>
      </c>
      <c r="J564" s="9">
        <v>1</v>
      </c>
      <c r="K564" s="9">
        <v>1</v>
      </c>
      <c r="L564" s="9">
        <v>1</v>
      </c>
      <c r="M564" s="9">
        <v>1</v>
      </c>
      <c r="N564" s="10">
        <v>5</v>
      </c>
    </row>
    <row r="565" spans="1:14" x14ac:dyDescent="0.25">
      <c r="A565" s="3" t="s">
        <v>10</v>
      </c>
      <c r="B565" s="11" t="s">
        <v>24</v>
      </c>
      <c r="C565" s="5">
        <v>11362</v>
      </c>
      <c r="D565" s="5" t="s">
        <v>71</v>
      </c>
      <c r="E565" s="12" t="s">
        <v>16</v>
      </c>
      <c r="F565" s="7">
        <v>131</v>
      </c>
      <c r="G565" s="7">
        <v>127</v>
      </c>
      <c r="H565" s="8">
        <v>11362043</v>
      </c>
      <c r="I565" s="9">
        <v>1</v>
      </c>
      <c r="J565" s="9">
        <v>1</v>
      </c>
      <c r="K565" s="9">
        <v>0</v>
      </c>
      <c r="L565" s="9">
        <v>1</v>
      </c>
      <c r="M565" s="9">
        <v>1</v>
      </c>
      <c r="N565" s="10">
        <v>4</v>
      </c>
    </row>
    <row r="566" spans="1:14" x14ac:dyDescent="0.25">
      <c r="A566" s="3" t="s">
        <v>10</v>
      </c>
      <c r="B566" s="11" t="s">
        <v>24</v>
      </c>
      <c r="C566" s="5">
        <v>11362</v>
      </c>
      <c r="D566" s="5" t="s">
        <v>71</v>
      </c>
      <c r="E566" s="12" t="s">
        <v>16</v>
      </c>
      <c r="F566" s="7">
        <v>131</v>
      </c>
      <c r="G566" s="7">
        <v>127</v>
      </c>
      <c r="H566" s="8">
        <v>11362044</v>
      </c>
      <c r="I566" s="9">
        <v>1</v>
      </c>
      <c r="J566" s="9">
        <v>1</v>
      </c>
      <c r="K566" s="9">
        <v>1</v>
      </c>
      <c r="L566" s="9">
        <v>1</v>
      </c>
      <c r="M566" s="9">
        <v>1</v>
      </c>
      <c r="N566" s="10">
        <v>5</v>
      </c>
    </row>
    <row r="567" spans="1:14" x14ac:dyDescent="0.25">
      <c r="A567" s="3" t="s">
        <v>10</v>
      </c>
      <c r="B567" s="11" t="s">
        <v>24</v>
      </c>
      <c r="C567" s="5">
        <v>11362</v>
      </c>
      <c r="D567" s="5" t="s">
        <v>71</v>
      </c>
      <c r="E567" s="12" t="s">
        <v>16</v>
      </c>
      <c r="F567" s="7">
        <v>131</v>
      </c>
      <c r="G567" s="7">
        <v>127</v>
      </c>
      <c r="H567" s="8">
        <v>11362045</v>
      </c>
      <c r="I567" s="9">
        <v>1</v>
      </c>
      <c r="J567" s="9">
        <v>1</v>
      </c>
      <c r="K567" s="9">
        <v>1</v>
      </c>
      <c r="L567" s="9">
        <v>1</v>
      </c>
      <c r="M567" s="9">
        <v>1</v>
      </c>
      <c r="N567" s="10">
        <v>5</v>
      </c>
    </row>
    <row r="568" spans="1:14" x14ac:dyDescent="0.25">
      <c r="A568" s="3" t="s">
        <v>10</v>
      </c>
      <c r="B568" s="11" t="s">
        <v>24</v>
      </c>
      <c r="C568" s="5">
        <v>11362</v>
      </c>
      <c r="D568" s="5" t="s">
        <v>71</v>
      </c>
      <c r="E568" s="12" t="s">
        <v>16</v>
      </c>
      <c r="F568" s="7">
        <v>131</v>
      </c>
      <c r="G568" s="7">
        <v>127</v>
      </c>
      <c r="H568" s="8">
        <v>11362046</v>
      </c>
      <c r="I568" s="9">
        <v>1</v>
      </c>
      <c r="J568" s="9">
        <v>1</v>
      </c>
      <c r="K568" s="9">
        <v>1</v>
      </c>
      <c r="L568" s="9">
        <v>1</v>
      </c>
      <c r="M568" s="9">
        <v>1</v>
      </c>
      <c r="N568" s="10">
        <v>5</v>
      </c>
    </row>
    <row r="569" spans="1:14" x14ac:dyDescent="0.25">
      <c r="A569" s="3" t="s">
        <v>10</v>
      </c>
      <c r="B569" s="11" t="s">
        <v>24</v>
      </c>
      <c r="C569" s="5">
        <v>11362</v>
      </c>
      <c r="D569" s="5" t="s">
        <v>71</v>
      </c>
      <c r="E569" s="12" t="s">
        <v>16</v>
      </c>
      <c r="F569" s="7">
        <v>131</v>
      </c>
      <c r="G569" s="7">
        <v>127</v>
      </c>
      <c r="H569" s="8">
        <v>11362047</v>
      </c>
      <c r="I569" s="9">
        <v>1</v>
      </c>
      <c r="J569" s="9">
        <v>1</v>
      </c>
      <c r="K569" s="9">
        <v>1</v>
      </c>
      <c r="L569" s="9">
        <v>1</v>
      </c>
      <c r="M569" s="9">
        <v>1</v>
      </c>
      <c r="N569" s="10">
        <v>5</v>
      </c>
    </row>
    <row r="570" spans="1:14" x14ac:dyDescent="0.25">
      <c r="A570" s="3" t="s">
        <v>10</v>
      </c>
      <c r="B570" s="11" t="s">
        <v>24</v>
      </c>
      <c r="C570" s="5">
        <v>11362</v>
      </c>
      <c r="D570" s="5" t="s">
        <v>71</v>
      </c>
      <c r="E570" s="12" t="s">
        <v>16</v>
      </c>
      <c r="F570" s="7">
        <v>131</v>
      </c>
      <c r="G570" s="7">
        <v>127</v>
      </c>
      <c r="H570" s="8">
        <v>11362048</v>
      </c>
      <c r="I570" s="9">
        <v>1</v>
      </c>
      <c r="J570" s="9">
        <v>1</v>
      </c>
      <c r="K570" s="9">
        <v>1</v>
      </c>
      <c r="L570" s="9">
        <v>1</v>
      </c>
      <c r="M570" s="9">
        <v>1</v>
      </c>
      <c r="N570" s="10">
        <v>5</v>
      </c>
    </row>
    <row r="571" spans="1:14" x14ac:dyDescent="0.25">
      <c r="A571" s="3" t="s">
        <v>10</v>
      </c>
      <c r="B571" s="11" t="s">
        <v>24</v>
      </c>
      <c r="C571" s="5">
        <v>11362</v>
      </c>
      <c r="D571" s="5" t="s">
        <v>71</v>
      </c>
      <c r="E571" s="12" t="s">
        <v>16</v>
      </c>
      <c r="F571" s="7">
        <v>131</v>
      </c>
      <c r="G571" s="7">
        <v>127</v>
      </c>
      <c r="H571" s="8">
        <v>11362049</v>
      </c>
      <c r="I571" s="9">
        <v>1</v>
      </c>
      <c r="J571" s="9">
        <v>1</v>
      </c>
      <c r="K571" s="9">
        <v>1</v>
      </c>
      <c r="L571" s="9">
        <v>1</v>
      </c>
      <c r="M571" s="9">
        <v>1</v>
      </c>
      <c r="N571" s="10">
        <v>5</v>
      </c>
    </row>
    <row r="572" spans="1:14" x14ac:dyDescent="0.25">
      <c r="A572" s="3" t="s">
        <v>10</v>
      </c>
      <c r="B572" s="11" t="s">
        <v>24</v>
      </c>
      <c r="C572" s="5">
        <v>11362</v>
      </c>
      <c r="D572" s="5" t="s">
        <v>71</v>
      </c>
      <c r="E572" s="12" t="s">
        <v>16</v>
      </c>
      <c r="F572" s="7">
        <v>131</v>
      </c>
      <c r="G572" s="7">
        <v>127</v>
      </c>
      <c r="H572" s="8">
        <v>11362050</v>
      </c>
      <c r="I572" s="9">
        <v>1</v>
      </c>
      <c r="J572" s="9">
        <v>1</v>
      </c>
      <c r="K572" s="9">
        <v>1</v>
      </c>
      <c r="L572" s="9">
        <v>1</v>
      </c>
      <c r="M572" s="9">
        <v>1</v>
      </c>
      <c r="N572" s="10">
        <v>5</v>
      </c>
    </row>
    <row r="573" spans="1:14" x14ac:dyDescent="0.25">
      <c r="A573" s="3" t="s">
        <v>10</v>
      </c>
      <c r="B573" s="11" t="s">
        <v>24</v>
      </c>
      <c r="C573" s="5">
        <v>11362</v>
      </c>
      <c r="D573" s="5" t="s">
        <v>71</v>
      </c>
      <c r="E573" s="12" t="s">
        <v>16</v>
      </c>
      <c r="F573" s="7">
        <v>131</v>
      </c>
      <c r="G573" s="7">
        <v>127</v>
      </c>
      <c r="H573" s="8">
        <v>11362051</v>
      </c>
      <c r="I573" s="9">
        <v>1</v>
      </c>
      <c r="J573" s="9">
        <v>1</v>
      </c>
      <c r="K573" s="9">
        <v>1</v>
      </c>
      <c r="L573" s="9">
        <v>1</v>
      </c>
      <c r="M573" s="9">
        <v>1</v>
      </c>
      <c r="N573" s="10">
        <v>5</v>
      </c>
    </row>
    <row r="574" spans="1:14" x14ac:dyDescent="0.25">
      <c r="A574" s="3" t="s">
        <v>10</v>
      </c>
      <c r="B574" s="11" t="s">
        <v>24</v>
      </c>
      <c r="C574" s="5">
        <v>11362</v>
      </c>
      <c r="D574" s="5" t="s">
        <v>71</v>
      </c>
      <c r="E574" s="12" t="s">
        <v>16</v>
      </c>
      <c r="F574" s="7">
        <v>131</v>
      </c>
      <c r="G574" s="7">
        <v>127</v>
      </c>
      <c r="H574" s="8">
        <v>11362052</v>
      </c>
      <c r="I574" s="9">
        <v>1</v>
      </c>
      <c r="J574" s="9">
        <v>1</v>
      </c>
      <c r="K574" s="9">
        <v>1</v>
      </c>
      <c r="L574" s="9">
        <v>1</v>
      </c>
      <c r="M574" s="9">
        <v>0</v>
      </c>
      <c r="N574" s="10">
        <v>4</v>
      </c>
    </row>
    <row r="575" spans="1:14" x14ac:dyDescent="0.25">
      <c r="A575" s="3" t="s">
        <v>10</v>
      </c>
      <c r="B575" s="11" t="s">
        <v>24</v>
      </c>
      <c r="C575" s="5">
        <v>11362</v>
      </c>
      <c r="D575" s="5" t="s">
        <v>71</v>
      </c>
      <c r="E575" s="12" t="s">
        <v>16</v>
      </c>
      <c r="F575" s="7">
        <v>131</v>
      </c>
      <c r="G575" s="7">
        <v>127</v>
      </c>
      <c r="H575" s="8">
        <v>11362053</v>
      </c>
      <c r="I575" s="9">
        <v>1</v>
      </c>
      <c r="J575" s="9">
        <v>1</v>
      </c>
      <c r="K575" s="9">
        <v>1</v>
      </c>
      <c r="L575" s="9">
        <v>1</v>
      </c>
      <c r="M575" s="9">
        <v>0</v>
      </c>
      <c r="N575" s="10">
        <v>4</v>
      </c>
    </row>
    <row r="576" spans="1:14" x14ac:dyDescent="0.25">
      <c r="A576" s="3" t="s">
        <v>10</v>
      </c>
      <c r="B576" s="11" t="s">
        <v>24</v>
      </c>
      <c r="C576" s="5">
        <v>11362</v>
      </c>
      <c r="D576" s="5" t="s">
        <v>71</v>
      </c>
      <c r="E576" s="12" t="s">
        <v>16</v>
      </c>
      <c r="F576" s="7">
        <v>131</v>
      </c>
      <c r="G576" s="7">
        <v>127</v>
      </c>
      <c r="H576" s="8">
        <v>11362054</v>
      </c>
      <c r="I576" s="9">
        <v>1</v>
      </c>
      <c r="J576" s="9">
        <v>1</v>
      </c>
      <c r="K576" s="9">
        <v>0</v>
      </c>
      <c r="L576" s="9">
        <v>0</v>
      </c>
      <c r="M576" s="9">
        <v>1</v>
      </c>
      <c r="N576" s="10">
        <v>3</v>
      </c>
    </row>
    <row r="577" spans="1:14" x14ac:dyDescent="0.25">
      <c r="A577" s="3" t="s">
        <v>10</v>
      </c>
      <c r="B577" s="11" t="s">
        <v>24</v>
      </c>
      <c r="C577" s="5">
        <v>11362</v>
      </c>
      <c r="D577" s="5" t="s">
        <v>71</v>
      </c>
      <c r="E577" s="12" t="s">
        <v>16</v>
      </c>
      <c r="F577" s="7">
        <v>131</v>
      </c>
      <c r="G577" s="7">
        <v>127</v>
      </c>
      <c r="H577" s="8">
        <v>11362055</v>
      </c>
      <c r="I577" s="9">
        <v>1</v>
      </c>
      <c r="J577" s="9">
        <v>1</v>
      </c>
      <c r="K577" s="9">
        <v>1</v>
      </c>
      <c r="L577" s="9">
        <v>1</v>
      </c>
      <c r="M577" s="9">
        <v>0</v>
      </c>
      <c r="N577" s="10">
        <v>4</v>
      </c>
    </row>
    <row r="578" spans="1:14" x14ac:dyDescent="0.25">
      <c r="A578" s="3" t="s">
        <v>10</v>
      </c>
      <c r="B578" s="11" t="s">
        <v>24</v>
      </c>
      <c r="C578" s="5">
        <v>11362</v>
      </c>
      <c r="D578" s="5" t="s">
        <v>71</v>
      </c>
      <c r="E578" s="12" t="s">
        <v>16</v>
      </c>
      <c r="F578" s="7">
        <v>131</v>
      </c>
      <c r="G578" s="7">
        <v>127</v>
      </c>
      <c r="H578" s="8">
        <v>11362056</v>
      </c>
      <c r="I578" s="9">
        <v>1</v>
      </c>
      <c r="J578" s="9">
        <v>1</v>
      </c>
      <c r="K578" s="9">
        <v>0</v>
      </c>
      <c r="L578" s="9">
        <v>1</v>
      </c>
      <c r="M578" s="9">
        <v>1</v>
      </c>
      <c r="N578" s="10">
        <v>4</v>
      </c>
    </row>
    <row r="579" spans="1:14" x14ac:dyDescent="0.25">
      <c r="A579" s="3" t="s">
        <v>10</v>
      </c>
      <c r="B579" s="11" t="s">
        <v>24</v>
      </c>
      <c r="C579" s="5">
        <v>11362</v>
      </c>
      <c r="D579" s="5" t="s">
        <v>71</v>
      </c>
      <c r="E579" s="12" t="s">
        <v>16</v>
      </c>
      <c r="F579" s="7">
        <v>131</v>
      </c>
      <c r="G579" s="7">
        <v>127</v>
      </c>
      <c r="H579" s="8">
        <v>11362057</v>
      </c>
      <c r="I579" s="9">
        <v>1</v>
      </c>
      <c r="J579" s="9">
        <v>0</v>
      </c>
      <c r="K579" s="9">
        <v>0</v>
      </c>
      <c r="L579" s="9">
        <v>1</v>
      </c>
      <c r="M579" s="9">
        <v>1</v>
      </c>
      <c r="N579" s="10">
        <v>3</v>
      </c>
    </row>
    <row r="580" spans="1:14" x14ac:dyDescent="0.25">
      <c r="A580" s="3" t="s">
        <v>10</v>
      </c>
      <c r="B580" s="11" t="s">
        <v>24</v>
      </c>
      <c r="C580" s="5">
        <v>11362</v>
      </c>
      <c r="D580" s="5" t="s">
        <v>71</v>
      </c>
      <c r="E580" s="12" t="s">
        <v>16</v>
      </c>
      <c r="F580" s="7">
        <v>131</v>
      </c>
      <c r="G580" s="7">
        <v>127</v>
      </c>
      <c r="H580" s="8">
        <v>11362058</v>
      </c>
      <c r="I580" s="9">
        <v>1</v>
      </c>
      <c r="J580" s="9">
        <v>1</v>
      </c>
      <c r="K580" s="9">
        <v>1</v>
      </c>
      <c r="L580" s="9">
        <v>1</v>
      </c>
      <c r="M580" s="9">
        <v>1</v>
      </c>
      <c r="N580" s="10">
        <v>5</v>
      </c>
    </row>
    <row r="581" spans="1:14" x14ac:dyDescent="0.25">
      <c r="A581" s="3" t="s">
        <v>10</v>
      </c>
      <c r="B581" s="11" t="s">
        <v>24</v>
      </c>
      <c r="C581" s="5">
        <v>11362</v>
      </c>
      <c r="D581" s="5" t="s">
        <v>71</v>
      </c>
      <c r="E581" s="12" t="s">
        <v>16</v>
      </c>
      <c r="F581" s="7">
        <v>131</v>
      </c>
      <c r="G581" s="7">
        <v>127</v>
      </c>
      <c r="H581" s="8">
        <v>11362059</v>
      </c>
      <c r="I581" s="9">
        <v>1</v>
      </c>
      <c r="J581" s="9">
        <v>1</v>
      </c>
      <c r="K581" s="9">
        <v>1</v>
      </c>
      <c r="L581" s="9">
        <v>1</v>
      </c>
      <c r="M581" s="9">
        <v>1</v>
      </c>
      <c r="N581" s="10">
        <v>5</v>
      </c>
    </row>
    <row r="582" spans="1:14" x14ac:dyDescent="0.25">
      <c r="A582" s="3" t="s">
        <v>10</v>
      </c>
      <c r="B582" s="11" t="s">
        <v>24</v>
      </c>
      <c r="C582" s="5">
        <v>11362</v>
      </c>
      <c r="D582" s="5" t="s">
        <v>71</v>
      </c>
      <c r="E582" s="12" t="s">
        <v>16</v>
      </c>
      <c r="F582" s="7">
        <v>131</v>
      </c>
      <c r="G582" s="7">
        <v>127</v>
      </c>
      <c r="H582" s="8">
        <v>11362060</v>
      </c>
      <c r="I582" s="9">
        <v>1</v>
      </c>
      <c r="J582" s="9">
        <v>1</v>
      </c>
      <c r="K582" s="9">
        <v>1</v>
      </c>
      <c r="L582" s="9">
        <v>1</v>
      </c>
      <c r="M582" s="9">
        <v>1</v>
      </c>
      <c r="N582" s="10">
        <v>5</v>
      </c>
    </row>
    <row r="583" spans="1:14" x14ac:dyDescent="0.25">
      <c r="A583" s="3" t="s">
        <v>10</v>
      </c>
      <c r="B583" s="11" t="s">
        <v>24</v>
      </c>
      <c r="C583" s="5">
        <v>11362</v>
      </c>
      <c r="D583" s="5" t="s">
        <v>71</v>
      </c>
      <c r="E583" s="12" t="s">
        <v>16</v>
      </c>
      <c r="F583" s="7">
        <v>131</v>
      </c>
      <c r="G583" s="7">
        <v>127</v>
      </c>
      <c r="H583" s="8">
        <v>11362061</v>
      </c>
      <c r="I583" s="9">
        <v>1</v>
      </c>
      <c r="J583" s="9">
        <v>1</v>
      </c>
      <c r="K583" s="9">
        <v>0</v>
      </c>
      <c r="L583" s="9">
        <v>1</v>
      </c>
      <c r="M583" s="9">
        <v>1</v>
      </c>
      <c r="N583" s="10">
        <v>4</v>
      </c>
    </row>
    <row r="584" spans="1:14" x14ac:dyDescent="0.25">
      <c r="A584" s="3" t="s">
        <v>10</v>
      </c>
      <c r="B584" s="11" t="s">
        <v>24</v>
      </c>
      <c r="C584" s="5">
        <v>11362</v>
      </c>
      <c r="D584" s="5" t="s">
        <v>71</v>
      </c>
      <c r="E584" s="12" t="s">
        <v>16</v>
      </c>
      <c r="F584" s="7">
        <v>131</v>
      </c>
      <c r="G584" s="7">
        <v>127</v>
      </c>
      <c r="H584" s="8">
        <v>11362062</v>
      </c>
      <c r="I584" s="9">
        <v>1</v>
      </c>
      <c r="J584" s="9">
        <v>1</v>
      </c>
      <c r="K584" s="9">
        <v>1</v>
      </c>
      <c r="L584" s="9">
        <v>1</v>
      </c>
      <c r="M584" s="9">
        <v>1</v>
      </c>
      <c r="N584" s="10">
        <v>5</v>
      </c>
    </row>
    <row r="585" spans="1:14" x14ac:dyDescent="0.25">
      <c r="A585" s="3" t="s">
        <v>10</v>
      </c>
      <c r="B585" s="11" t="s">
        <v>24</v>
      </c>
      <c r="C585" s="5">
        <v>11362</v>
      </c>
      <c r="D585" s="5" t="s">
        <v>71</v>
      </c>
      <c r="E585" s="12" t="s">
        <v>16</v>
      </c>
      <c r="F585" s="7">
        <v>131</v>
      </c>
      <c r="G585" s="7">
        <v>127</v>
      </c>
      <c r="H585" s="8">
        <v>11362063</v>
      </c>
      <c r="I585" s="9">
        <v>1</v>
      </c>
      <c r="J585" s="9">
        <v>1</v>
      </c>
      <c r="K585" s="9">
        <v>0</v>
      </c>
      <c r="L585" s="9">
        <v>1</v>
      </c>
      <c r="M585" s="9">
        <v>1</v>
      </c>
      <c r="N585" s="10">
        <v>4</v>
      </c>
    </row>
    <row r="586" spans="1:14" x14ac:dyDescent="0.25">
      <c r="A586" s="3" t="s">
        <v>10</v>
      </c>
      <c r="B586" s="11" t="s">
        <v>24</v>
      </c>
      <c r="C586" s="5">
        <v>11362</v>
      </c>
      <c r="D586" s="5" t="s">
        <v>71</v>
      </c>
      <c r="E586" s="12" t="s">
        <v>16</v>
      </c>
      <c r="F586" s="7">
        <v>131</v>
      </c>
      <c r="G586" s="7">
        <v>127</v>
      </c>
      <c r="H586" s="8">
        <v>11362064</v>
      </c>
      <c r="I586" s="9">
        <v>1</v>
      </c>
      <c r="J586" s="9">
        <v>1</v>
      </c>
      <c r="K586" s="9">
        <v>0</v>
      </c>
      <c r="L586" s="9">
        <v>1</v>
      </c>
      <c r="M586" s="9">
        <v>1</v>
      </c>
      <c r="N586" s="10">
        <v>4</v>
      </c>
    </row>
    <row r="587" spans="1:14" x14ac:dyDescent="0.25">
      <c r="A587" s="3" t="s">
        <v>10</v>
      </c>
      <c r="B587" s="11" t="s">
        <v>24</v>
      </c>
      <c r="C587" s="5">
        <v>11362</v>
      </c>
      <c r="D587" s="5" t="s">
        <v>71</v>
      </c>
      <c r="E587" s="12" t="s">
        <v>16</v>
      </c>
      <c r="F587" s="7">
        <v>131</v>
      </c>
      <c r="G587" s="7">
        <v>127</v>
      </c>
      <c r="H587" s="8">
        <v>11362065</v>
      </c>
      <c r="I587" s="9">
        <v>0</v>
      </c>
      <c r="J587" s="9">
        <v>1</v>
      </c>
      <c r="K587" s="9">
        <v>1</v>
      </c>
      <c r="L587" s="9">
        <v>1</v>
      </c>
      <c r="M587" s="9">
        <v>1</v>
      </c>
      <c r="N587" s="10">
        <v>4</v>
      </c>
    </row>
    <row r="588" spans="1:14" x14ac:dyDescent="0.25">
      <c r="A588" s="3" t="s">
        <v>10</v>
      </c>
      <c r="B588" s="11" t="s">
        <v>24</v>
      </c>
      <c r="C588" s="5">
        <v>11362</v>
      </c>
      <c r="D588" s="5" t="s">
        <v>71</v>
      </c>
      <c r="E588" s="12" t="s">
        <v>16</v>
      </c>
      <c r="F588" s="7">
        <v>131</v>
      </c>
      <c r="G588" s="7">
        <v>127</v>
      </c>
      <c r="H588" s="8">
        <v>11362066</v>
      </c>
      <c r="I588" s="9">
        <v>1</v>
      </c>
      <c r="J588" s="9">
        <v>1</v>
      </c>
      <c r="K588" s="9">
        <v>1</v>
      </c>
      <c r="L588" s="9">
        <v>1</v>
      </c>
      <c r="M588" s="9">
        <v>1</v>
      </c>
      <c r="N588" s="10">
        <v>5</v>
      </c>
    </row>
    <row r="589" spans="1:14" x14ac:dyDescent="0.25">
      <c r="A589" s="3" t="s">
        <v>10</v>
      </c>
      <c r="B589" s="11" t="s">
        <v>24</v>
      </c>
      <c r="C589" s="5">
        <v>11362</v>
      </c>
      <c r="D589" s="5" t="s">
        <v>71</v>
      </c>
      <c r="E589" s="6" t="s">
        <v>17</v>
      </c>
      <c r="F589" s="7">
        <v>131</v>
      </c>
      <c r="G589" s="7">
        <v>127</v>
      </c>
      <c r="H589" s="8">
        <v>11362067</v>
      </c>
      <c r="I589" s="9">
        <v>1</v>
      </c>
      <c r="J589" s="9">
        <v>1</v>
      </c>
      <c r="K589" s="9">
        <v>1</v>
      </c>
      <c r="L589" s="9">
        <v>1</v>
      </c>
      <c r="M589" s="9">
        <v>1</v>
      </c>
      <c r="N589" s="10">
        <v>5</v>
      </c>
    </row>
    <row r="590" spans="1:14" x14ac:dyDescent="0.25">
      <c r="A590" s="3" t="s">
        <v>10</v>
      </c>
      <c r="B590" s="11" t="s">
        <v>24</v>
      </c>
      <c r="C590" s="5">
        <v>11362</v>
      </c>
      <c r="D590" s="5" t="s">
        <v>71</v>
      </c>
      <c r="E590" s="12" t="s">
        <v>17</v>
      </c>
      <c r="F590" s="7">
        <v>131</v>
      </c>
      <c r="G590" s="7">
        <v>127</v>
      </c>
      <c r="H590" s="8">
        <v>11362068</v>
      </c>
      <c r="I590" s="9">
        <v>0</v>
      </c>
      <c r="J590" s="9">
        <v>1</v>
      </c>
      <c r="K590" s="9">
        <v>1</v>
      </c>
      <c r="L590" s="9">
        <v>1</v>
      </c>
      <c r="M590" s="9">
        <v>1</v>
      </c>
      <c r="N590" s="10">
        <v>4</v>
      </c>
    </row>
    <row r="591" spans="1:14" x14ac:dyDescent="0.25">
      <c r="A591" s="3" t="s">
        <v>10</v>
      </c>
      <c r="B591" s="11" t="s">
        <v>24</v>
      </c>
      <c r="C591" s="5">
        <v>11362</v>
      </c>
      <c r="D591" s="5" t="s">
        <v>71</v>
      </c>
      <c r="E591" s="12" t="s">
        <v>17</v>
      </c>
      <c r="F591" s="7">
        <v>131</v>
      </c>
      <c r="G591" s="7">
        <v>127</v>
      </c>
      <c r="H591" s="8">
        <v>11362069</v>
      </c>
      <c r="I591" s="9">
        <v>1</v>
      </c>
      <c r="J591" s="9">
        <v>1</v>
      </c>
      <c r="K591" s="9">
        <v>1</v>
      </c>
      <c r="L591" s="9">
        <v>1</v>
      </c>
      <c r="M591" s="9">
        <v>1</v>
      </c>
      <c r="N591" s="10">
        <v>5</v>
      </c>
    </row>
    <row r="592" spans="1:14" x14ac:dyDescent="0.25">
      <c r="A592" s="3" t="s">
        <v>10</v>
      </c>
      <c r="B592" s="11" t="s">
        <v>24</v>
      </c>
      <c r="C592" s="5">
        <v>11362</v>
      </c>
      <c r="D592" s="5" t="s">
        <v>71</v>
      </c>
      <c r="E592" s="12" t="s">
        <v>17</v>
      </c>
      <c r="F592" s="7">
        <v>131</v>
      </c>
      <c r="G592" s="7">
        <v>127</v>
      </c>
      <c r="H592" s="8">
        <v>11362070</v>
      </c>
      <c r="I592" s="9">
        <v>1</v>
      </c>
      <c r="J592" s="9">
        <v>0</v>
      </c>
      <c r="K592" s="9">
        <v>1</v>
      </c>
      <c r="L592" s="9">
        <v>1</v>
      </c>
      <c r="M592" s="9">
        <v>1</v>
      </c>
      <c r="N592" s="10">
        <v>4</v>
      </c>
    </row>
    <row r="593" spans="1:14" x14ac:dyDescent="0.25">
      <c r="A593" s="3" t="s">
        <v>10</v>
      </c>
      <c r="B593" s="11" t="s">
        <v>24</v>
      </c>
      <c r="C593" s="5">
        <v>11362</v>
      </c>
      <c r="D593" s="5" t="s">
        <v>71</v>
      </c>
      <c r="E593" s="12" t="s">
        <v>17</v>
      </c>
      <c r="F593" s="7">
        <v>131</v>
      </c>
      <c r="G593" s="7">
        <v>127</v>
      </c>
      <c r="H593" s="8">
        <v>11362071</v>
      </c>
      <c r="I593" s="9">
        <v>0</v>
      </c>
      <c r="J593" s="9">
        <v>1</v>
      </c>
      <c r="K593" s="9">
        <v>1</v>
      </c>
      <c r="L593" s="9">
        <v>1</v>
      </c>
      <c r="M593" s="9">
        <v>1</v>
      </c>
      <c r="N593" s="10">
        <v>4</v>
      </c>
    </row>
    <row r="594" spans="1:14" x14ac:dyDescent="0.25">
      <c r="A594" s="3" t="s">
        <v>10</v>
      </c>
      <c r="B594" s="11" t="s">
        <v>24</v>
      </c>
      <c r="C594" s="5">
        <v>11362</v>
      </c>
      <c r="D594" s="5" t="s">
        <v>71</v>
      </c>
      <c r="E594" s="12" t="s">
        <v>17</v>
      </c>
      <c r="F594" s="7">
        <v>131</v>
      </c>
      <c r="G594" s="7">
        <v>127</v>
      </c>
      <c r="H594" s="8">
        <v>11362072</v>
      </c>
      <c r="I594" s="9">
        <v>0</v>
      </c>
      <c r="J594" s="9">
        <v>1</v>
      </c>
      <c r="K594" s="9">
        <v>1</v>
      </c>
      <c r="L594" s="9">
        <v>1</v>
      </c>
      <c r="M594" s="9">
        <v>0</v>
      </c>
      <c r="N594" s="10">
        <v>3</v>
      </c>
    </row>
    <row r="595" spans="1:14" x14ac:dyDescent="0.25">
      <c r="A595" s="3" t="s">
        <v>10</v>
      </c>
      <c r="B595" s="11" t="s">
        <v>24</v>
      </c>
      <c r="C595" s="5">
        <v>11362</v>
      </c>
      <c r="D595" s="5" t="s">
        <v>71</v>
      </c>
      <c r="E595" s="12" t="s">
        <v>17</v>
      </c>
      <c r="F595" s="7">
        <v>131</v>
      </c>
      <c r="G595" s="7">
        <v>127</v>
      </c>
      <c r="H595" s="8">
        <v>11362073</v>
      </c>
      <c r="I595" s="9">
        <v>0</v>
      </c>
      <c r="J595" s="9">
        <v>0</v>
      </c>
      <c r="K595" s="9">
        <v>1</v>
      </c>
      <c r="L595" s="9">
        <v>1</v>
      </c>
      <c r="M595" s="9">
        <v>1</v>
      </c>
      <c r="N595" s="10">
        <v>3</v>
      </c>
    </row>
    <row r="596" spans="1:14" x14ac:dyDescent="0.25">
      <c r="A596" s="3" t="s">
        <v>10</v>
      </c>
      <c r="B596" s="11" t="s">
        <v>24</v>
      </c>
      <c r="C596" s="5">
        <v>11362</v>
      </c>
      <c r="D596" s="5" t="s">
        <v>71</v>
      </c>
      <c r="E596" s="12" t="s">
        <v>17</v>
      </c>
      <c r="F596" s="7">
        <v>131</v>
      </c>
      <c r="G596" s="7">
        <v>127</v>
      </c>
      <c r="H596" s="8">
        <v>11362074</v>
      </c>
      <c r="I596" s="9">
        <v>1</v>
      </c>
      <c r="J596" s="9">
        <v>0</v>
      </c>
      <c r="K596" s="9">
        <v>1</v>
      </c>
      <c r="L596" s="9">
        <v>1</v>
      </c>
      <c r="M596" s="9">
        <v>1</v>
      </c>
      <c r="N596" s="10">
        <v>4</v>
      </c>
    </row>
    <row r="597" spans="1:14" x14ac:dyDescent="0.25">
      <c r="A597" s="3" t="s">
        <v>10</v>
      </c>
      <c r="B597" s="11" t="s">
        <v>24</v>
      </c>
      <c r="C597" s="5">
        <v>11362</v>
      </c>
      <c r="D597" s="5" t="s">
        <v>71</v>
      </c>
      <c r="E597" s="12" t="s">
        <v>17</v>
      </c>
      <c r="F597" s="7">
        <v>131</v>
      </c>
      <c r="G597" s="7">
        <v>127</v>
      </c>
      <c r="H597" s="8">
        <v>11362075</v>
      </c>
      <c r="I597" s="9">
        <v>1</v>
      </c>
      <c r="J597" s="9">
        <v>0</v>
      </c>
      <c r="K597" s="9">
        <v>1</v>
      </c>
      <c r="L597" s="9">
        <v>1</v>
      </c>
      <c r="M597" s="9">
        <v>1</v>
      </c>
      <c r="N597" s="10">
        <v>4</v>
      </c>
    </row>
    <row r="598" spans="1:14" x14ac:dyDescent="0.25">
      <c r="A598" s="3" t="s">
        <v>10</v>
      </c>
      <c r="B598" s="11" t="s">
        <v>24</v>
      </c>
      <c r="C598" s="5">
        <v>11362</v>
      </c>
      <c r="D598" s="5" t="s">
        <v>71</v>
      </c>
      <c r="E598" s="12" t="s">
        <v>17</v>
      </c>
      <c r="F598" s="7">
        <v>131</v>
      </c>
      <c r="G598" s="7">
        <v>127</v>
      </c>
      <c r="H598" s="8">
        <v>11362076</v>
      </c>
      <c r="I598" s="9">
        <v>1</v>
      </c>
      <c r="J598" s="9">
        <v>1</v>
      </c>
      <c r="K598" s="9">
        <v>1</v>
      </c>
      <c r="L598" s="9">
        <v>1</v>
      </c>
      <c r="M598" s="9">
        <v>1</v>
      </c>
      <c r="N598" s="10">
        <v>5</v>
      </c>
    </row>
    <row r="599" spans="1:14" x14ac:dyDescent="0.25">
      <c r="A599" s="3" t="s">
        <v>10</v>
      </c>
      <c r="B599" s="11" t="s">
        <v>24</v>
      </c>
      <c r="C599" s="5">
        <v>11362</v>
      </c>
      <c r="D599" s="5" t="s">
        <v>71</v>
      </c>
      <c r="E599" s="12" t="s">
        <v>17</v>
      </c>
      <c r="F599" s="7">
        <v>131</v>
      </c>
      <c r="G599" s="7">
        <v>127</v>
      </c>
      <c r="H599" s="8">
        <v>11362077</v>
      </c>
      <c r="I599" s="9">
        <v>1</v>
      </c>
      <c r="J599" s="9">
        <v>0</v>
      </c>
      <c r="K599" s="9">
        <v>1</v>
      </c>
      <c r="L599" s="9">
        <v>1</v>
      </c>
      <c r="M599" s="9">
        <v>1</v>
      </c>
      <c r="N599" s="10">
        <v>4</v>
      </c>
    </row>
    <row r="600" spans="1:14" x14ac:dyDescent="0.25">
      <c r="A600" s="3" t="s">
        <v>10</v>
      </c>
      <c r="B600" s="11" t="s">
        <v>24</v>
      </c>
      <c r="C600" s="5">
        <v>11362</v>
      </c>
      <c r="D600" s="5" t="s">
        <v>71</v>
      </c>
      <c r="E600" s="12" t="s">
        <v>17</v>
      </c>
      <c r="F600" s="7">
        <v>131</v>
      </c>
      <c r="G600" s="7">
        <v>127</v>
      </c>
      <c r="H600" s="8">
        <v>11362078</v>
      </c>
      <c r="I600" s="9">
        <v>1</v>
      </c>
      <c r="J600" s="9">
        <v>1</v>
      </c>
      <c r="K600" s="9">
        <v>1</v>
      </c>
      <c r="L600" s="9">
        <v>1</v>
      </c>
      <c r="M600" s="9">
        <v>1</v>
      </c>
      <c r="N600" s="10">
        <v>5</v>
      </c>
    </row>
    <row r="601" spans="1:14" x14ac:dyDescent="0.25">
      <c r="A601" s="3" t="s">
        <v>10</v>
      </c>
      <c r="B601" s="11" t="s">
        <v>24</v>
      </c>
      <c r="C601" s="5">
        <v>11362</v>
      </c>
      <c r="D601" s="5" t="s">
        <v>71</v>
      </c>
      <c r="E601" s="12" t="s">
        <v>17</v>
      </c>
      <c r="F601" s="7">
        <v>131</v>
      </c>
      <c r="G601" s="7">
        <v>127</v>
      </c>
      <c r="H601" s="8">
        <v>11362079</v>
      </c>
      <c r="I601" s="9">
        <v>1</v>
      </c>
      <c r="J601" s="9">
        <v>1</v>
      </c>
      <c r="K601" s="9">
        <v>1</v>
      </c>
      <c r="L601" s="9">
        <v>1</v>
      </c>
      <c r="M601" s="9">
        <v>1</v>
      </c>
      <c r="N601" s="10">
        <v>5</v>
      </c>
    </row>
    <row r="602" spans="1:14" x14ac:dyDescent="0.25">
      <c r="A602" s="3" t="s">
        <v>10</v>
      </c>
      <c r="B602" s="11" t="s">
        <v>24</v>
      </c>
      <c r="C602" s="5">
        <v>11362</v>
      </c>
      <c r="D602" s="5" t="s">
        <v>71</v>
      </c>
      <c r="E602" s="12" t="s">
        <v>17</v>
      </c>
      <c r="F602" s="7">
        <v>131</v>
      </c>
      <c r="G602" s="7">
        <v>127</v>
      </c>
      <c r="H602" s="8">
        <v>11362080</v>
      </c>
      <c r="I602" s="9">
        <v>0</v>
      </c>
      <c r="J602" s="9">
        <v>1</v>
      </c>
      <c r="K602" s="9">
        <v>1</v>
      </c>
      <c r="L602" s="9">
        <v>1</v>
      </c>
      <c r="M602" s="9">
        <v>1</v>
      </c>
      <c r="N602" s="10">
        <v>4</v>
      </c>
    </row>
    <row r="603" spans="1:14" x14ac:dyDescent="0.25">
      <c r="A603" s="3" t="s">
        <v>10</v>
      </c>
      <c r="B603" s="11" t="s">
        <v>24</v>
      </c>
      <c r="C603" s="5">
        <v>11362</v>
      </c>
      <c r="D603" s="5" t="s">
        <v>71</v>
      </c>
      <c r="E603" s="12" t="s">
        <v>17</v>
      </c>
      <c r="F603" s="7">
        <v>131</v>
      </c>
      <c r="G603" s="7">
        <v>127</v>
      </c>
      <c r="H603" s="8">
        <v>11362081</v>
      </c>
      <c r="I603" s="9">
        <v>1</v>
      </c>
      <c r="J603" s="9">
        <v>1</v>
      </c>
      <c r="K603" s="9">
        <v>1</v>
      </c>
      <c r="L603" s="9">
        <v>1</v>
      </c>
      <c r="M603" s="9">
        <v>1</v>
      </c>
      <c r="N603" s="10">
        <v>5</v>
      </c>
    </row>
    <row r="604" spans="1:14" x14ac:dyDescent="0.25">
      <c r="A604" s="3" t="s">
        <v>10</v>
      </c>
      <c r="B604" s="11" t="s">
        <v>24</v>
      </c>
      <c r="C604" s="5">
        <v>11362</v>
      </c>
      <c r="D604" s="5" t="s">
        <v>71</v>
      </c>
      <c r="E604" s="12" t="s">
        <v>17</v>
      </c>
      <c r="F604" s="7">
        <v>131</v>
      </c>
      <c r="G604" s="7">
        <v>127</v>
      </c>
      <c r="H604" s="8">
        <v>11362082</v>
      </c>
      <c r="I604" s="9">
        <v>1</v>
      </c>
      <c r="J604" s="9">
        <v>1</v>
      </c>
      <c r="K604" s="9">
        <v>1</v>
      </c>
      <c r="L604" s="9">
        <v>1</v>
      </c>
      <c r="M604" s="9">
        <v>1</v>
      </c>
      <c r="N604" s="10">
        <v>5</v>
      </c>
    </row>
    <row r="605" spans="1:14" x14ac:dyDescent="0.25">
      <c r="A605" s="3" t="s">
        <v>10</v>
      </c>
      <c r="B605" s="11" t="s">
        <v>24</v>
      </c>
      <c r="C605" s="5">
        <v>11362</v>
      </c>
      <c r="D605" s="5" t="s">
        <v>71</v>
      </c>
      <c r="E605" s="12" t="s">
        <v>17</v>
      </c>
      <c r="F605" s="7">
        <v>131</v>
      </c>
      <c r="G605" s="7">
        <v>127</v>
      </c>
      <c r="H605" s="8">
        <v>11362083</v>
      </c>
      <c r="I605" s="9">
        <v>1</v>
      </c>
      <c r="J605" s="9">
        <v>1</v>
      </c>
      <c r="K605" s="9">
        <v>1</v>
      </c>
      <c r="L605" s="9">
        <v>0</v>
      </c>
      <c r="M605" s="9">
        <v>1</v>
      </c>
      <c r="N605" s="10">
        <v>4</v>
      </c>
    </row>
    <row r="606" spans="1:14" x14ac:dyDescent="0.25">
      <c r="A606" s="3" t="s">
        <v>10</v>
      </c>
      <c r="B606" s="11" t="s">
        <v>24</v>
      </c>
      <c r="C606" s="5">
        <v>11362</v>
      </c>
      <c r="D606" s="5" t="s">
        <v>71</v>
      </c>
      <c r="E606" s="12" t="s">
        <v>17</v>
      </c>
      <c r="F606" s="7">
        <v>131</v>
      </c>
      <c r="G606" s="7">
        <v>127</v>
      </c>
      <c r="H606" s="8">
        <v>11362084</v>
      </c>
      <c r="I606" s="9">
        <v>1</v>
      </c>
      <c r="J606" s="9">
        <v>1</v>
      </c>
      <c r="K606" s="9">
        <v>1</v>
      </c>
      <c r="L606" s="9">
        <v>1</v>
      </c>
      <c r="M606" s="9">
        <v>1</v>
      </c>
      <c r="N606" s="10">
        <v>5</v>
      </c>
    </row>
    <row r="607" spans="1:14" x14ac:dyDescent="0.25">
      <c r="A607" s="3" t="s">
        <v>10</v>
      </c>
      <c r="B607" s="11" t="s">
        <v>24</v>
      </c>
      <c r="C607" s="5">
        <v>11362</v>
      </c>
      <c r="D607" s="5" t="s">
        <v>71</v>
      </c>
      <c r="E607" s="12" t="s">
        <v>17</v>
      </c>
      <c r="F607" s="7">
        <v>131</v>
      </c>
      <c r="G607" s="7">
        <v>127</v>
      </c>
      <c r="H607" s="8">
        <v>11362085</v>
      </c>
      <c r="I607" s="9">
        <v>1</v>
      </c>
      <c r="J607" s="9">
        <v>1</v>
      </c>
      <c r="K607" s="9">
        <v>1</v>
      </c>
      <c r="L607" s="9">
        <v>1</v>
      </c>
      <c r="M607" s="9">
        <v>1</v>
      </c>
      <c r="N607" s="10">
        <v>5</v>
      </c>
    </row>
    <row r="608" spans="1:14" x14ac:dyDescent="0.25">
      <c r="A608" s="3" t="s">
        <v>10</v>
      </c>
      <c r="B608" s="11" t="s">
        <v>24</v>
      </c>
      <c r="C608" s="5">
        <v>11362</v>
      </c>
      <c r="D608" s="5" t="s">
        <v>71</v>
      </c>
      <c r="E608" s="12" t="s">
        <v>17</v>
      </c>
      <c r="F608" s="7">
        <v>131</v>
      </c>
      <c r="G608" s="7">
        <v>127</v>
      </c>
      <c r="H608" s="8">
        <v>11362086</v>
      </c>
      <c r="I608" s="9">
        <v>0</v>
      </c>
      <c r="J608" s="9">
        <v>1</v>
      </c>
      <c r="K608" s="9">
        <v>0</v>
      </c>
      <c r="L608" s="9">
        <v>1</v>
      </c>
      <c r="M608" s="9">
        <v>1</v>
      </c>
      <c r="N608" s="10">
        <v>3</v>
      </c>
    </row>
    <row r="609" spans="1:14" x14ac:dyDescent="0.25">
      <c r="A609" s="3" t="s">
        <v>10</v>
      </c>
      <c r="B609" s="11" t="s">
        <v>24</v>
      </c>
      <c r="C609" s="5">
        <v>11362</v>
      </c>
      <c r="D609" s="5" t="s">
        <v>71</v>
      </c>
      <c r="E609" s="12" t="s">
        <v>17</v>
      </c>
      <c r="F609" s="7">
        <v>131</v>
      </c>
      <c r="G609" s="7">
        <v>127</v>
      </c>
      <c r="H609" s="8">
        <v>11362087</v>
      </c>
      <c r="I609" s="9">
        <v>1</v>
      </c>
      <c r="J609" s="9">
        <v>1</v>
      </c>
      <c r="K609" s="9">
        <v>1</v>
      </c>
      <c r="L609" s="9">
        <v>1</v>
      </c>
      <c r="M609" s="9">
        <v>1</v>
      </c>
      <c r="N609" s="10">
        <v>5</v>
      </c>
    </row>
    <row r="610" spans="1:14" x14ac:dyDescent="0.25">
      <c r="A610" s="3" t="s">
        <v>10</v>
      </c>
      <c r="B610" s="11" t="s">
        <v>24</v>
      </c>
      <c r="C610" s="5">
        <v>11362</v>
      </c>
      <c r="D610" s="5" t="s">
        <v>71</v>
      </c>
      <c r="E610" s="12" t="s">
        <v>17</v>
      </c>
      <c r="F610" s="7">
        <v>131</v>
      </c>
      <c r="G610" s="7">
        <v>127</v>
      </c>
      <c r="H610" s="8">
        <v>11362088</v>
      </c>
      <c r="I610" s="9">
        <v>0</v>
      </c>
      <c r="J610" s="9">
        <v>1</v>
      </c>
      <c r="K610" s="9">
        <v>1</v>
      </c>
      <c r="L610" s="9">
        <v>1</v>
      </c>
      <c r="M610" s="9">
        <v>1</v>
      </c>
      <c r="N610" s="10">
        <v>4</v>
      </c>
    </row>
    <row r="611" spans="1:14" x14ac:dyDescent="0.25">
      <c r="A611" s="3" t="s">
        <v>10</v>
      </c>
      <c r="B611" s="11" t="s">
        <v>24</v>
      </c>
      <c r="C611" s="5">
        <v>11362</v>
      </c>
      <c r="D611" s="5" t="s">
        <v>71</v>
      </c>
      <c r="E611" s="12" t="s">
        <v>17</v>
      </c>
      <c r="F611" s="7">
        <v>131</v>
      </c>
      <c r="G611" s="7">
        <v>127</v>
      </c>
      <c r="H611" s="8">
        <v>11362089</v>
      </c>
      <c r="I611" s="9">
        <v>1</v>
      </c>
      <c r="J611" s="9">
        <v>1</v>
      </c>
      <c r="K611" s="9">
        <v>1</v>
      </c>
      <c r="L611" s="9">
        <v>1</v>
      </c>
      <c r="M611" s="9">
        <v>1</v>
      </c>
      <c r="N611" s="10">
        <v>5</v>
      </c>
    </row>
    <row r="612" spans="1:14" x14ac:dyDescent="0.25">
      <c r="A612" s="3" t="s">
        <v>10</v>
      </c>
      <c r="B612" s="11" t="s">
        <v>24</v>
      </c>
      <c r="C612" s="5">
        <v>11362</v>
      </c>
      <c r="D612" s="5" t="s">
        <v>71</v>
      </c>
      <c r="E612" s="12" t="s">
        <v>17</v>
      </c>
      <c r="F612" s="7">
        <v>131</v>
      </c>
      <c r="G612" s="7">
        <v>127</v>
      </c>
      <c r="H612" s="8">
        <v>11362090</v>
      </c>
      <c r="I612" s="9">
        <v>1</v>
      </c>
      <c r="J612" s="9">
        <v>1</v>
      </c>
      <c r="K612" s="9">
        <v>1</v>
      </c>
      <c r="L612" s="9">
        <v>1</v>
      </c>
      <c r="M612" s="9">
        <v>1</v>
      </c>
      <c r="N612" s="10">
        <v>5</v>
      </c>
    </row>
    <row r="613" spans="1:14" x14ac:dyDescent="0.25">
      <c r="A613" s="3" t="s">
        <v>10</v>
      </c>
      <c r="B613" s="11" t="s">
        <v>24</v>
      </c>
      <c r="C613" s="5">
        <v>11362</v>
      </c>
      <c r="D613" s="5" t="s">
        <v>71</v>
      </c>
      <c r="E613" s="12" t="s">
        <v>17</v>
      </c>
      <c r="F613" s="7">
        <v>131</v>
      </c>
      <c r="G613" s="7">
        <v>127</v>
      </c>
      <c r="H613" s="8">
        <v>11362091</v>
      </c>
      <c r="I613" s="9">
        <v>1</v>
      </c>
      <c r="J613" s="9">
        <v>1</v>
      </c>
      <c r="K613" s="9">
        <v>1</v>
      </c>
      <c r="L613" s="9">
        <v>1</v>
      </c>
      <c r="M613" s="9">
        <v>1</v>
      </c>
      <c r="N613" s="10">
        <v>5</v>
      </c>
    </row>
    <row r="614" spans="1:14" x14ac:dyDescent="0.25">
      <c r="A614" s="3" t="s">
        <v>10</v>
      </c>
      <c r="B614" s="11" t="s">
        <v>24</v>
      </c>
      <c r="C614" s="5">
        <v>11362</v>
      </c>
      <c r="D614" s="5" t="s">
        <v>71</v>
      </c>
      <c r="E614" s="12" t="s">
        <v>17</v>
      </c>
      <c r="F614" s="7">
        <v>131</v>
      </c>
      <c r="G614" s="7">
        <v>127</v>
      </c>
      <c r="H614" s="8">
        <v>11362092</v>
      </c>
      <c r="I614" s="9">
        <v>1</v>
      </c>
      <c r="J614" s="9">
        <v>1</v>
      </c>
      <c r="K614" s="9">
        <v>1</v>
      </c>
      <c r="L614" s="9">
        <v>1</v>
      </c>
      <c r="M614" s="9">
        <v>1</v>
      </c>
      <c r="N614" s="10">
        <v>5</v>
      </c>
    </row>
    <row r="615" spans="1:14" x14ac:dyDescent="0.25">
      <c r="A615" s="3" t="s">
        <v>10</v>
      </c>
      <c r="B615" s="11" t="s">
        <v>24</v>
      </c>
      <c r="C615" s="5">
        <v>11362</v>
      </c>
      <c r="D615" s="5" t="s">
        <v>71</v>
      </c>
      <c r="E615" s="12" t="s">
        <v>17</v>
      </c>
      <c r="F615" s="7">
        <v>131</v>
      </c>
      <c r="G615" s="7">
        <v>127</v>
      </c>
      <c r="H615" s="8">
        <v>11362093</v>
      </c>
      <c r="I615" s="9">
        <v>1</v>
      </c>
      <c r="J615" s="9">
        <v>1</v>
      </c>
      <c r="K615" s="9">
        <v>1</v>
      </c>
      <c r="L615" s="9">
        <v>1</v>
      </c>
      <c r="M615" s="9">
        <v>1</v>
      </c>
      <c r="N615" s="10">
        <v>5</v>
      </c>
    </row>
    <row r="616" spans="1:14" x14ac:dyDescent="0.25">
      <c r="A616" s="3" t="s">
        <v>10</v>
      </c>
      <c r="B616" s="11" t="s">
        <v>24</v>
      </c>
      <c r="C616" s="5">
        <v>11362</v>
      </c>
      <c r="D616" s="5" t="s">
        <v>71</v>
      </c>
      <c r="E616" s="12" t="s">
        <v>17</v>
      </c>
      <c r="F616" s="7">
        <v>131</v>
      </c>
      <c r="G616" s="7">
        <v>127</v>
      </c>
      <c r="H616" s="8">
        <v>11362094</v>
      </c>
      <c r="I616" s="9">
        <v>1</v>
      </c>
      <c r="J616" s="9">
        <v>1</v>
      </c>
      <c r="K616" s="9">
        <v>1</v>
      </c>
      <c r="L616" s="9">
        <v>1</v>
      </c>
      <c r="M616" s="9">
        <v>1</v>
      </c>
      <c r="N616" s="10">
        <v>5</v>
      </c>
    </row>
    <row r="617" spans="1:14" x14ac:dyDescent="0.25">
      <c r="A617" s="3" t="s">
        <v>10</v>
      </c>
      <c r="B617" s="11" t="s">
        <v>24</v>
      </c>
      <c r="C617" s="5">
        <v>11362</v>
      </c>
      <c r="D617" s="5" t="s">
        <v>71</v>
      </c>
      <c r="E617" s="12" t="s">
        <v>17</v>
      </c>
      <c r="F617" s="7">
        <v>131</v>
      </c>
      <c r="G617" s="7">
        <v>127</v>
      </c>
      <c r="H617" s="8">
        <v>11362095</v>
      </c>
      <c r="I617" s="9">
        <v>1</v>
      </c>
      <c r="J617" s="9">
        <v>1</v>
      </c>
      <c r="K617" s="9">
        <v>1</v>
      </c>
      <c r="L617" s="9">
        <v>1</v>
      </c>
      <c r="M617" s="9">
        <v>1</v>
      </c>
      <c r="N617" s="10">
        <v>5</v>
      </c>
    </row>
    <row r="618" spans="1:14" x14ac:dyDescent="0.25">
      <c r="A618" s="3" t="s">
        <v>10</v>
      </c>
      <c r="B618" s="11" t="s">
        <v>24</v>
      </c>
      <c r="C618" s="5">
        <v>11362</v>
      </c>
      <c r="D618" s="5" t="s">
        <v>71</v>
      </c>
      <c r="E618" s="12" t="s">
        <v>17</v>
      </c>
      <c r="F618" s="7">
        <v>131</v>
      </c>
      <c r="G618" s="7">
        <v>127</v>
      </c>
      <c r="H618" s="8">
        <v>11362096</v>
      </c>
      <c r="I618" s="9">
        <v>0</v>
      </c>
      <c r="J618" s="9">
        <v>0</v>
      </c>
      <c r="K618" s="9">
        <v>1</v>
      </c>
      <c r="L618" s="9">
        <v>0</v>
      </c>
      <c r="M618" s="9">
        <v>1</v>
      </c>
      <c r="N618" s="10">
        <v>2</v>
      </c>
    </row>
    <row r="619" spans="1:14" x14ac:dyDescent="0.25">
      <c r="A619" s="3" t="s">
        <v>10</v>
      </c>
      <c r="B619" s="11" t="s">
        <v>24</v>
      </c>
      <c r="C619" s="5">
        <v>11362</v>
      </c>
      <c r="D619" s="5" t="s">
        <v>71</v>
      </c>
      <c r="E619" s="12" t="s">
        <v>17</v>
      </c>
      <c r="F619" s="7">
        <v>131</v>
      </c>
      <c r="G619" s="7">
        <v>127</v>
      </c>
      <c r="H619" s="8">
        <v>11362097</v>
      </c>
      <c r="I619" s="9">
        <v>1</v>
      </c>
      <c r="J619" s="9">
        <v>1</v>
      </c>
      <c r="K619" s="9">
        <v>1</v>
      </c>
      <c r="L619" s="9">
        <v>1</v>
      </c>
      <c r="M619" s="9">
        <v>1</v>
      </c>
      <c r="N619" s="10">
        <v>5</v>
      </c>
    </row>
    <row r="620" spans="1:14" x14ac:dyDescent="0.25">
      <c r="A620" s="3" t="s">
        <v>10</v>
      </c>
      <c r="B620" s="11" t="s">
        <v>24</v>
      </c>
      <c r="C620" s="5">
        <v>11362</v>
      </c>
      <c r="D620" s="5" t="s">
        <v>71</v>
      </c>
      <c r="E620" s="12" t="s">
        <v>17</v>
      </c>
      <c r="F620" s="7">
        <v>131</v>
      </c>
      <c r="G620" s="7">
        <v>127</v>
      </c>
      <c r="H620" s="8">
        <v>11362098</v>
      </c>
      <c r="I620" s="9">
        <v>1</v>
      </c>
      <c r="J620" s="9">
        <v>1</v>
      </c>
      <c r="K620" s="9">
        <v>1</v>
      </c>
      <c r="L620" s="9">
        <v>1</v>
      </c>
      <c r="M620" s="9">
        <v>1</v>
      </c>
      <c r="N620" s="10">
        <v>5</v>
      </c>
    </row>
    <row r="621" spans="1:14" x14ac:dyDescent="0.25">
      <c r="A621" s="3" t="s">
        <v>10</v>
      </c>
      <c r="B621" s="11" t="s">
        <v>24</v>
      </c>
      <c r="C621" s="5">
        <v>11362</v>
      </c>
      <c r="D621" s="5" t="s">
        <v>71</v>
      </c>
      <c r="E621" s="6" t="s">
        <v>25</v>
      </c>
      <c r="F621" s="7">
        <v>131</v>
      </c>
      <c r="G621" s="7">
        <v>127</v>
      </c>
      <c r="H621" s="8">
        <v>11362099</v>
      </c>
      <c r="I621" s="9">
        <v>0</v>
      </c>
      <c r="J621" s="9">
        <v>0</v>
      </c>
      <c r="K621" s="9">
        <v>0</v>
      </c>
      <c r="L621" s="9">
        <v>1</v>
      </c>
      <c r="M621" s="9">
        <v>0</v>
      </c>
      <c r="N621" s="10">
        <v>1</v>
      </c>
    </row>
    <row r="622" spans="1:14" x14ac:dyDescent="0.25">
      <c r="A622" s="3" t="s">
        <v>10</v>
      </c>
      <c r="B622" s="11" t="s">
        <v>24</v>
      </c>
      <c r="C622" s="5">
        <v>11362</v>
      </c>
      <c r="D622" s="5" t="s">
        <v>71</v>
      </c>
      <c r="E622" s="13" t="s">
        <v>25</v>
      </c>
      <c r="F622" s="7">
        <v>131</v>
      </c>
      <c r="G622" s="7">
        <v>127</v>
      </c>
      <c r="H622" s="8">
        <v>11362100</v>
      </c>
      <c r="I622" s="9">
        <v>0</v>
      </c>
      <c r="J622" s="9">
        <v>1</v>
      </c>
      <c r="K622" s="9">
        <v>1</v>
      </c>
      <c r="L622" s="9">
        <v>1</v>
      </c>
      <c r="M622" s="9">
        <v>1</v>
      </c>
      <c r="N622" s="10">
        <v>4</v>
      </c>
    </row>
    <row r="623" spans="1:14" x14ac:dyDescent="0.25">
      <c r="A623" s="3" t="s">
        <v>10</v>
      </c>
      <c r="B623" s="11" t="s">
        <v>24</v>
      </c>
      <c r="C623" s="5">
        <v>11362</v>
      </c>
      <c r="D623" s="5" t="s">
        <v>71</v>
      </c>
      <c r="E623" s="13" t="s">
        <v>26</v>
      </c>
      <c r="F623" s="7">
        <v>131</v>
      </c>
      <c r="G623" s="7">
        <v>127</v>
      </c>
      <c r="H623" s="8">
        <v>11362101</v>
      </c>
      <c r="I623" s="9">
        <v>0</v>
      </c>
      <c r="J623" s="9">
        <v>0</v>
      </c>
      <c r="K623" s="9">
        <v>1</v>
      </c>
      <c r="L623" s="9">
        <v>1</v>
      </c>
      <c r="M623" s="9">
        <v>1</v>
      </c>
      <c r="N623" s="10">
        <v>3</v>
      </c>
    </row>
    <row r="624" spans="1:14" x14ac:dyDescent="0.25">
      <c r="A624" s="3" t="s">
        <v>10</v>
      </c>
      <c r="B624" s="11" t="s">
        <v>24</v>
      </c>
      <c r="C624" s="5">
        <v>11362</v>
      </c>
      <c r="D624" s="5" t="s">
        <v>71</v>
      </c>
      <c r="E624" s="12" t="s">
        <v>26</v>
      </c>
      <c r="F624" s="7">
        <v>131</v>
      </c>
      <c r="G624" s="7">
        <v>127</v>
      </c>
      <c r="H624" s="8">
        <v>11362102</v>
      </c>
      <c r="I624" s="9">
        <v>0</v>
      </c>
      <c r="J624" s="9">
        <v>1</v>
      </c>
      <c r="K624" s="9">
        <v>1</v>
      </c>
      <c r="L624" s="9">
        <v>1</v>
      </c>
      <c r="M624" s="9">
        <v>0</v>
      </c>
      <c r="N624" s="10">
        <v>3</v>
      </c>
    </row>
    <row r="625" spans="1:14" x14ac:dyDescent="0.25">
      <c r="A625" s="3" t="s">
        <v>10</v>
      </c>
      <c r="B625" s="11" t="s">
        <v>24</v>
      </c>
      <c r="C625" s="5">
        <v>11362</v>
      </c>
      <c r="D625" s="5" t="s">
        <v>71</v>
      </c>
      <c r="E625" s="12" t="s">
        <v>26</v>
      </c>
      <c r="F625" s="7">
        <v>131</v>
      </c>
      <c r="G625" s="7">
        <v>127</v>
      </c>
      <c r="H625" s="8">
        <v>11362103</v>
      </c>
      <c r="I625" s="9">
        <v>1</v>
      </c>
      <c r="J625" s="9">
        <v>1</v>
      </c>
      <c r="K625" s="9">
        <v>0</v>
      </c>
      <c r="L625" s="9">
        <v>0</v>
      </c>
      <c r="M625" s="9">
        <v>0</v>
      </c>
      <c r="N625" s="10">
        <v>2</v>
      </c>
    </row>
    <row r="626" spans="1:14" x14ac:dyDescent="0.25">
      <c r="A626" s="3" t="s">
        <v>10</v>
      </c>
      <c r="B626" s="11" t="s">
        <v>24</v>
      </c>
      <c r="C626" s="5">
        <v>11362</v>
      </c>
      <c r="D626" s="5" t="s">
        <v>71</v>
      </c>
      <c r="E626" s="12" t="s">
        <v>26</v>
      </c>
      <c r="F626" s="7">
        <v>131</v>
      </c>
      <c r="G626" s="7">
        <v>127</v>
      </c>
      <c r="H626" s="8">
        <v>11362104</v>
      </c>
      <c r="I626" s="9">
        <v>1</v>
      </c>
      <c r="J626" s="9">
        <v>1</v>
      </c>
      <c r="K626" s="9">
        <v>1</v>
      </c>
      <c r="L626" s="9">
        <v>1</v>
      </c>
      <c r="M626" s="9">
        <v>1</v>
      </c>
      <c r="N626" s="10">
        <v>5</v>
      </c>
    </row>
    <row r="627" spans="1:14" x14ac:dyDescent="0.25">
      <c r="A627" s="3" t="s">
        <v>10</v>
      </c>
      <c r="B627" s="11" t="s">
        <v>24</v>
      </c>
      <c r="C627" s="5">
        <v>11362</v>
      </c>
      <c r="D627" s="5" t="s">
        <v>71</v>
      </c>
      <c r="E627" s="12" t="s">
        <v>26</v>
      </c>
      <c r="F627" s="7">
        <v>131</v>
      </c>
      <c r="G627" s="7">
        <v>127</v>
      </c>
      <c r="H627" s="8">
        <v>11362105</v>
      </c>
      <c r="I627" s="9">
        <v>1</v>
      </c>
      <c r="J627" s="9">
        <v>1</v>
      </c>
      <c r="K627" s="9">
        <v>1</v>
      </c>
      <c r="L627" s="9">
        <v>1</v>
      </c>
      <c r="M627" s="9">
        <v>1</v>
      </c>
      <c r="N627" s="10">
        <v>5</v>
      </c>
    </row>
    <row r="628" spans="1:14" x14ac:dyDescent="0.25">
      <c r="A628" s="3" t="s">
        <v>10</v>
      </c>
      <c r="B628" s="11" t="s">
        <v>24</v>
      </c>
      <c r="C628" s="5">
        <v>11362</v>
      </c>
      <c r="D628" s="5" t="s">
        <v>71</v>
      </c>
      <c r="E628" s="12" t="s">
        <v>26</v>
      </c>
      <c r="F628" s="7">
        <v>131</v>
      </c>
      <c r="G628" s="7">
        <v>127</v>
      </c>
      <c r="H628" s="8">
        <v>11362106</v>
      </c>
      <c r="I628" s="9">
        <v>1</v>
      </c>
      <c r="J628" s="9">
        <v>1</v>
      </c>
      <c r="K628" s="9">
        <v>1</v>
      </c>
      <c r="L628" s="9">
        <v>1</v>
      </c>
      <c r="M628" s="9">
        <v>0</v>
      </c>
      <c r="N628" s="10">
        <v>4</v>
      </c>
    </row>
    <row r="629" spans="1:14" x14ac:dyDescent="0.25">
      <c r="A629" s="3" t="s">
        <v>10</v>
      </c>
      <c r="B629" s="11" t="s">
        <v>24</v>
      </c>
      <c r="C629" s="5">
        <v>11362</v>
      </c>
      <c r="D629" s="5" t="s">
        <v>71</v>
      </c>
      <c r="E629" s="12" t="s">
        <v>26</v>
      </c>
      <c r="F629" s="7">
        <v>131</v>
      </c>
      <c r="G629" s="7">
        <v>127</v>
      </c>
      <c r="H629" s="8">
        <v>11362107</v>
      </c>
      <c r="I629" s="9">
        <v>1</v>
      </c>
      <c r="J629" s="9">
        <v>1</v>
      </c>
      <c r="K629" s="9">
        <v>1</v>
      </c>
      <c r="L629" s="9">
        <v>1</v>
      </c>
      <c r="M629" s="9">
        <v>0</v>
      </c>
      <c r="N629" s="10">
        <v>4</v>
      </c>
    </row>
    <row r="630" spans="1:14" x14ac:dyDescent="0.25">
      <c r="A630" s="3" t="s">
        <v>10</v>
      </c>
      <c r="B630" s="11" t="s">
        <v>24</v>
      </c>
      <c r="C630" s="5">
        <v>11362</v>
      </c>
      <c r="D630" s="5" t="s">
        <v>71</v>
      </c>
      <c r="E630" s="12" t="s">
        <v>26</v>
      </c>
      <c r="F630" s="7">
        <v>131</v>
      </c>
      <c r="G630" s="7">
        <v>127</v>
      </c>
      <c r="H630" s="8">
        <v>11362108</v>
      </c>
      <c r="I630" s="9">
        <v>1</v>
      </c>
      <c r="J630" s="9">
        <v>0</v>
      </c>
      <c r="K630" s="9">
        <v>0</v>
      </c>
      <c r="L630" s="9">
        <v>0</v>
      </c>
      <c r="M630" s="9">
        <v>0</v>
      </c>
      <c r="N630" s="10">
        <v>1</v>
      </c>
    </row>
    <row r="631" spans="1:14" x14ac:dyDescent="0.25">
      <c r="A631" s="3" t="s">
        <v>10</v>
      </c>
      <c r="B631" s="11" t="s">
        <v>24</v>
      </c>
      <c r="C631" s="5">
        <v>11362</v>
      </c>
      <c r="D631" s="5" t="s">
        <v>71</v>
      </c>
      <c r="E631" s="12" t="s">
        <v>26</v>
      </c>
      <c r="F631" s="7">
        <v>131</v>
      </c>
      <c r="G631" s="7">
        <v>127</v>
      </c>
      <c r="H631" s="8">
        <v>11362109</v>
      </c>
      <c r="I631" s="9">
        <v>1</v>
      </c>
      <c r="J631" s="9">
        <v>1</v>
      </c>
      <c r="K631" s="9">
        <v>0</v>
      </c>
      <c r="L631" s="9">
        <v>1</v>
      </c>
      <c r="M631" s="9">
        <v>1</v>
      </c>
      <c r="N631" s="10">
        <v>4</v>
      </c>
    </row>
    <row r="632" spans="1:14" x14ac:dyDescent="0.25">
      <c r="A632" s="3" t="s">
        <v>10</v>
      </c>
      <c r="B632" s="11" t="s">
        <v>24</v>
      </c>
      <c r="C632" s="5">
        <v>11362</v>
      </c>
      <c r="D632" s="5" t="s">
        <v>71</v>
      </c>
      <c r="E632" s="12" t="s">
        <v>26</v>
      </c>
      <c r="F632" s="7">
        <v>131</v>
      </c>
      <c r="G632" s="7">
        <v>127</v>
      </c>
      <c r="H632" s="8">
        <v>11362110</v>
      </c>
      <c r="I632" s="9">
        <v>1</v>
      </c>
      <c r="J632" s="9">
        <v>1</v>
      </c>
      <c r="K632" s="9">
        <v>0</v>
      </c>
      <c r="L632" s="9">
        <v>0</v>
      </c>
      <c r="M632" s="9">
        <v>1</v>
      </c>
      <c r="N632" s="10">
        <v>3</v>
      </c>
    </row>
    <row r="633" spans="1:14" x14ac:dyDescent="0.25">
      <c r="A633" s="3" t="s">
        <v>10</v>
      </c>
      <c r="B633" s="11" t="s">
        <v>24</v>
      </c>
      <c r="C633" s="5">
        <v>11362</v>
      </c>
      <c r="D633" s="5" t="s">
        <v>71</v>
      </c>
      <c r="E633" s="12" t="s">
        <v>26</v>
      </c>
      <c r="F633" s="7">
        <v>131</v>
      </c>
      <c r="G633" s="7">
        <v>127</v>
      </c>
      <c r="H633" s="8">
        <v>11362111</v>
      </c>
      <c r="I633" s="9">
        <v>1</v>
      </c>
      <c r="J633" s="9">
        <v>1</v>
      </c>
      <c r="K633" s="9">
        <v>1</v>
      </c>
      <c r="L633" s="9">
        <v>1</v>
      </c>
      <c r="M633" s="9">
        <v>1</v>
      </c>
      <c r="N633" s="10">
        <v>5</v>
      </c>
    </row>
    <row r="634" spans="1:14" x14ac:dyDescent="0.25">
      <c r="A634" s="3" t="s">
        <v>10</v>
      </c>
      <c r="B634" s="11" t="s">
        <v>24</v>
      </c>
      <c r="C634" s="5">
        <v>11362</v>
      </c>
      <c r="D634" s="5" t="s">
        <v>71</v>
      </c>
      <c r="E634" s="12" t="s">
        <v>26</v>
      </c>
      <c r="F634" s="7">
        <v>131</v>
      </c>
      <c r="G634" s="7">
        <v>127</v>
      </c>
      <c r="H634" s="8">
        <v>11362112</v>
      </c>
      <c r="I634" s="9">
        <v>1</v>
      </c>
      <c r="J634" s="9">
        <v>1</v>
      </c>
      <c r="K634" s="9">
        <v>1</v>
      </c>
      <c r="L634" s="9">
        <v>1</v>
      </c>
      <c r="M634" s="9">
        <v>1</v>
      </c>
      <c r="N634" s="10">
        <v>5</v>
      </c>
    </row>
    <row r="635" spans="1:14" x14ac:dyDescent="0.25">
      <c r="A635" s="3" t="s">
        <v>10</v>
      </c>
      <c r="B635" s="11" t="s">
        <v>24</v>
      </c>
      <c r="C635" s="5">
        <v>11362</v>
      </c>
      <c r="D635" s="5" t="s">
        <v>71</v>
      </c>
      <c r="E635" s="12" t="s">
        <v>26</v>
      </c>
      <c r="F635" s="7">
        <v>131</v>
      </c>
      <c r="G635" s="7">
        <v>127</v>
      </c>
      <c r="H635" s="8">
        <v>11362113</v>
      </c>
      <c r="I635" s="9">
        <v>1</v>
      </c>
      <c r="J635" s="9">
        <v>1</v>
      </c>
      <c r="K635" s="9">
        <v>1</v>
      </c>
      <c r="L635" s="9">
        <v>1</v>
      </c>
      <c r="M635" s="9">
        <v>1</v>
      </c>
      <c r="N635" s="10">
        <v>5</v>
      </c>
    </row>
    <row r="636" spans="1:14" x14ac:dyDescent="0.25">
      <c r="A636" s="3" t="s">
        <v>10</v>
      </c>
      <c r="B636" s="11" t="s">
        <v>24</v>
      </c>
      <c r="C636" s="5">
        <v>11362</v>
      </c>
      <c r="D636" s="5" t="s">
        <v>71</v>
      </c>
      <c r="E636" s="12" t="s">
        <v>26</v>
      </c>
      <c r="F636" s="7">
        <v>131</v>
      </c>
      <c r="G636" s="7">
        <v>127</v>
      </c>
      <c r="H636" s="8">
        <v>11362114</v>
      </c>
      <c r="I636" s="9">
        <v>1</v>
      </c>
      <c r="J636" s="9">
        <v>1</v>
      </c>
      <c r="K636" s="9">
        <v>1</v>
      </c>
      <c r="L636" s="9">
        <v>1</v>
      </c>
      <c r="M636" s="9">
        <v>1</v>
      </c>
      <c r="N636" s="10">
        <v>5</v>
      </c>
    </row>
    <row r="637" spans="1:14" x14ac:dyDescent="0.25">
      <c r="A637" s="3" t="s">
        <v>10</v>
      </c>
      <c r="B637" s="11" t="s">
        <v>24</v>
      </c>
      <c r="C637" s="5">
        <v>11362</v>
      </c>
      <c r="D637" s="5" t="s">
        <v>71</v>
      </c>
      <c r="E637" s="12" t="s">
        <v>26</v>
      </c>
      <c r="F637" s="7">
        <v>131</v>
      </c>
      <c r="G637" s="7">
        <v>127</v>
      </c>
      <c r="H637" s="8">
        <v>11362115</v>
      </c>
      <c r="I637" s="9">
        <v>1</v>
      </c>
      <c r="J637" s="9">
        <v>0</v>
      </c>
      <c r="K637" s="9">
        <v>0</v>
      </c>
      <c r="L637" s="9">
        <v>1</v>
      </c>
      <c r="M637" s="9">
        <v>0</v>
      </c>
      <c r="N637" s="10">
        <v>2</v>
      </c>
    </row>
    <row r="638" spans="1:14" x14ac:dyDescent="0.25">
      <c r="A638" s="3" t="s">
        <v>10</v>
      </c>
      <c r="B638" s="11" t="s">
        <v>24</v>
      </c>
      <c r="C638" s="5">
        <v>11362</v>
      </c>
      <c r="D638" s="5" t="s">
        <v>71</v>
      </c>
      <c r="E638" s="12" t="s">
        <v>26</v>
      </c>
      <c r="F638" s="7">
        <v>131</v>
      </c>
      <c r="G638" s="7">
        <v>127</v>
      </c>
      <c r="H638" s="8">
        <v>11362116</v>
      </c>
      <c r="I638" s="9">
        <v>0</v>
      </c>
      <c r="J638" s="9">
        <v>0</v>
      </c>
      <c r="K638" s="9">
        <v>0</v>
      </c>
      <c r="L638" s="9">
        <v>1</v>
      </c>
      <c r="M638" s="9">
        <v>0</v>
      </c>
      <c r="N638" s="10">
        <v>1</v>
      </c>
    </row>
    <row r="639" spans="1:14" x14ac:dyDescent="0.25">
      <c r="A639" s="3" t="s">
        <v>10</v>
      </c>
      <c r="B639" s="11" t="s">
        <v>24</v>
      </c>
      <c r="C639" s="5">
        <v>11362</v>
      </c>
      <c r="D639" s="5" t="s">
        <v>71</v>
      </c>
      <c r="E639" s="12" t="s">
        <v>26</v>
      </c>
      <c r="F639" s="7">
        <v>131</v>
      </c>
      <c r="G639" s="7">
        <v>127</v>
      </c>
      <c r="H639" s="8">
        <v>11362117</v>
      </c>
      <c r="I639" s="9">
        <v>0</v>
      </c>
      <c r="J639" s="9">
        <v>1</v>
      </c>
      <c r="K639" s="9">
        <v>0</v>
      </c>
      <c r="L639" s="9">
        <v>1</v>
      </c>
      <c r="M639" s="9">
        <v>1</v>
      </c>
      <c r="N639" s="10">
        <v>3</v>
      </c>
    </row>
    <row r="640" spans="1:14" x14ac:dyDescent="0.25">
      <c r="A640" s="3" t="s">
        <v>10</v>
      </c>
      <c r="B640" s="11" t="s">
        <v>24</v>
      </c>
      <c r="C640" s="5">
        <v>11362</v>
      </c>
      <c r="D640" s="5" t="s">
        <v>71</v>
      </c>
      <c r="E640" s="12" t="s">
        <v>26</v>
      </c>
      <c r="F640" s="7">
        <v>131</v>
      </c>
      <c r="G640" s="7">
        <v>127</v>
      </c>
      <c r="H640" s="8">
        <v>11362118</v>
      </c>
      <c r="I640" s="9">
        <v>1</v>
      </c>
      <c r="J640" s="9">
        <v>1</v>
      </c>
      <c r="K640" s="9">
        <v>1</v>
      </c>
      <c r="L640" s="9">
        <v>1</v>
      </c>
      <c r="M640" s="9">
        <v>1</v>
      </c>
      <c r="N640" s="10">
        <v>5</v>
      </c>
    </row>
    <row r="641" spans="1:14" x14ac:dyDescent="0.25">
      <c r="A641" s="3" t="s">
        <v>10</v>
      </c>
      <c r="B641" s="11" t="s">
        <v>24</v>
      </c>
      <c r="C641" s="5">
        <v>11362</v>
      </c>
      <c r="D641" s="5" t="s">
        <v>71</v>
      </c>
      <c r="E641" s="12" t="s">
        <v>26</v>
      </c>
      <c r="F641" s="7">
        <v>131</v>
      </c>
      <c r="G641" s="7">
        <v>127</v>
      </c>
      <c r="H641" s="8">
        <v>11362119</v>
      </c>
      <c r="I641" s="9">
        <v>1</v>
      </c>
      <c r="J641" s="9">
        <v>1</v>
      </c>
      <c r="K641" s="9">
        <v>1</v>
      </c>
      <c r="L641" s="9">
        <v>1</v>
      </c>
      <c r="M641" s="9">
        <v>1</v>
      </c>
      <c r="N641" s="10">
        <v>5</v>
      </c>
    </row>
    <row r="642" spans="1:14" x14ac:dyDescent="0.25">
      <c r="A642" s="3" t="s">
        <v>10</v>
      </c>
      <c r="B642" s="11" t="s">
        <v>24</v>
      </c>
      <c r="C642" s="5">
        <v>11362</v>
      </c>
      <c r="D642" s="5" t="s">
        <v>71</v>
      </c>
      <c r="E642" s="12" t="s">
        <v>26</v>
      </c>
      <c r="F642" s="7">
        <v>131</v>
      </c>
      <c r="G642" s="7">
        <v>127</v>
      </c>
      <c r="H642" s="8">
        <v>11362120</v>
      </c>
      <c r="I642" s="9">
        <v>1</v>
      </c>
      <c r="J642" s="9">
        <v>1</v>
      </c>
      <c r="K642" s="9">
        <v>1</v>
      </c>
      <c r="L642" s="9">
        <v>1</v>
      </c>
      <c r="M642" s="9">
        <v>1</v>
      </c>
      <c r="N642" s="10">
        <v>5</v>
      </c>
    </row>
    <row r="643" spans="1:14" x14ac:dyDescent="0.25">
      <c r="A643" s="3" t="s">
        <v>10</v>
      </c>
      <c r="B643" s="11" t="s">
        <v>24</v>
      </c>
      <c r="C643" s="5">
        <v>11362</v>
      </c>
      <c r="D643" s="5" t="s">
        <v>71</v>
      </c>
      <c r="E643" s="12" t="s">
        <v>26</v>
      </c>
      <c r="F643" s="16">
        <v>131</v>
      </c>
      <c r="G643" s="7">
        <v>127</v>
      </c>
      <c r="H643" s="8">
        <v>11362121</v>
      </c>
      <c r="I643" s="9">
        <v>1</v>
      </c>
      <c r="J643" s="9">
        <v>1</v>
      </c>
      <c r="K643" s="9">
        <v>1</v>
      </c>
      <c r="L643" s="9">
        <v>1</v>
      </c>
      <c r="M643" s="9">
        <v>0</v>
      </c>
      <c r="N643" s="10">
        <v>4</v>
      </c>
    </row>
    <row r="644" spans="1:14" x14ac:dyDescent="0.25">
      <c r="A644" s="3" t="s">
        <v>10</v>
      </c>
      <c r="B644" s="11" t="s">
        <v>24</v>
      </c>
      <c r="C644" s="5">
        <v>11362</v>
      </c>
      <c r="D644" s="5" t="s">
        <v>71</v>
      </c>
      <c r="E644" s="12" t="s">
        <v>26</v>
      </c>
      <c r="F644" s="7">
        <v>131</v>
      </c>
      <c r="G644" s="7">
        <v>127</v>
      </c>
      <c r="H644" s="8">
        <v>11362122</v>
      </c>
      <c r="I644" s="9">
        <v>0</v>
      </c>
      <c r="J644" s="9">
        <v>1</v>
      </c>
      <c r="K644" s="9">
        <v>1</v>
      </c>
      <c r="L644" s="9">
        <v>1</v>
      </c>
      <c r="M644" s="9">
        <v>1</v>
      </c>
      <c r="N644" s="10">
        <v>4</v>
      </c>
    </row>
    <row r="645" spans="1:14" x14ac:dyDescent="0.25">
      <c r="A645" s="3" t="s">
        <v>10</v>
      </c>
      <c r="B645" s="11" t="s">
        <v>24</v>
      </c>
      <c r="C645" s="5">
        <v>11362</v>
      </c>
      <c r="D645" s="5" t="s">
        <v>71</v>
      </c>
      <c r="E645" s="12" t="s">
        <v>26</v>
      </c>
      <c r="F645" s="7">
        <v>131</v>
      </c>
      <c r="G645" s="7">
        <v>127</v>
      </c>
      <c r="H645" s="8">
        <v>11362123</v>
      </c>
      <c r="I645" s="9">
        <v>1</v>
      </c>
      <c r="J645" s="9">
        <v>1</v>
      </c>
      <c r="K645" s="9">
        <v>1</v>
      </c>
      <c r="L645" s="9">
        <v>1</v>
      </c>
      <c r="M645" s="9">
        <v>1</v>
      </c>
      <c r="N645" s="10">
        <v>5</v>
      </c>
    </row>
    <row r="646" spans="1:14" x14ac:dyDescent="0.25">
      <c r="A646" s="3" t="s">
        <v>10</v>
      </c>
      <c r="B646" s="11" t="s">
        <v>24</v>
      </c>
      <c r="C646" s="5">
        <v>11362</v>
      </c>
      <c r="D646" s="5" t="s">
        <v>71</v>
      </c>
      <c r="E646" s="12" t="s">
        <v>26</v>
      </c>
      <c r="F646" s="7">
        <v>131</v>
      </c>
      <c r="G646" s="7">
        <v>127</v>
      </c>
      <c r="H646" s="8">
        <v>11362124</v>
      </c>
      <c r="I646" s="9">
        <v>1</v>
      </c>
      <c r="J646" s="9">
        <v>1</v>
      </c>
      <c r="K646" s="9">
        <v>1</v>
      </c>
      <c r="L646" s="9">
        <v>1</v>
      </c>
      <c r="M646" s="9">
        <v>0</v>
      </c>
      <c r="N646" s="10">
        <v>4</v>
      </c>
    </row>
    <row r="647" spans="1:14" x14ac:dyDescent="0.25">
      <c r="A647" s="3" t="s">
        <v>10</v>
      </c>
      <c r="B647" s="11" t="s">
        <v>24</v>
      </c>
      <c r="C647" s="5">
        <v>11362</v>
      </c>
      <c r="D647" s="5" t="s">
        <v>71</v>
      </c>
      <c r="E647" s="12" t="s">
        <v>26</v>
      </c>
      <c r="F647" s="7">
        <v>131</v>
      </c>
      <c r="G647" s="7">
        <v>127</v>
      </c>
      <c r="H647" s="8">
        <v>11362125</v>
      </c>
      <c r="I647" s="9">
        <v>1</v>
      </c>
      <c r="J647" s="9">
        <v>0</v>
      </c>
      <c r="K647" s="9">
        <v>1</v>
      </c>
      <c r="L647" s="9">
        <v>1</v>
      </c>
      <c r="M647" s="9">
        <v>1</v>
      </c>
      <c r="N647" s="10">
        <v>4</v>
      </c>
    </row>
    <row r="648" spans="1:14" x14ac:dyDescent="0.25">
      <c r="A648" s="3" t="s">
        <v>10</v>
      </c>
      <c r="B648" s="11" t="s">
        <v>24</v>
      </c>
      <c r="C648" s="5">
        <v>11362</v>
      </c>
      <c r="D648" s="5" t="s">
        <v>71</v>
      </c>
      <c r="E648" s="12" t="s">
        <v>26</v>
      </c>
      <c r="F648" s="7">
        <v>131</v>
      </c>
      <c r="G648" s="7">
        <v>127</v>
      </c>
      <c r="H648" s="8">
        <v>11362126</v>
      </c>
      <c r="I648" s="9">
        <v>1</v>
      </c>
      <c r="J648" s="9">
        <v>1</v>
      </c>
      <c r="K648" s="9">
        <v>0</v>
      </c>
      <c r="L648" s="9">
        <v>1</v>
      </c>
      <c r="M648" s="9">
        <v>1</v>
      </c>
      <c r="N648" s="10">
        <v>4</v>
      </c>
    </row>
    <row r="649" spans="1:14" x14ac:dyDescent="0.25">
      <c r="A649" s="3" t="s">
        <v>10</v>
      </c>
      <c r="B649" s="11" t="s">
        <v>24</v>
      </c>
      <c r="C649" s="5">
        <v>11362</v>
      </c>
      <c r="D649" s="5" t="s">
        <v>71</v>
      </c>
      <c r="E649" s="12" t="s">
        <v>26</v>
      </c>
      <c r="F649" s="7">
        <v>131</v>
      </c>
      <c r="G649" s="7">
        <v>127</v>
      </c>
      <c r="H649" s="8">
        <v>11362127</v>
      </c>
      <c r="I649" s="9">
        <v>1</v>
      </c>
      <c r="J649" s="9">
        <v>1</v>
      </c>
      <c r="K649" s="9">
        <v>1</v>
      </c>
      <c r="L649" s="9">
        <v>1</v>
      </c>
      <c r="M649" s="9">
        <v>0</v>
      </c>
      <c r="N649" s="10">
        <v>4</v>
      </c>
    </row>
    <row r="650" spans="1:14" x14ac:dyDescent="0.25">
      <c r="A650" s="3" t="s">
        <v>10</v>
      </c>
      <c r="B650" s="11" t="s">
        <v>27</v>
      </c>
      <c r="C650" s="5">
        <v>11366</v>
      </c>
      <c r="D650" s="5" t="s">
        <v>28</v>
      </c>
      <c r="E650" s="6" t="s">
        <v>15</v>
      </c>
      <c r="F650" s="7">
        <v>102</v>
      </c>
      <c r="G650" s="7">
        <v>95</v>
      </c>
      <c r="H650" s="8">
        <v>11366001</v>
      </c>
      <c r="I650" s="9">
        <v>1</v>
      </c>
      <c r="J650" s="9">
        <v>1</v>
      </c>
      <c r="K650" s="9">
        <v>0</v>
      </c>
      <c r="L650" s="9">
        <v>1</v>
      </c>
      <c r="M650" s="9">
        <v>1</v>
      </c>
      <c r="N650" s="10">
        <v>4</v>
      </c>
    </row>
    <row r="651" spans="1:14" x14ac:dyDescent="0.25">
      <c r="A651" s="3" t="s">
        <v>10</v>
      </c>
      <c r="B651" s="11" t="s">
        <v>27</v>
      </c>
      <c r="C651" s="5">
        <v>11366</v>
      </c>
      <c r="D651" s="5" t="s">
        <v>28</v>
      </c>
      <c r="E651" s="12" t="s">
        <v>15</v>
      </c>
      <c r="F651" s="7">
        <v>102</v>
      </c>
      <c r="G651" s="7">
        <v>95</v>
      </c>
      <c r="H651" s="8">
        <v>11366002</v>
      </c>
      <c r="I651" s="9">
        <v>1</v>
      </c>
      <c r="J651" s="9">
        <v>1</v>
      </c>
      <c r="K651" s="9">
        <v>0</v>
      </c>
      <c r="L651" s="9">
        <v>0</v>
      </c>
      <c r="M651" s="9">
        <v>0</v>
      </c>
      <c r="N651" s="10">
        <v>2</v>
      </c>
    </row>
    <row r="652" spans="1:14" x14ac:dyDescent="0.25">
      <c r="A652" s="3" t="s">
        <v>10</v>
      </c>
      <c r="B652" s="11" t="s">
        <v>27</v>
      </c>
      <c r="C652" s="5">
        <v>11366</v>
      </c>
      <c r="D652" s="5" t="s">
        <v>28</v>
      </c>
      <c r="E652" s="12" t="s">
        <v>15</v>
      </c>
      <c r="F652" s="7">
        <v>102</v>
      </c>
      <c r="G652" s="7">
        <v>95</v>
      </c>
      <c r="H652" s="8">
        <v>11366003</v>
      </c>
      <c r="I652" s="9">
        <v>1</v>
      </c>
      <c r="J652" s="9">
        <v>1</v>
      </c>
      <c r="K652" s="9">
        <v>1</v>
      </c>
      <c r="L652" s="9">
        <v>1</v>
      </c>
      <c r="M652" s="9">
        <v>1</v>
      </c>
      <c r="N652" s="10">
        <v>5</v>
      </c>
    </row>
    <row r="653" spans="1:14" x14ac:dyDescent="0.25">
      <c r="A653" s="3" t="s">
        <v>10</v>
      </c>
      <c r="B653" s="11" t="s">
        <v>27</v>
      </c>
      <c r="C653" s="5">
        <v>11366</v>
      </c>
      <c r="D653" s="5" t="s">
        <v>28</v>
      </c>
      <c r="E653" s="12" t="s">
        <v>15</v>
      </c>
      <c r="F653" s="7">
        <v>102</v>
      </c>
      <c r="G653" s="7">
        <v>95</v>
      </c>
      <c r="H653" s="8">
        <v>11366004</v>
      </c>
      <c r="I653" s="9">
        <v>1</v>
      </c>
      <c r="J653" s="9">
        <v>0</v>
      </c>
      <c r="K653" s="9">
        <v>0</v>
      </c>
      <c r="L653" s="9">
        <v>1</v>
      </c>
      <c r="M653" s="9">
        <v>1</v>
      </c>
      <c r="N653" s="10">
        <v>3</v>
      </c>
    </row>
    <row r="654" spans="1:14" x14ac:dyDescent="0.25">
      <c r="A654" s="3" t="s">
        <v>10</v>
      </c>
      <c r="B654" s="11" t="s">
        <v>27</v>
      </c>
      <c r="C654" s="5">
        <v>11366</v>
      </c>
      <c r="D654" s="5" t="s">
        <v>28</v>
      </c>
      <c r="E654" s="12" t="s">
        <v>15</v>
      </c>
      <c r="F654" s="7">
        <v>102</v>
      </c>
      <c r="G654" s="7">
        <v>95</v>
      </c>
      <c r="H654" s="8">
        <v>11366005</v>
      </c>
      <c r="I654" s="9">
        <v>1</v>
      </c>
      <c r="J654" s="9">
        <v>1</v>
      </c>
      <c r="K654" s="9">
        <v>0</v>
      </c>
      <c r="L654" s="9">
        <v>1</v>
      </c>
      <c r="M654" s="9">
        <v>1</v>
      </c>
      <c r="N654" s="10">
        <v>4</v>
      </c>
    </row>
    <row r="655" spans="1:14" x14ac:dyDescent="0.25">
      <c r="A655" s="3" t="s">
        <v>10</v>
      </c>
      <c r="B655" s="11" t="s">
        <v>27</v>
      </c>
      <c r="C655" s="5">
        <v>11366</v>
      </c>
      <c r="D655" s="5" t="s">
        <v>28</v>
      </c>
      <c r="E655" s="12" t="s">
        <v>15</v>
      </c>
      <c r="F655" s="7">
        <v>102</v>
      </c>
      <c r="G655" s="7">
        <v>95</v>
      </c>
      <c r="H655" s="8">
        <v>11366006</v>
      </c>
      <c r="I655" s="9">
        <v>1</v>
      </c>
      <c r="J655" s="9">
        <v>1</v>
      </c>
      <c r="K655" s="9">
        <v>0</v>
      </c>
      <c r="L655" s="9">
        <v>0</v>
      </c>
      <c r="M655" s="9">
        <v>1</v>
      </c>
      <c r="N655" s="10">
        <v>3</v>
      </c>
    </row>
    <row r="656" spans="1:14" x14ac:dyDescent="0.25">
      <c r="A656" s="3" t="s">
        <v>10</v>
      </c>
      <c r="B656" s="11" t="s">
        <v>27</v>
      </c>
      <c r="C656" s="5">
        <v>11366</v>
      </c>
      <c r="D656" s="5" t="s">
        <v>28</v>
      </c>
      <c r="E656" s="12" t="s">
        <v>15</v>
      </c>
      <c r="F656" s="7">
        <v>102</v>
      </c>
      <c r="G656" s="7">
        <v>95</v>
      </c>
      <c r="H656" s="8">
        <v>11366007</v>
      </c>
      <c r="I656" s="9">
        <v>1</v>
      </c>
      <c r="J656" s="9">
        <v>1</v>
      </c>
      <c r="K656" s="9">
        <v>0</v>
      </c>
      <c r="L656" s="9">
        <v>1</v>
      </c>
      <c r="M656" s="9">
        <v>1</v>
      </c>
      <c r="N656" s="10">
        <v>4</v>
      </c>
    </row>
    <row r="657" spans="1:14" x14ac:dyDescent="0.25">
      <c r="A657" s="3" t="s">
        <v>10</v>
      </c>
      <c r="B657" s="11" t="s">
        <v>27</v>
      </c>
      <c r="C657" s="5">
        <v>11366</v>
      </c>
      <c r="D657" s="5" t="s">
        <v>28</v>
      </c>
      <c r="E657" s="12" t="s">
        <v>15</v>
      </c>
      <c r="F657" s="7">
        <v>102</v>
      </c>
      <c r="G657" s="7">
        <v>95</v>
      </c>
      <c r="H657" s="8">
        <v>11366008</v>
      </c>
      <c r="I657" s="9">
        <v>1</v>
      </c>
      <c r="J657" s="9">
        <v>1</v>
      </c>
      <c r="K657" s="9">
        <v>0</v>
      </c>
      <c r="L657" s="9">
        <v>1</v>
      </c>
      <c r="M657" s="9">
        <v>1</v>
      </c>
      <c r="N657" s="10">
        <v>4</v>
      </c>
    </row>
    <row r="658" spans="1:14" x14ac:dyDescent="0.25">
      <c r="A658" s="3" t="s">
        <v>10</v>
      </c>
      <c r="B658" s="11" t="s">
        <v>27</v>
      </c>
      <c r="C658" s="5">
        <v>11366</v>
      </c>
      <c r="D658" s="5" t="s">
        <v>28</v>
      </c>
      <c r="E658" s="12" t="s">
        <v>15</v>
      </c>
      <c r="F658" s="7">
        <v>102</v>
      </c>
      <c r="G658" s="7">
        <v>95</v>
      </c>
      <c r="H658" s="8">
        <v>11366009</v>
      </c>
      <c r="I658" s="9">
        <v>0</v>
      </c>
      <c r="J658" s="9">
        <v>1</v>
      </c>
      <c r="K658" s="9">
        <v>0</v>
      </c>
      <c r="L658" s="9">
        <v>1</v>
      </c>
      <c r="M658" s="9">
        <v>0</v>
      </c>
      <c r="N658" s="10">
        <v>2</v>
      </c>
    </row>
    <row r="659" spans="1:14" x14ac:dyDescent="0.25">
      <c r="A659" s="3" t="s">
        <v>10</v>
      </c>
      <c r="B659" s="11" t="s">
        <v>27</v>
      </c>
      <c r="C659" s="5">
        <v>11366</v>
      </c>
      <c r="D659" s="5" t="s">
        <v>28</v>
      </c>
      <c r="E659" s="12" t="s">
        <v>15</v>
      </c>
      <c r="F659" s="7">
        <v>102</v>
      </c>
      <c r="G659" s="7">
        <v>95</v>
      </c>
      <c r="H659" s="8">
        <v>11366010</v>
      </c>
      <c r="I659" s="9">
        <v>1</v>
      </c>
      <c r="J659" s="9">
        <v>0</v>
      </c>
      <c r="K659" s="9">
        <v>0</v>
      </c>
      <c r="L659" s="9">
        <v>1</v>
      </c>
      <c r="M659" s="9">
        <v>1</v>
      </c>
      <c r="N659" s="10">
        <v>3</v>
      </c>
    </row>
    <row r="660" spans="1:14" x14ac:dyDescent="0.25">
      <c r="A660" s="3" t="s">
        <v>10</v>
      </c>
      <c r="B660" s="11" t="s">
        <v>27</v>
      </c>
      <c r="C660" s="5">
        <v>11366</v>
      </c>
      <c r="D660" s="5" t="s">
        <v>28</v>
      </c>
      <c r="E660" s="12" t="s">
        <v>15</v>
      </c>
      <c r="F660" s="7">
        <v>102</v>
      </c>
      <c r="G660" s="7">
        <v>95</v>
      </c>
      <c r="H660" s="8">
        <v>11366011</v>
      </c>
      <c r="I660" s="9">
        <v>1</v>
      </c>
      <c r="J660" s="9">
        <v>1</v>
      </c>
      <c r="K660" s="9">
        <v>0</v>
      </c>
      <c r="L660" s="9">
        <v>1</v>
      </c>
      <c r="M660" s="9">
        <v>1</v>
      </c>
      <c r="N660" s="10">
        <v>4</v>
      </c>
    </row>
    <row r="661" spans="1:14" x14ac:dyDescent="0.25">
      <c r="A661" s="3" t="s">
        <v>10</v>
      </c>
      <c r="B661" s="11" t="s">
        <v>27</v>
      </c>
      <c r="C661" s="5">
        <v>11366</v>
      </c>
      <c r="D661" s="5" t="s">
        <v>28</v>
      </c>
      <c r="E661" s="12" t="s">
        <v>15</v>
      </c>
      <c r="F661" s="7">
        <v>102</v>
      </c>
      <c r="G661" s="7">
        <v>95</v>
      </c>
      <c r="H661" s="8">
        <v>11366012</v>
      </c>
      <c r="I661" s="9">
        <v>0</v>
      </c>
      <c r="J661" s="9">
        <v>1</v>
      </c>
      <c r="K661" s="9">
        <v>1</v>
      </c>
      <c r="L661" s="9">
        <v>1</v>
      </c>
      <c r="M661" s="9">
        <v>1</v>
      </c>
      <c r="N661" s="10">
        <v>4</v>
      </c>
    </row>
    <row r="662" spans="1:14" x14ac:dyDescent="0.25">
      <c r="A662" s="3" t="s">
        <v>10</v>
      </c>
      <c r="B662" s="11" t="s">
        <v>27</v>
      </c>
      <c r="C662" s="5">
        <v>11366</v>
      </c>
      <c r="D662" s="5" t="s">
        <v>28</v>
      </c>
      <c r="E662" s="12" t="s">
        <v>15</v>
      </c>
      <c r="F662" s="7">
        <v>102</v>
      </c>
      <c r="G662" s="7">
        <v>95</v>
      </c>
      <c r="H662" s="8">
        <v>11366013</v>
      </c>
      <c r="I662" s="9">
        <v>0</v>
      </c>
      <c r="J662" s="9">
        <v>0</v>
      </c>
      <c r="K662" s="9">
        <v>0</v>
      </c>
      <c r="L662" s="9">
        <v>1</v>
      </c>
      <c r="M662" s="9">
        <v>1</v>
      </c>
      <c r="N662" s="10">
        <v>2</v>
      </c>
    </row>
    <row r="663" spans="1:14" x14ac:dyDescent="0.25">
      <c r="A663" s="3" t="s">
        <v>10</v>
      </c>
      <c r="B663" s="11" t="s">
        <v>27</v>
      </c>
      <c r="C663" s="5">
        <v>11366</v>
      </c>
      <c r="D663" s="5" t="s">
        <v>28</v>
      </c>
      <c r="E663" s="12" t="s">
        <v>15</v>
      </c>
      <c r="F663" s="7">
        <v>102</v>
      </c>
      <c r="G663" s="7">
        <v>95</v>
      </c>
      <c r="H663" s="8">
        <v>11366014</v>
      </c>
      <c r="I663" s="9">
        <v>1</v>
      </c>
      <c r="J663" s="9">
        <v>1</v>
      </c>
      <c r="K663" s="9">
        <v>0</v>
      </c>
      <c r="L663" s="9">
        <v>1</v>
      </c>
      <c r="M663" s="9">
        <v>1</v>
      </c>
      <c r="N663" s="10">
        <v>4</v>
      </c>
    </row>
    <row r="664" spans="1:14" x14ac:dyDescent="0.25">
      <c r="A664" s="3" t="s">
        <v>10</v>
      </c>
      <c r="B664" s="11" t="s">
        <v>27</v>
      </c>
      <c r="C664" s="5">
        <v>11366</v>
      </c>
      <c r="D664" s="5" t="s">
        <v>28</v>
      </c>
      <c r="E664" s="12" t="s">
        <v>15</v>
      </c>
      <c r="F664" s="7">
        <v>102</v>
      </c>
      <c r="G664" s="7">
        <v>95</v>
      </c>
      <c r="H664" s="8">
        <v>11366015</v>
      </c>
      <c r="I664" s="9">
        <v>0</v>
      </c>
      <c r="J664" s="9">
        <v>0</v>
      </c>
      <c r="K664" s="9">
        <v>0</v>
      </c>
      <c r="L664" s="9">
        <v>1</v>
      </c>
      <c r="M664" s="9">
        <v>1</v>
      </c>
      <c r="N664" s="10">
        <v>2</v>
      </c>
    </row>
    <row r="665" spans="1:14" x14ac:dyDescent="0.25">
      <c r="A665" s="3" t="s">
        <v>10</v>
      </c>
      <c r="B665" s="11" t="s">
        <v>27</v>
      </c>
      <c r="C665" s="5">
        <v>11366</v>
      </c>
      <c r="D665" s="5" t="s">
        <v>28</v>
      </c>
      <c r="E665" s="12" t="s">
        <v>15</v>
      </c>
      <c r="F665" s="7">
        <v>102</v>
      </c>
      <c r="G665" s="7">
        <v>95</v>
      </c>
      <c r="H665" s="8">
        <v>11366016</v>
      </c>
      <c r="I665" s="9">
        <v>1</v>
      </c>
      <c r="J665" s="9">
        <v>1</v>
      </c>
      <c r="K665" s="9">
        <v>1</v>
      </c>
      <c r="L665" s="9">
        <v>1</v>
      </c>
      <c r="M665" s="9">
        <v>1</v>
      </c>
      <c r="N665" s="10">
        <v>5</v>
      </c>
    </row>
    <row r="666" spans="1:14" x14ac:dyDescent="0.25">
      <c r="A666" s="3" t="s">
        <v>10</v>
      </c>
      <c r="B666" s="11" t="s">
        <v>27</v>
      </c>
      <c r="C666" s="5">
        <v>11366</v>
      </c>
      <c r="D666" s="5" t="s">
        <v>28</v>
      </c>
      <c r="E666" s="12" t="s">
        <v>15</v>
      </c>
      <c r="F666" s="7">
        <v>102</v>
      </c>
      <c r="G666" s="7">
        <v>95</v>
      </c>
      <c r="H666" s="8">
        <v>11366017</v>
      </c>
      <c r="I666" s="9">
        <v>1</v>
      </c>
      <c r="J666" s="9">
        <v>1</v>
      </c>
      <c r="K666" s="9">
        <v>1</v>
      </c>
      <c r="L666" s="9">
        <v>1</v>
      </c>
      <c r="M666" s="9">
        <v>1</v>
      </c>
      <c r="N666" s="10">
        <v>5</v>
      </c>
    </row>
    <row r="667" spans="1:14" x14ac:dyDescent="0.25">
      <c r="A667" s="3" t="s">
        <v>10</v>
      </c>
      <c r="B667" s="11" t="s">
        <v>27</v>
      </c>
      <c r="C667" s="5">
        <v>11366</v>
      </c>
      <c r="D667" s="5" t="s">
        <v>28</v>
      </c>
      <c r="E667" s="12" t="s">
        <v>15</v>
      </c>
      <c r="F667" s="7">
        <v>102</v>
      </c>
      <c r="G667" s="7">
        <v>95</v>
      </c>
      <c r="H667" s="8">
        <v>11366018</v>
      </c>
      <c r="I667" s="9">
        <v>0</v>
      </c>
      <c r="J667" s="9">
        <v>1</v>
      </c>
      <c r="K667" s="9">
        <v>0</v>
      </c>
      <c r="L667" s="9">
        <v>1</v>
      </c>
      <c r="M667" s="9">
        <v>1</v>
      </c>
      <c r="N667" s="10">
        <v>3</v>
      </c>
    </row>
    <row r="668" spans="1:14" x14ac:dyDescent="0.25">
      <c r="A668" s="3" t="s">
        <v>10</v>
      </c>
      <c r="B668" s="11" t="s">
        <v>27</v>
      </c>
      <c r="C668" s="5">
        <v>11366</v>
      </c>
      <c r="D668" s="5" t="s">
        <v>28</v>
      </c>
      <c r="E668" s="12" t="s">
        <v>15</v>
      </c>
      <c r="F668" s="7">
        <v>102</v>
      </c>
      <c r="G668" s="7">
        <v>95</v>
      </c>
      <c r="H668" s="8">
        <v>11366019</v>
      </c>
      <c r="I668" s="9">
        <v>1</v>
      </c>
      <c r="J668" s="9">
        <v>0</v>
      </c>
      <c r="K668" s="9">
        <v>0</v>
      </c>
      <c r="L668" s="9">
        <v>1</v>
      </c>
      <c r="M668" s="9">
        <v>1</v>
      </c>
      <c r="N668" s="10">
        <v>3</v>
      </c>
    </row>
    <row r="669" spans="1:14" x14ac:dyDescent="0.25">
      <c r="A669" s="3" t="s">
        <v>10</v>
      </c>
      <c r="B669" s="11" t="s">
        <v>27</v>
      </c>
      <c r="C669" s="5">
        <v>11366</v>
      </c>
      <c r="D669" s="5" t="s">
        <v>28</v>
      </c>
      <c r="E669" s="12" t="s">
        <v>15</v>
      </c>
      <c r="F669" s="7">
        <v>102</v>
      </c>
      <c r="G669" s="7">
        <v>95</v>
      </c>
      <c r="H669" s="8">
        <v>11366020</v>
      </c>
      <c r="I669" s="9">
        <v>1</v>
      </c>
      <c r="J669" s="9">
        <v>1</v>
      </c>
      <c r="K669" s="9">
        <v>0</v>
      </c>
      <c r="L669" s="9">
        <v>1</v>
      </c>
      <c r="M669" s="9">
        <v>1</v>
      </c>
      <c r="N669" s="10">
        <v>4</v>
      </c>
    </row>
    <row r="670" spans="1:14" x14ac:dyDescent="0.25">
      <c r="A670" s="3" t="s">
        <v>10</v>
      </c>
      <c r="B670" s="11" t="s">
        <v>27</v>
      </c>
      <c r="C670" s="5">
        <v>11366</v>
      </c>
      <c r="D670" s="5" t="s">
        <v>28</v>
      </c>
      <c r="E670" s="12" t="s">
        <v>15</v>
      </c>
      <c r="F670" s="7">
        <v>102</v>
      </c>
      <c r="G670" s="7">
        <v>95</v>
      </c>
      <c r="H670" s="8">
        <v>11366021</v>
      </c>
      <c r="I670" s="9">
        <v>1</v>
      </c>
      <c r="J670" s="9">
        <v>1</v>
      </c>
      <c r="K670" s="9">
        <v>0</v>
      </c>
      <c r="L670" s="9">
        <v>1</v>
      </c>
      <c r="M670" s="9">
        <v>1</v>
      </c>
      <c r="N670" s="10">
        <v>4</v>
      </c>
    </row>
    <row r="671" spans="1:14" x14ac:dyDescent="0.25">
      <c r="A671" s="3" t="s">
        <v>10</v>
      </c>
      <c r="B671" s="11" t="s">
        <v>27</v>
      </c>
      <c r="C671" s="5">
        <v>11366</v>
      </c>
      <c r="D671" s="5" t="s">
        <v>28</v>
      </c>
      <c r="E671" s="12" t="s">
        <v>15</v>
      </c>
      <c r="F671" s="7">
        <v>102</v>
      </c>
      <c r="G671" s="7">
        <v>95</v>
      </c>
      <c r="H671" s="8">
        <v>11366022</v>
      </c>
      <c r="I671" s="9">
        <v>1</v>
      </c>
      <c r="J671" s="9">
        <v>1</v>
      </c>
      <c r="K671" s="9">
        <v>0</v>
      </c>
      <c r="L671" s="9">
        <v>1</v>
      </c>
      <c r="M671" s="9">
        <v>1</v>
      </c>
      <c r="N671" s="10">
        <v>4</v>
      </c>
    </row>
    <row r="672" spans="1:14" x14ac:dyDescent="0.25">
      <c r="A672" s="3" t="s">
        <v>10</v>
      </c>
      <c r="B672" s="11" t="s">
        <v>27</v>
      </c>
      <c r="C672" s="5">
        <v>11366</v>
      </c>
      <c r="D672" s="5" t="s">
        <v>28</v>
      </c>
      <c r="E672" s="12" t="s">
        <v>15</v>
      </c>
      <c r="F672" s="7">
        <v>102</v>
      </c>
      <c r="G672" s="7">
        <v>95</v>
      </c>
      <c r="H672" s="8">
        <v>11366023</v>
      </c>
      <c r="I672" s="9">
        <v>0</v>
      </c>
      <c r="J672" s="9">
        <v>1</v>
      </c>
      <c r="K672" s="9">
        <v>0</v>
      </c>
      <c r="L672" s="9">
        <v>0</v>
      </c>
      <c r="M672" s="9">
        <v>1</v>
      </c>
      <c r="N672" s="10">
        <v>2</v>
      </c>
    </row>
    <row r="673" spans="1:14" x14ac:dyDescent="0.25">
      <c r="A673" s="3" t="s">
        <v>10</v>
      </c>
      <c r="B673" s="11" t="s">
        <v>27</v>
      </c>
      <c r="C673" s="5">
        <v>11366</v>
      </c>
      <c r="D673" s="5" t="s">
        <v>28</v>
      </c>
      <c r="E673" s="12" t="s">
        <v>15</v>
      </c>
      <c r="F673" s="7">
        <v>102</v>
      </c>
      <c r="G673" s="7">
        <v>95</v>
      </c>
      <c r="H673" s="8">
        <v>11366024</v>
      </c>
      <c r="I673" s="9">
        <v>1</v>
      </c>
      <c r="J673" s="9">
        <v>1</v>
      </c>
      <c r="K673" s="9">
        <v>1</v>
      </c>
      <c r="L673" s="9">
        <v>1</v>
      </c>
      <c r="M673" s="9">
        <v>1</v>
      </c>
      <c r="N673" s="10">
        <v>5</v>
      </c>
    </row>
    <row r="674" spans="1:14" x14ac:dyDescent="0.25">
      <c r="A674" s="3" t="s">
        <v>10</v>
      </c>
      <c r="B674" s="11" t="s">
        <v>27</v>
      </c>
      <c r="C674" s="5">
        <v>11366</v>
      </c>
      <c r="D674" s="5" t="s">
        <v>28</v>
      </c>
      <c r="E674" s="12" t="s">
        <v>15</v>
      </c>
      <c r="F674" s="7">
        <v>102</v>
      </c>
      <c r="G674" s="7">
        <v>95</v>
      </c>
      <c r="H674" s="8">
        <v>11366025</v>
      </c>
      <c r="I674" s="9">
        <v>1</v>
      </c>
      <c r="J674" s="9">
        <v>1</v>
      </c>
      <c r="K674" s="9">
        <v>1</v>
      </c>
      <c r="L674" s="9">
        <v>1</v>
      </c>
      <c r="M674" s="9">
        <v>1</v>
      </c>
      <c r="N674" s="10">
        <v>5</v>
      </c>
    </row>
    <row r="675" spans="1:14" x14ac:dyDescent="0.25">
      <c r="A675" s="3" t="s">
        <v>10</v>
      </c>
      <c r="B675" s="11" t="s">
        <v>27</v>
      </c>
      <c r="C675" s="5">
        <v>11366</v>
      </c>
      <c r="D675" s="5" t="s">
        <v>28</v>
      </c>
      <c r="E675" s="12" t="s">
        <v>15</v>
      </c>
      <c r="F675" s="7">
        <v>102</v>
      </c>
      <c r="G675" s="7">
        <v>95</v>
      </c>
      <c r="H675" s="8">
        <v>11366026</v>
      </c>
      <c r="I675" s="9">
        <v>1</v>
      </c>
      <c r="J675" s="9">
        <v>1</v>
      </c>
      <c r="K675" s="9">
        <v>0</v>
      </c>
      <c r="L675" s="9">
        <v>0</v>
      </c>
      <c r="M675" s="9">
        <v>1</v>
      </c>
      <c r="N675" s="10">
        <v>3</v>
      </c>
    </row>
    <row r="676" spans="1:14" x14ac:dyDescent="0.25">
      <c r="A676" s="3" t="s">
        <v>10</v>
      </c>
      <c r="B676" s="11" t="s">
        <v>27</v>
      </c>
      <c r="C676" s="5">
        <v>11366</v>
      </c>
      <c r="D676" s="5" t="s">
        <v>28</v>
      </c>
      <c r="E676" s="12" t="s">
        <v>15</v>
      </c>
      <c r="F676" s="7">
        <v>102</v>
      </c>
      <c r="G676" s="7">
        <v>95</v>
      </c>
      <c r="H676" s="8">
        <v>11366027</v>
      </c>
      <c r="I676" s="9">
        <v>0</v>
      </c>
      <c r="J676" s="9">
        <v>0</v>
      </c>
      <c r="K676" s="9">
        <v>0</v>
      </c>
      <c r="L676" s="9">
        <v>1</v>
      </c>
      <c r="M676" s="9">
        <v>0</v>
      </c>
      <c r="N676" s="10">
        <v>1</v>
      </c>
    </row>
    <row r="677" spans="1:14" x14ac:dyDescent="0.25">
      <c r="A677" s="3" t="s">
        <v>10</v>
      </c>
      <c r="B677" s="11" t="s">
        <v>27</v>
      </c>
      <c r="C677" s="5">
        <v>11366</v>
      </c>
      <c r="D677" s="5" t="s">
        <v>28</v>
      </c>
      <c r="E677" s="12" t="s">
        <v>15</v>
      </c>
      <c r="F677" s="7">
        <v>102</v>
      </c>
      <c r="G677" s="7">
        <v>95</v>
      </c>
      <c r="H677" s="8">
        <v>11366028</v>
      </c>
      <c r="I677" s="9">
        <v>1</v>
      </c>
      <c r="J677" s="9">
        <v>1</v>
      </c>
      <c r="K677" s="9">
        <v>1</v>
      </c>
      <c r="L677" s="9">
        <v>1</v>
      </c>
      <c r="M677" s="9">
        <v>1</v>
      </c>
      <c r="N677" s="10">
        <v>5</v>
      </c>
    </row>
    <row r="678" spans="1:14" x14ac:dyDescent="0.25">
      <c r="A678" s="3" t="s">
        <v>10</v>
      </c>
      <c r="B678" s="11" t="s">
        <v>27</v>
      </c>
      <c r="C678" s="5">
        <v>11366</v>
      </c>
      <c r="D678" s="5" t="s">
        <v>28</v>
      </c>
      <c r="E678" s="12" t="s">
        <v>15</v>
      </c>
      <c r="F678" s="7">
        <v>102</v>
      </c>
      <c r="G678" s="7">
        <v>95</v>
      </c>
      <c r="H678" s="8">
        <v>11366029</v>
      </c>
      <c r="I678" s="9">
        <v>1</v>
      </c>
      <c r="J678" s="9">
        <v>1</v>
      </c>
      <c r="K678" s="9">
        <v>0</v>
      </c>
      <c r="L678" s="9">
        <v>1</v>
      </c>
      <c r="M678" s="9">
        <v>1</v>
      </c>
      <c r="N678" s="10">
        <v>4</v>
      </c>
    </row>
    <row r="679" spans="1:14" x14ac:dyDescent="0.25">
      <c r="A679" s="3" t="s">
        <v>10</v>
      </c>
      <c r="B679" s="11" t="s">
        <v>27</v>
      </c>
      <c r="C679" s="5">
        <v>11366</v>
      </c>
      <c r="D679" s="5" t="s">
        <v>28</v>
      </c>
      <c r="E679" s="12" t="s">
        <v>15</v>
      </c>
      <c r="F679" s="7">
        <v>102</v>
      </c>
      <c r="G679" s="7">
        <v>95</v>
      </c>
      <c r="H679" s="8">
        <v>11366030</v>
      </c>
      <c r="I679" s="9">
        <v>1</v>
      </c>
      <c r="J679" s="9">
        <v>1</v>
      </c>
      <c r="K679" s="9">
        <v>0</v>
      </c>
      <c r="L679" s="9">
        <v>1</v>
      </c>
      <c r="M679" s="9">
        <v>1</v>
      </c>
      <c r="N679" s="10">
        <v>4</v>
      </c>
    </row>
    <row r="680" spans="1:14" x14ac:dyDescent="0.25">
      <c r="A680" s="3" t="s">
        <v>10</v>
      </c>
      <c r="B680" s="11" t="s">
        <v>27</v>
      </c>
      <c r="C680" s="5">
        <v>11366</v>
      </c>
      <c r="D680" s="5" t="s">
        <v>28</v>
      </c>
      <c r="E680" s="12" t="s">
        <v>15</v>
      </c>
      <c r="F680" s="7">
        <v>102</v>
      </c>
      <c r="G680" s="7">
        <v>95</v>
      </c>
      <c r="H680" s="8">
        <v>11366031</v>
      </c>
      <c r="I680" s="9">
        <v>1</v>
      </c>
      <c r="J680" s="9">
        <v>1</v>
      </c>
      <c r="K680" s="9">
        <v>0</v>
      </c>
      <c r="L680" s="9">
        <v>1</v>
      </c>
      <c r="M680" s="9">
        <v>1</v>
      </c>
      <c r="N680" s="10">
        <v>4</v>
      </c>
    </row>
    <row r="681" spans="1:14" x14ac:dyDescent="0.25">
      <c r="A681" s="3" t="s">
        <v>10</v>
      </c>
      <c r="B681" s="11" t="s">
        <v>27</v>
      </c>
      <c r="C681" s="5">
        <v>11366</v>
      </c>
      <c r="D681" s="5" t="s">
        <v>28</v>
      </c>
      <c r="E681" s="12" t="s">
        <v>15</v>
      </c>
      <c r="F681" s="7">
        <v>102</v>
      </c>
      <c r="G681" s="7">
        <v>95</v>
      </c>
      <c r="H681" s="8">
        <v>11366032</v>
      </c>
      <c r="I681" s="9">
        <v>1</v>
      </c>
      <c r="J681" s="9">
        <v>1</v>
      </c>
      <c r="K681" s="9">
        <v>1</v>
      </c>
      <c r="L681" s="9">
        <v>1</v>
      </c>
      <c r="M681" s="9">
        <v>1</v>
      </c>
      <c r="N681" s="10">
        <v>5</v>
      </c>
    </row>
    <row r="682" spans="1:14" x14ac:dyDescent="0.25">
      <c r="A682" s="3" t="s">
        <v>10</v>
      </c>
      <c r="B682" s="11" t="s">
        <v>27</v>
      </c>
      <c r="C682" s="5">
        <v>11366</v>
      </c>
      <c r="D682" s="5" t="s">
        <v>28</v>
      </c>
      <c r="E682" s="12" t="s">
        <v>15</v>
      </c>
      <c r="F682" s="7">
        <v>102</v>
      </c>
      <c r="G682" s="7">
        <v>95</v>
      </c>
      <c r="H682" s="8">
        <v>11366033</v>
      </c>
      <c r="I682" s="9">
        <v>1</v>
      </c>
      <c r="J682" s="9">
        <v>1</v>
      </c>
      <c r="K682" s="9">
        <v>0</v>
      </c>
      <c r="L682" s="9">
        <v>1</v>
      </c>
      <c r="M682" s="9">
        <v>1</v>
      </c>
      <c r="N682" s="10">
        <v>4</v>
      </c>
    </row>
    <row r="683" spans="1:14" x14ac:dyDescent="0.25">
      <c r="A683" s="3" t="s">
        <v>10</v>
      </c>
      <c r="B683" s="11" t="s">
        <v>27</v>
      </c>
      <c r="C683" s="5">
        <v>11366</v>
      </c>
      <c r="D683" s="5" t="s">
        <v>28</v>
      </c>
      <c r="E683" s="6" t="s">
        <v>16</v>
      </c>
      <c r="F683" s="7">
        <v>102</v>
      </c>
      <c r="G683" s="7">
        <v>95</v>
      </c>
      <c r="H683" s="8">
        <v>11366034</v>
      </c>
      <c r="I683" s="9">
        <v>1</v>
      </c>
      <c r="J683" s="9">
        <v>1</v>
      </c>
      <c r="K683" s="9">
        <v>0</v>
      </c>
      <c r="L683" s="9">
        <v>1</v>
      </c>
      <c r="M683" s="9">
        <v>0</v>
      </c>
      <c r="N683" s="10">
        <v>3</v>
      </c>
    </row>
    <row r="684" spans="1:14" x14ac:dyDescent="0.25">
      <c r="A684" s="3" t="s">
        <v>10</v>
      </c>
      <c r="B684" s="11" t="s">
        <v>27</v>
      </c>
      <c r="C684" s="5">
        <v>11366</v>
      </c>
      <c r="D684" s="5" t="s">
        <v>28</v>
      </c>
      <c r="E684" s="12" t="s">
        <v>16</v>
      </c>
      <c r="F684" s="7">
        <v>102</v>
      </c>
      <c r="G684" s="7">
        <v>95</v>
      </c>
      <c r="H684" s="8">
        <v>11366035</v>
      </c>
      <c r="I684" s="9">
        <v>1</v>
      </c>
      <c r="J684" s="9">
        <v>1</v>
      </c>
      <c r="K684" s="9">
        <v>1</v>
      </c>
      <c r="L684" s="9">
        <v>1</v>
      </c>
      <c r="M684" s="9">
        <v>1</v>
      </c>
      <c r="N684" s="10">
        <v>5</v>
      </c>
    </row>
    <row r="685" spans="1:14" x14ac:dyDescent="0.25">
      <c r="A685" s="3" t="s">
        <v>10</v>
      </c>
      <c r="B685" s="11" t="s">
        <v>27</v>
      </c>
      <c r="C685" s="5">
        <v>11366</v>
      </c>
      <c r="D685" s="5" t="s">
        <v>28</v>
      </c>
      <c r="E685" s="12" t="s">
        <v>16</v>
      </c>
      <c r="F685" s="7">
        <v>102</v>
      </c>
      <c r="G685" s="7">
        <v>95</v>
      </c>
      <c r="H685" s="8">
        <v>11366036</v>
      </c>
      <c r="I685" s="9">
        <v>1</v>
      </c>
      <c r="J685" s="9">
        <v>1</v>
      </c>
      <c r="K685" s="9">
        <v>1</v>
      </c>
      <c r="L685" s="9">
        <v>1</v>
      </c>
      <c r="M685" s="9">
        <v>1</v>
      </c>
      <c r="N685" s="10">
        <v>5</v>
      </c>
    </row>
    <row r="686" spans="1:14" x14ac:dyDescent="0.25">
      <c r="A686" s="3" t="s">
        <v>10</v>
      </c>
      <c r="B686" s="11" t="s">
        <v>27</v>
      </c>
      <c r="C686" s="5">
        <v>11366</v>
      </c>
      <c r="D686" s="5" t="s">
        <v>28</v>
      </c>
      <c r="E686" s="12" t="s">
        <v>16</v>
      </c>
      <c r="F686" s="7">
        <v>102</v>
      </c>
      <c r="G686" s="7">
        <v>95</v>
      </c>
      <c r="H686" s="8">
        <v>11366037</v>
      </c>
      <c r="I686" s="9">
        <v>1</v>
      </c>
      <c r="J686" s="9">
        <v>1</v>
      </c>
      <c r="K686" s="9">
        <v>1</v>
      </c>
      <c r="L686" s="9">
        <v>0</v>
      </c>
      <c r="M686" s="9">
        <v>1</v>
      </c>
      <c r="N686" s="10">
        <v>4</v>
      </c>
    </row>
    <row r="687" spans="1:14" x14ac:dyDescent="0.25">
      <c r="A687" s="3" t="s">
        <v>10</v>
      </c>
      <c r="B687" s="11" t="s">
        <v>27</v>
      </c>
      <c r="C687" s="5">
        <v>11366</v>
      </c>
      <c r="D687" s="5" t="s">
        <v>28</v>
      </c>
      <c r="E687" s="12" t="s">
        <v>16</v>
      </c>
      <c r="F687" s="7">
        <v>102</v>
      </c>
      <c r="G687" s="7">
        <v>95</v>
      </c>
      <c r="H687" s="8">
        <v>11366038</v>
      </c>
      <c r="I687" s="9">
        <v>0</v>
      </c>
      <c r="J687" s="9">
        <v>1</v>
      </c>
      <c r="K687" s="9">
        <v>0</v>
      </c>
      <c r="L687" s="9">
        <v>1</v>
      </c>
      <c r="M687" s="9">
        <v>1</v>
      </c>
      <c r="N687" s="10">
        <v>3</v>
      </c>
    </row>
    <row r="688" spans="1:14" x14ac:dyDescent="0.25">
      <c r="A688" s="3" t="s">
        <v>10</v>
      </c>
      <c r="B688" s="11" t="s">
        <v>27</v>
      </c>
      <c r="C688" s="5">
        <v>11366</v>
      </c>
      <c r="D688" s="5" t="s">
        <v>28</v>
      </c>
      <c r="E688" s="12" t="s">
        <v>16</v>
      </c>
      <c r="F688" s="7">
        <v>102</v>
      </c>
      <c r="G688" s="7">
        <v>95</v>
      </c>
      <c r="H688" s="8">
        <v>11366039</v>
      </c>
      <c r="I688" s="9">
        <v>1</v>
      </c>
      <c r="J688" s="9">
        <v>1</v>
      </c>
      <c r="K688" s="9">
        <v>0</v>
      </c>
      <c r="L688" s="9">
        <v>1</v>
      </c>
      <c r="M688" s="9">
        <v>1</v>
      </c>
      <c r="N688" s="10">
        <v>4</v>
      </c>
    </row>
    <row r="689" spans="1:14" x14ac:dyDescent="0.25">
      <c r="A689" s="3" t="s">
        <v>10</v>
      </c>
      <c r="B689" s="11" t="s">
        <v>27</v>
      </c>
      <c r="C689" s="5">
        <v>11366</v>
      </c>
      <c r="D689" s="5" t="s">
        <v>28</v>
      </c>
      <c r="E689" s="12" t="s">
        <v>16</v>
      </c>
      <c r="F689" s="7">
        <v>102</v>
      </c>
      <c r="G689" s="7">
        <v>95</v>
      </c>
      <c r="H689" s="8">
        <v>11366040</v>
      </c>
      <c r="I689" s="9">
        <v>1</v>
      </c>
      <c r="J689" s="9">
        <v>1</v>
      </c>
      <c r="K689" s="9">
        <v>1</v>
      </c>
      <c r="L689" s="9">
        <v>1</v>
      </c>
      <c r="M689" s="9">
        <v>1</v>
      </c>
      <c r="N689" s="10">
        <v>5</v>
      </c>
    </row>
    <row r="690" spans="1:14" x14ac:dyDescent="0.25">
      <c r="A690" s="3" t="s">
        <v>10</v>
      </c>
      <c r="B690" s="11" t="s">
        <v>27</v>
      </c>
      <c r="C690" s="5">
        <v>11366</v>
      </c>
      <c r="D690" s="5" t="s">
        <v>28</v>
      </c>
      <c r="E690" s="12" t="s">
        <v>16</v>
      </c>
      <c r="F690" s="7">
        <v>102</v>
      </c>
      <c r="G690" s="7">
        <v>95</v>
      </c>
      <c r="H690" s="8">
        <v>11366041</v>
      </c>
      <c r="I690" s="9">
        <v>1</v>
      </c>
      <c r="J690" s="9">
        <v>1</v>
      </c>
      <c r="K690" s="9">
        <v>0</v>
      </c>
      <c r="L690" s="9">
        <v>1</v>
      </c>
      <c r="M690" s="9">
        <v>1</v>
      </c>
      <c r="N690" s="10">
        <v>4</v>
      </c>
    </row>
    <row r="691" spans="1:14" x14ac:dyDescent="0.25">
      <c r="A691" s="3" t="s">
        <v>10</v>
      </c>
      <c r="B691" s="11" t="s">
        <v>27</v>
      </c>
      <c r="C691" s="5">
        <v>11366</v>
      </c>
      <c r="D691" s="5" t="s">
        <v>28</v>
      </c>
      <c r="E691" s="12" t="s">
        <v>16</v>
      </c>
      <c r="F691" s="7">
        <v>102</v>
      </c>
      <c r="G691" s="7">
        <v>95</v>
      </c>
      <c r="H691" s="8">
        <v>11366042</v>
      </c>
      <c r="I691" s="9">
        <v>1</v>
      </c>
      <c r="J691" s="9">
        <v>1</v>
      </c>
      <c r="K691" s="9">
        <v>1</v>
      </c>
      <c r="L691" s="9">
        <v>1</v>
      </c>
      <c r="M691" s="9">
        <v>1</v>
      </c>
      <c r="N691" s="10">
        <v>5</v>
      </c>
    </row>
    <row r="692" spans="1:14" x14ac:dyDescent="0.25">
      <c r="A692" s="3" t="s">
        <v>10</v>
      </c>
      <c r="B692" s="11" t="s">
        <v>27</v>
      </c>
      <c r="C692" s="5">
        <v>11366</v>
      </c>
      <c r="D692" s="5" t="s">
        <v>28</v>
      </c>
      <c r="E692" s="12" t="s">
        <v>16</v>
      </c>
      <c r="F692" s="7">
        <v>102</v>
      </c>
      <c r="G692" s="7">
        <v>95</v>
      </c>
      <c r="H692" s="8">
        <v>11366043</v>
      </c>
      <c r="I692" s="9">
        <v>1</v>
      </c>
      <c r="J692" s="9">
        <v>1</v>
      </c>
      <c r="K692" s="9">
        <v>1</v>
      </c>
      <c r="L692" s="9">
        <v>1</v>
      </c>
      <c r="M692" s="9">
        <v>1</v>
      </c>
      <c r="N692" s="10">
        <v>5</v>
      </c>
    </row>
    <row r="693" spans="1:14" x14ac:dyDescent="0.25">
      <c r="A693" s="3" t="s">
        <v>10</v>
      </c>
      <c r="B693" s="11" t="s">
        <v>27</v>
      </c>
      <c r="C693" s="5">
        <v>11366</v>
      </c>
      <c r="D693" s="5" t="s">
        <v>28</v>
      </c>
      <c r="E693" s="12" t="s">
        <v>16</v>
      </c>
      <c r="F693" s="7">
        <v>102</v>
      </c>
      <c r="G693" s="7">
        <v>95</v>
      </c>
      <c r="H693" s="8">
        <v>11366044</v>
      </c>
      <c r="I693" s="9">
        <v>1</v>
      </c>
      <c r="J693" s="9">
        <v>1</v>
      </c>
      <c r="K693" s="9">
        <v>0</v>
      </c>
      <c r="L693" s="9">
        <v>1</v>
      </c>
      <c r="M693" s="9">
        <v>0</v>
      </c>
      <c r="N693" s="10">
        <v>3</v>
      </c>
    </row>
    <row r="694" spans="1:14" x14ac:dyDescent="0.25">
      <c r="A694" s="3" t="s">
        <v>10</v>
      </c>
      <c r="B694" s="11" t="s">
        <v>27</v>
      </c>
      <c r="C694" s="5">
        <v>11366</v>
      </c>
      <c r="D694" s="5" t="s">
        <v>28</v>
      </c>
      <c r="E694" s="12" t="s">
        <v>16</v>
      </c>
      <c r="F694" s="7">
        <v>102</v>
      </c>
      <c r="G694" s="7">
        <v>95</v>
      </c>
      <c r="H694" s="8">
        <v>11366045</v>
      </c>
      <c r="I694" s="9">
        <v>1</v>
      </c>
      <c r="J694" s="9">
        <v>0</v>
      </c>
      <c r="K694" s="9">
        <v>0</v>
      </c>
      <c r="L694" s="9">
        <v>1</v>
      </c>
      <c r="M694" s="9">
        <v>1</v>
      </c>
      <c r="N694" s="10">
        <v>3</v>
      </c>
    </row>
    <row r="695" spans="1:14" x14ac:dyDescent="0.25">
      <c r="A695" s="3" t="s">
        <v>10</v>
      </c>
      <c r="B695" s="11" t="s">
        <v>27</v>
      </c>
      <c r="C695" s="5">
        <v>11366</v>
      </c>
      <c r="D695" s="5" t="s">
        <v>28</v>
      </c>
      <c r="E695" s="12" t="s">
        <v>16</v>
      </c>
      <c r="F695" s="7">
        <v>102</v>
      </c>
      <c r="G695" s="7">
        <v>95</v>
      </c>
      <c r="H695" s="8">
        <v>11366046</v>
      </c>
      <c r="I695" s="9">
        <v>1</v>
      </c>
      <c r="J695" s="9">
        <v>1</v>
      </c>
      <c r="K695" s="9">
        <v>1</v>
      </c>
      <c r="L695" s="9">
        <v>1</v>
      </c>
      <c r="M695" s="9">
        <v>1</v>
      </c>
      <c r="N695" s="10">
        <v>5</v>
      </c>
    </row>
    <row r="696" spans="1:14" x14ac:dyDescent="0.25">
      <c r="A696" s="3" t="s">
        <v>10</v>
      </c>
      <c r="B696" s="11" t="s">
        <v>27</v>
      </c>
      <c r="C696" s="5">
        <v>11366</v>
      </c>
      <c r="D696" s="5" t="s">
        <v>28</v>
      </c>
      <c r="E696" s="12" t="s">
        <v>16</v>
      </c>
      <c r="F696" s="7">
        <v>102</v>
      </c>
      <c r="G696" s="7">
        <v>95</v>
      </c>
      <c r="H696" s="8">
        <v>11366047</v>
      </c>
      <c r="I696" s="9">
        <v>1</v>
      </c>
      <c r="J696" s="9">
        <v>1</v>
      </c>
      <c r="K696" s="9">
        <v>1</v>
      </c>
      <c r="L696" s="9">
        <v>1</v>
      </c>
      <c r="M696" s="9">
        <v>1</v>
      </c>
      <c r="N696" s="10">
        <v>5</v>
      </c>
    </row>
    <row r="697" spans="1:14" x14ac:dyDescent="0.25">
      <c r="A697" s="3" t="s">
        <v>10</v>
      </c>
      <c r="B697" s="11" t="s">
        <v>27</v>
      </c>
      <c r="C697" s="5">
        <v>11366</v>
      </c>
      <c r="D697" s="5" t="s">
        <v>28</v>
      </c>
      <c r="E697" s="12" t="s">
        <v>16</v>
      </c>
      <c r="F697" s="7">
        <v>102</v>
      </c>
      <c r="G697" s="7">
        <v>95</v>
      </c>
      <c r="H697" s="8">
        <v>11366048</v>
      </c>
      <c r="I697" s="9">
        <v>1</v>
      </c>
      <c r="J697" s="9">
        <v>1</v>
      </c>
      <c r="K697" s="9">
        <v>0</v>
      </c>
      <c r="L697" s="9">
        <v>1</v>
      </c>
      <c r="M697" s="9">
        <v>1</v>
      </c>
      <c r="N697" s="10">
        <v>4</v>
      </c>
    </row>
    <row r="698" spans="1:14" x14ac:dyDescent="0.25">
      <c r="A698" s="3" t="s">
        <v>10</v>
      </c>
      <c r="B698" s="11" t="s">
        <v>27</v>
      </c>
      <c r="C698" s="5">
        <v>11366</v>
      </c>
      <c r="D698" s="5" t="s">
        <v>28</v>
      </c>
      <c r="E698" s="12" t="s">
        <v>16</v>
      </c>
      <c r="F698" s="7">
        <v>102</v>
      </c>
      <c r="G698" s="7">
        <v>95</v>
      </c>
      <c r="H698" s="8">
        <v>11366049</v>
      </c>
      <c r="I698" s="9">
        <v>1</v>
      </c>
      <c r="J698" s="9">
        <v>1</v>
      </c>
      <c r="K698" s="9">
        <v>1</v>
      </c>
      <c r="L698" s="9">
        <v>1</v>
      </c>
      <c r="M698" s="9">
        <v>0</v>
      </c>
      <c r="N698" s="10">
        <v>4</v>
      </c>
    </row>
    <row r="699" spans="1:14" x14ac:dyDescent="0.25">
      <c r="A699" s="3" t="s">
        <v>10</v>
      </c>
      <c r="B699" s="11" t="s">
        <v>27</v>
      </c>
      <c r="C699" s="5">
        <v>11366</v>
      </c>
      <c r="D699" s="5" t="s">
        <v>28</v>
      </c>
      <c r="E699" s="12" t="s">
        <v>16</v>
      </c>
      <c r="F699" s="7">
        <v>102</v>
      </c>
      <c r="G699" s="7">
        <v>95</v>
      </c>
      <c r="H699" s="8">
        <v>11366050</v>
      </c>
      <c r="I699" s="9">
        <v>1</v>
      </c>
      <c r="J699" s="9">
        <v>1</v>
      </c>
      <c r="K699" s="9">
        <v>1</v>
      </c>
      <c r="L699" s="9">
        <v>1</v>
      </c>
      <c r="M699" s="9">
        <v>1</v>
      </c>
      <c r="N699" s="10">
        <v>5</v>
      </c>
    </row>
    <row r="700" spans="1:14" x14ac:dyDescent="0.25">
      <c r="A700" s="3" t="s">
        <v>10</v>
      </c>
      <c r="B700" s="11" t="s">
        <v>27</v>
      </c>
      <c r="C700" s="5">
        <v>11366</v>
      </c>
      <c r="D700" s="5" t="s">
        <v>28</v>
      </c>
      <c r="E700" s="12" t="s">
        <v>16</v>
      </c>
      <c r="F700" s="7">
        <v>102</v>
      </c>
      <c r="G700" s="7">
        <v>95</v>
      </c>
      <c r="H700" s="8">
        <v>11366051</v>
      </c>
      <c r="I700" s="9">
        <v>1</v>
      </c>
      <c r="J700" s="9">
        <v>1</v>
      </c>
      <c r="K700" s="9">
        <v>1</v>
      </c>
      <c r="L700" s="9">
        <v>1</v>
      </c>
      <c r="M700" s="9">
        <v>1</v>
      </c>
      <c r="N700" s="10">
        <v>5</v>
      </c>
    </row>
    <row r="701" spans="1:14" x14ac:dyDescent="0.25">
      <c r="A701" s="3" t="s">
        <v>10</v>
      </c>
      <c r="B701" s="11" t="s">
        <v>27</v>
      </c>
      <c r="C701" s="5">
        <v>11366</v>
      </c>
      <c r="D701" s="5" t="s">
        <v>28</v>
      </c>
      <c r="E701" s="12" t="s">
        <v>16</v>
      </c>
      <c r="F701" s="7">
        <v>102</v>
      </c>
      <c r="G701" s="7">
        <v>95</v>
      </c>
      <c r="H701" s="8">
        <v>11366052</v>
      </c>
      <c r="I701" s="9">
        <v>0</v>
      </c>
      <c r="J701" s="9">
        <v>1</v>
      </c>
      <c r="K701" s="9">
        <v>1</v>
      </c>
      <c r="L701" s="9">
        <v>1</v>
      </c>
      <c r="M701" s="9">
        <v>1</v>
      </c>
      <c r="N701" s="10">
        <v>4</v>
      </c>
    </row>
    <row r="702" spans="1:14" x14ac:dyDescent="0.25">
      <c r="A702" s="3" t="s">
        <v>10</v>
      </c>
      <c r="B702" s="11" t="s">
        <v>27</v>
      </c>
      <c r="C702" s="5">
        <v>11366</v>
      </c>
      <c r="D702" s="5" t="s">
        <v>28</v>
      </c>
      <c r="E702" s="12" t="s">
        <v>16</v>
      </c>
      <c r="F702" s="7">
        <v>102</v>
      </c>
      <c r="G702" s="7">
        <v>95</v>
      </c>
      <c r="H702" s="8">
        <v>11366053</v>
      </c>
      <c r="I702" s="9">
        <v>1</v>
      </c>
      <c r="J702" s="9">
        <v>1</v>
      </c>
      <c r="K702" s="9">
        <v>1</v>
      </c>
      <c r="L702" s="9">
        <v>1</v>
      </c>
      <c r="M702" s="9">
        <v>1</v>
      </c>
      <c r="N702" s="10">
        <v>5</v>
      </c>
    </row>
    <row r="703" spans="1:14" x14ac:dyDescent="0.25">
      <c r="A703" s="3" t="s">
        <v>10</v>
      </c>
      <c r="B703" s="11" t="s">
        <v>27</v>
      </c>
      <c r="C703" s="5">
        <v>11366</v>
      </c>
      <c r="D703" s="5" t="s">
        <v>28</v>
      </c>
      <c r="E703" s="12" t="s">
        <v>16</v>
      </c>
      <c r="F703" s="7">
        <v>102</v>
      </c>
      <c r="G703" s="7">
        <v>95</v>
      </c>
      <c r="H703" s="8">
        <v>11366054</v>
      </c>
      <c r="I703" s="9">
        <v>1</v>
      </c>
      <c r="J703" s="9">
        <v>1</v>
      </c>
      <c r="K703" s="9">
        <v>1</v>
      </c>
      <c r="L703" s="9">
        <v>1</v>
      </c>
      <c r="M703" s="9">
        <v>1</v>
      </c>
      <c r="N703" s="10">
        <v>5</v>
      </c>
    </row>
    <row r="704" spans="1:14" x14ac:dyDescent="0.25">
      <c r="A704" s="3" t="s">
        <v>10</v>
      </c>
      <c r="B704" s="11" t="s">
        <v>27</v>
      </c>
      <c r="C704" s="5">
        <v>11366</v>
      </c>
      <c r="D704" s="5" t="s">
        <v>28</v>
      </c>
      <c r="E704" s="12" t="s">
        <v>16</v>
      </c>
      <c r="F704" s="7">
        <v>102</v>
      </c>
      <c r="G704" s="7">
        <v>95</v>
      </c>
      <c r="H704" s="8">
        <v>11366055</v>
      </c>
      <c r="I704" s="9">
        <v>1</v>
      </c>
      <c r="J704" s="9">
        <v>1</v>
      </c>
      <c r="K704" s="9">
        <v>1</v>
      </c>
      <c r="L704" s="9">
        <v>1</v>
      </c>
      <c r="M704" s="9">
        <v>1</v>
      </c>
      <c r="N704" s="10">
        <v>5</v>
      </c>
    </row>
    <row r="705" spans="1:14" x14ac:dyDescent="0.25">
      <c r="A705" s="3" t="s">
        <v>10</v>
      </c>
      <c r="B705" s="11" t="s">
        <v>27</v>
      </c>
      <c r="C705" s="5">
        <v>11366</v>
      </c>
      <c r="D705" s="5" t="s">
        <v>28</v>
      </c>
      <c r="E705" s="12" t="s">
        <v>16</v>
      </c>
      <c r="F705" s="7">
        <v>102</v>
      </c>
      <c r="G705" s="7">
        <v>95</v>
      </c>
      <c r="H705" s="8">
        <v>11366056</v>
      </c>
      <c r="I705" s="9">
        <v>0</v>
      </c>
      <c r="J705" s="9">
        <v>1</v>
      </c>
      <c r="K705" s="9">
        <v>0</v>
      </c>
      <c r="L705" s="9">
        <v>1</v>
      </c>
      <c r="M705" s="9">
        <v>0</v>
      </c>
      <c r="N705" s="10">
        <v>2</v>
      </c>
    </row>
    <row r="706" spans="1:14" x14ac:dyDescent="0.25">
      <c r="A706" s="3" t="s">
        <v>10</v>
      </c>
      <c r="B706" s="11" t="s">
        <v>27</v>
      </c>
      <c r="C706" s="5">
        <v>11366</v>
      </c>
      <c r="D706" s="5" t="s">
        <v>28</v>
      </c>
      <c r="E706" s="12" t="s">
        <v>16</v>
      </c>
      <c r="F706" s="7">
        <v>102</v>
      </c>
      <c r="G706" s="7">
        <v>95</v>
      </c>
      <c r="H706" s="8">
        <v>11366057</v>
      </c>
      <c r="I706" s="9">
        <v>1</v>
      </c>
      <c r="J706" s="9">
        <v>1</v>
      </c>
      <c r="K706" s="9">
        <v>1</v>
      </c>
      <c r="L706" s="9">
        <v>1</v>
      </c>
      <c r="M706" s="9">
        <v>1</v>
      </c>
      <c r="N706" s="10">
        <v>5</v>
      </c>
    </row>
    <row r="707" spans="1:14" x14ac:dyDescent="0.25">
      <c r="A707" s="3" t="s">
        <v>10</v>
      </c>
      <c r="B707" s="11" t="s">
        <v>27</v>
      </c>
      <c r="C707" s="5">
        <v>11366</v>
      </c>
      <c r="D707" s="5" t="s">
        <v>28</v>
      </c>
      <c r="E707" s="12" t="s">
        <v>16</v>
      </c>
      <c r="F707" s="7">
        <v>102</v>
      </c>
      <c r="G707" s="7">
        <v>95</v>
      </c>
      <c r="H707" s="8">
        <v>11366058</v>
      </c>
      <c r="I707" s="9">
        <v>1</v>
      </c>
      <c r="J707" s="9">
        <v>1</v>
      </c>
      <c r="K707" s="9">
        <v>1</v>
      </c>
      <c r="L707" s="9">
        <v>0</v>
      </c>
      <c r="M707" s="9">
        <v>1</v>
      </c>
      <c r="N707" s="10">
        <v>4</v>
      </c>
    </row>
    <row r="708" spans="1:14" x14ac:dyDescent="0.25">
      <c r="A708" s="3" t="s">
        <v>10</v>
      </c>
      <c r="B708" s="11" t="s">
        <v>27</v>
      </c>
      <c r="C708" s="5">
        <v>11366</v>
      </c>
      <c r="D708" s="5" t="s">
        <v>28</v>
      </c>
      <c r="E708" s="12" t="s">
        <v>16</v>
      </c>
      <c r="F708" s="7">
        <v>102</v>
      </c>
      <c r="G708" s="7">
        <v>95</v>
      </c>
      <c r="H708" s="8">
        <v>11366059</v>
      </c>
      <c r="I708" s="9">
        <v>1</v>
      </c>
      <c r="J708" s="9">
        <v>1</v>
      </c>
      <c r="K708" s="9">
        <v>1</v>
      </c>
      <c r="L708" s="9">
        <v>1</v>
      </c>
      <c r="M708" s="9">
        <v>1</v>
      </c>
      <c r="N708" s="10">
        <v>5</v>
      </c>
    </row>
    <row r="709" spans="1:14" x14ac:dyDescent="0.25">
      <c r="A709" s="3" t="s">
        <v>10</v>
      </c>
      <c r="B709" s="11" t="s">
        <v>27</v>
      </c>
      <c r="C709" s="5">
        <v>11366</v>
      </c>
      <c r="D709" s="5" t="s">
        <v>28</v>
      </c>
      <c r="E709" s="12" t="s">
        <v>16</v>
      </c>
      <c r="F709" s="7">
        <v>102</v>
      </c>
      <c r="G709" s="7">
        <v>95</v>
      </c>
      <c r="H709" s="8">
        <v>11366060</v>
      </c>
      <c r="I709" s="9">
        <v>1</v>
      </c>
      <c r="J709" s="9">
        <v>1</v>
      </c>
      <c r="K709" s="9">
        <v>1</v>
      </c>
      <c r="L709" s="9">
        <v>1</v>
      </c>
      <c r="M709" s="9">
        <v>1</v>
      </c>
      <c r="N709" s="10">
        <v>5</v>
      </c>
    </row>
    <row r="710" spans="1:14" x14ac:dyDescent="0.25">
      <c r="A710" s="3" t="s">
        <v>10</v>
      </c>
      <c r="B710" s="11" t="s">
        <v>27</v>
      </c>
      <c r="C710" s="5">
        <v>11366</v>
      </c>
      <c r="D710" s="5" t="s">
        <v>28</v>
      </c>
      <c r="E710" s="12" t="s">
        <v>16</v>
      </c>
      <c r="F710" s="7">
        <v>102</v>
      </c>
      <c r="G710" s="7">
        <v>95</v>
      </c>
      <c r="H710" s="8">
        <v>11366061</v>
      </c>
      <c r="I710" s="9">
        <v>1</v>
      </c>
      <c r="J710" s="9">
        <v>1</v>
      </c>
      <c r="K710" s="9">
        <v>1</v>
      </c>
      <c r="L710" s="9">
        <v>1</v>
      </c>
      <c r="M710" s="9">
        <v>1</v>
      </c>
      <c r="N710" s="10">
        <v>5</v>
      </c>
    </row>
    <row r="711" spans="1:14" x14ac:dyDescent="0.25">
      <c r="A711" s="3" t="s">
        <v>10</v>
      </c>
      <c r="B711" s="11" t="s">
        <v>27</v>
      </c>
      <c r="C711" s="5">
        <v>11366</v>
      </c>
      <c r="D711" s="5" t="s">
        <v>28</v>
      </c>
      <c r="E711" s="12" t="s">
        <v>16</v>
      </c>
      <c r="F711" s="7">
        <v>102</v>
      </c>
      <c r="G711" s="7">
        <v>95</v>
      </c>
      <c r="H711" s="8">
        <v>11366062</v>
      </c>
      <c r="I711" s="9">
        <v>1</v>
      </c>
      <c r="J711" s="9">
        <v>1</v>
      </c>
      <c r="K711" s="9">
        <v>0</v>
      </c>
      <c r="L711" s="9">
        <v>1</v>
      </c>
      <c r="M711" s="9">
        <v>1</v>
      </c>
      <c r="N711" s="10">
        <v>4</v>
      </c>
    </row>
    <row r="712" spans="1:14" x14ac:dyDescent="0.25">
      <c r="A712" s="3" t="s">
        <v>10</v>
      </c>
      <c r="B712" s="11" t="s">
        <v>27</v>
      </c>
      <c r="C712" s="5">
        <v>11366</v>
      </c>
      <c r="D712" s="5" t="s">
        <v>28</v>
      </c>
      <c r="E712" s="12" t="s">
        <v>16</v>
      </c>
      <c r="F712" s="7">
        <v>102</v>
      </c>
      <c r="G712" s="7">
        <v>95</v>
      </c>
      <c r="H712" s="8">
        <v>11366063</v>
      </c>
      <c r="I712" s="9">
        <v>1</v>
      </c>
      <c r="J712" s="9">
        <v>1</v>
      </c>
      <c r="K712" s="9">
        <v>0</v>
      </c>
      <c r="L712" s="9">
        <v>1</v>
      </c>
      <c r="M712" s="9">
        <v>0</v>
      </c>
      <c r="N712" s="10">
        <v>3</v>
      </c>
    </row>
    <row r="713" spans="1:14" x14ac:dyDescent="0.25">
      <c r="A713" s="3" t="s">
        <v>10</v>
      </c>
      <c r="B713" s="11" t="s">
        <v>27</v>
      </c>
      <c r="C713" s="5">
        <v>11366</v>
      </c>
      <c r="D713" s="5" t="s">
        <v>28</v>
      </c>
      <c r="E713" s="12" t="s">
        <v>16</v>
      </c>
      <c r="F713" s="7">
        <v>102</v>
      </c>
      <c r="G713" s="7">
        <v>95</v>
      </c>
      <c r="H713" s="8">
        <v>11366064</v>
      </c>
      <c r="I713" s="9">
        <v>1</v>
      </c>
      <c r="J713" s="9">
        <v>1</v>
      </c>
      <c r="K713" s="9">
        <v>0</v>
      </c>
      <c r="L713" s="9">
        <v>1</v>
      </c>
      <c r="M713" s="9">
        <v>1</v>
      </c>
      <c r="N713" s="10">
        <v>4</v>
      </c>
    </row>
    <row r="714" spans="1:14" x14ac:dyDescent="0.25">
      <c r="A714" s="3" t="s">
        <v>10</v>
      </c>
      <c r="B714" s="11" t="s">
        <v>27</v>
      </c>
      <c r="C714" s="5">
        <v>11366</v>
      </c>
      <c r="D714" s="5" t="s">
        <v>28</v>
      </c>
      <c r="E714" s="6" t="s">
        <v>17</v>
      </c>
      <c r="F714" s="7">
        <v>102</v>
      </c>
      <c r="G714" s="7">
        <v>95</v>
      </c>
      <c r="H714" s="8">
        <v>11366065</v>
      </c>
      <c r="I714" s="9">
        <v>1</v>
      </c>
      <c r="J714" s="9">
        <v>0</v>
      </c>
      <c r="K714" s="9">
        <v>1</v>
      </c>
      <c r="L714" s="9">
        <v>1</v>
      </c>
      <c r="M714" s="9">
        <v>1</v>
      </c>
      <c r="N714" s="10">
        <v>4</v>
      </c>
    </row>
    <row r="715" spans="1:14" x14ac:dyDescent="0.25">
      <c r="A715" s="3" t="s">
        <v>10</v>
      </c>
      <c r="B715" s="11" t="s">
        <v>27</v>
      </c>
      <c r="C715" s="5">
        <v>11366</v>
      </c>
      <c r="D715" s="5" t="s">
        <v>28</v>
      </c>
      <c r="E715" s="13" t="s">
        <v>17</v>
      </c>
      <c r="F715" s="7">
        <v>102</v>
      </c>
      <c r="G715" s="7">
        <v>95</v>
      </c>
      <c r="H715" s="8">
        <v>11366066</v>
      </c>
      <c r="I715" s="9">
        <v>1</v>
      </c>
      <c r="J715" s="9">
        <v>1</v>
      </c>
      <c r="K715" s="9">
        <v>1</v>
      </c>
      <c r="L715" s="9">
        <v>1</v>
      </c>
      <c r="M715" s="9">
        <v>1</v>
      </c>
      <c r="N715" s="10">
        <v>5</v>
      </c>
    </row>
    <row r="716" spans="1:14" x14ac:dyDescent="0.25">
      <c r="A716" s="3" t="s">
        <v>10</v>
      </c>
      <c r="B716" s="11" t="s">
        <v>27</v>
      </c>
      <c r="C716" s="5">
        <v>11366</v>
      </c>
      <c r="D716" s="5" t="s">
        <v>28</v>
      </c>
      <c r="E716" s="12" t="s">
        <v>17</v>
      </c>
      <c r="F716" s="7">
        <v>102</v>
      </c>
      <c r="G716" s="7">
        <v>95</v>
      </c>
      <c r="H716" s="8">
        <v>11366067</v>
      </c>
      <c r="I716" s="9">
        <v>1</v>
      </c>
      <c r="J716" s="9">
        <v>0</v>
      </c>
      <c r="K716" s="9">
        <v>1</v>
      </c>
      <c r="L716" s="9">
        <v>1</v>
      </c>
      <c r="M716" s="9">
        <v>1</v>
      </c>
      <c r="N716" s="10">
        <v>1</v>
      </c>
    </row>
    <row r="717" spans="1:14" x14ac:dyDescent="0.25">
      <c r="A717" s="3" t="s">
        <v>10</v>
      </c>
      <c r="B717" s="11" t="s">
        <v>27</v>
      </c>
      <c r="C717" s="5">
        <v>11366</v>
      </c>
      <c r="D717" s="5" t="s">
        <v>28</v>
      </c>
      <c r="E717" s="12" t="s">
        <v>17</v>
      </c>
      <c r="F717" s="7">
        <v>102</v>
      </c>
      <c r="G717" s="7">
        <v>95</v>
      </c>
      <c r="H717" s="8">
        <v>11366068</v>
      </c>
      <c r="I717" s="9">
        <v>1</v>
      </c>
      <c r="J717" s="9">
        <v>1</v>
      </c>
      <c r="K717" s="9">
        <v>1</v>
      </c>
      <c r="L717" s="9">
        <v>1</v>
      </c>
      <c r="M717" s="9">
        <v>1</v>
      </c>
      <c r="N717" s="10">
        <v>5</v>
      </c>
    </row>
    <row r="718" spans="1:14" x14ac:dyDescent="0.25">
      <c r="A718" s="3" t="s">
        <v>10</v>
      </c>
      <c r="B718" s="11" t="s">
        <v>27</v>
      </c>
      <c r="C718" s="5">
        <v>11366</v>
      </c>
      <c r="D718" s="5" t="s">
        <v>28</v>
      </c>
      <c r="E718" s="12" t="s">
        <v>17</v>
      </c>
      <c r="F718" s="7">
        <v>102</v>
      </c>
      <c r="G718" s="7">
        <v>95</v>
      </c>
      <c r="H718" s="8">
        <v>11366069</v>
      </c>
      <c r="I718" s="9">
        <v>1</v>
      </c>
      <c r="J718" s="9">
        <v>1</v>
      </c>
      <c r="K718" s="9">
        <v>1</v>
      </c>
      <c r="L718" s="9">
        <v>1</v>
      </c>
      <c r="M718" s="9">
        <v>1</v>
      </c>
      <c r="N718" s="10">
        <v>5</v>
      </c>
    </row>
    <row r="719" spans="1:14" x14ac:dyDescent="0.25">
      <c r="A719" s="3" t="s">
        <v>10</v>
      </c>
      <c r="B719" s="11" t="s">
        <v>27</v>
      </c>
      <c r="C719" s="5">
        <v>11366</v>
      </c>
      <c r="D719" s="5" t="s">
        <v>28</v>
      </c>
      <c r="E719" s="12" t="s">
        <v>17</v>
      </c>
      <c r="F719" s="7">
        <v>102</v>
      </c>
      <c r="G719" s="7">
        <v>95</v>
      </c>
      <c r="H719" s="8">
        <v>11366070</v>
      </c>
      <c r="I719" s="9">
        <v>1</v>
      </c>
      <c r="J719" s="9">
        <v>1</v>
      </c>
      <c r="K719" s="9">
        <v>1</v>
      </c>
      <c r="L719" s="9">
        <v>1</v>
      </c>
      <c r="M719" s="9">
        <v>1</v>
      </c>
      <c r="N719" s="10">
        <v>5</v>
      </c>
    </row>
    <row r="720" spans="1:14" x14ac:dyDescent="0.25">
      <c r="A720" s="3" t="s">
        <v>10</v>
      </c>
      <c r="B720" s="11" t="s">
        <v>27</v>
      </c>
      <c r="C720" s="5">
        <v>11366</v>
      </c>
      <c r="D720" s="5" t="s">
        <v>28</v>
      </c>
      <c r="E720" s="12" t="s">
        <v>17</v>
      </c>
      <c r="F720" s="7">
        <v>102</v>
      </c>
      <c r="G720" s="7">
        <v>95</v>
      </c>
      <c r="H720" s="8">
        <v>11366071</v>
      </c>
      <c r="I720" s="9">
        <v>1</v>
      </c>
      <c r="J720" s="9">
        <v>1</v>
      </c>
      <c r="K720" s="9">
        <v>1</v>
      </c>
      <c r="L720" s="9">
        <v>1</v>
      </c>
      <c r="M720" s="9">
        <v>1</v>
      </c>
      <c r="N720" s="10">
        <v>5</v>
      </c>
    </row>
    <row r="721" spans="1:14" x14ac:dyDescent="0.25">
      <c r="A721" s="3" t="s">
        <v>10</v>
      </c>
      <c r="B721" s="11" t="s">
        <v>27</v>
      </c>
      <c r="C721" s="5">
        <v>11366</v>
      </c>
      <c r="D721" s="5" t="s">
        <v>28</v>
      </c>
      <c r="E721" s="12" t="s">
        <v>17</v>
      </c>
      <c r="F721" s="7">
        <v>102</v>
      </c>
      <c r="G721" s="7">
        <v>95</v>
      </c>
      <c r="H721" s="8">
        <v>11366072</v>
      </c>
      <c r="I721" s="9">
        <v>1</v>
      </c>
      <c r="J721" s="9">
        <v>0</v>
      </c>
      <c r="K721" s="9">
        <v>1</v>
      </c>
      <c r="L721" s="9">
        <v>1</v>
      </c>
      <c r="M721" s="9">
        <v>1</v>
      </c>
      <c r="N721" s="10">
        <v>4</v>
      </c>
    </row>
    <row r="722" spans="1:14" x14ac:dyDescent="0.25">
      <c r="A722" s="3" t="s">
        <v>10</v>
      </c>
      <c r="B722" s="11" t="s">
        <v>27</v>
      </c>
      <c r="C722" s="5">
        <v>11366</v>
      </c>
      <c r="D722" s="5" t="s">
        <v>28</v>
      </c>
      <c r="E722" s="12" t="s">
        <v>17</v>
      </c>
      <c r="F722" s="7">
        <v>102</v>
      </c>
      <c r="G722" s="7">
        <v>95</v>
      </c>
      <c r="H722" s="8">
        <v>11366073</v>
      </c>
      <c r="I722" s="9">
        <v>1</v>
      </c>
      <c r="J722" s="9">
        <v>1</v>
      </c>
      <c r="K722" s="9">
        <v>1</v>
      </c>
      <c r="L722" s="9">
        <v>1</v>
      </c>
      <c r="M722" s="9">
        <v>1</v>
      </c>
      <c r="N722" s="10">
        <v>5</v>
      </c>
    </row>
    <row r="723" spans="1:14" x14ac:dyDescent="0.25">
      <c r="A723" s="3" t="s">
        <v>10</v>
      </c>
      <c r="B723" s="11" t="s">
        <v>27</v>
      </c>
      <c r="C723" s="5">
        <v>11366</v>
      </c>
      <c r="D723" s="5" t="s">
        <v>28</v>
      </c>
      <c r="E723" s="12" t="s">
        <v>17</v>
      </c>
      <c r="F723" s="7">
        <v>102</v>
      </c>
      <c r="G723" s="7">
        <v>95</v>
      </c>
      <c r="H723" s="8">
        <v>11366074</v>
      </c>
      <c r="I723" s="9">
        <v>1</v>
      </c>
      <c r="J723" s="9">
        <v>1</v>
      </c>
      <c r="K723" s="9">
        <v>1</v>
      </c>
      <c r="L723" s="9">
        <v>1</v>
      </c>
      <c r="M723" s="9">
        <v>1</v>
      </c>
      <c r="N723" s="10">
        <v>5</v>
      </c>
    </row>
    <row r="724" spans="1:14" x14ac:dyDescent="0.25">
      <c r="A724" s="3" t="s">
        <v>10</v>
      </c>
      <c r="B724" s="11" t="s">
        <v>27</v>
      </c>
      <c r="C724" s="5">
        <v>11366</v>
      </c>
      <c r="D724" s="5" t="s">
        <v>28</v>
      </c>
      <c r="E724" s="12" t="s">
        <v>17</v>
      </c>
      <c r="F724" s="7">
        <v>102</v>
      </c>
      <c r="G724" s="7">
        <v>95</v>
      </c>
      <c r="H724" s="8">
        <v>11366075</v>
      </c>
      <c r="I724" s="9">
        <v>1</v>
      </c>
      <c r="J724" s="9">
        <v>0</v>
      </c>
      <c r="K724" s="9">
        <v>0</v>
      </c>
      <c r="L724" s="9">
        <v>1</v>
      </c>
      <c r="M724" s="9">
        <v>1</v>
      </c>
      <c r="N724" s="10">
        <v>3</v>
      </c>
    </row>
    <row r="725" spans="1:14" x14ac:dyDescent="0.25">
      <c r="A725" s="3" t="s">
        <v>10</v>
      </c>
      <c r="B725" s="11" t="s">
        <v>27</v>
      </c>
      <c r="C725" s="5">
        <v>11366</v>
      </c>
      <c r="D725" s="5" t="s">
        <v>28</v>
      </c>
      <c r="E725" s="12" t="s">
        <v>17</v>
      </c>
      <c r="F725" s="7">
        <v>102</v>
      </c>
      <c r="G725" s="7">
        <v>95</v>
      </c>
      <c r="H725" s="8">
        <v>11366076</v>
      </c>
      <c r="I725" s="9">
        <v>0</v>
      </c>
      <c r="J725" s="9">
        <v>1</v>
      </c>
      <c r="K725" s="9">
        <v>1</v>
      </c>
      <c r="L725" s="9">
        <v>1</v>
      </c>
      <c r="M725" s="9">
        <v>1</v>
      </c>
      <c r="N725" s="10">
        <v>4</v>
      </c>
    </row>
    <row r="726" spans="1:14" x14ac:dyDescent="0.25">
      <c r="A726" s="3" t="s">
        <v>10</v>
      </c>
      <c r="B726" s="11" t="s">
        <v>27</v>
      </c>
      <c r="C726" s="5">
        <v>11366</v>
      </c>
      <c r="D726" s="5" t="s">
        <v>28</v>
      </c>
      <c r="E726" s="12" t="s">
        <v>17</v>
      </c>
      <c r="F726" s="7">
        <v>102</v>
      </c>
      <c r="G726" s="7">
        <v>95</v>
      </c>
      <c r="H726" s="8">
        <v>11366077</v>
      </c>
      <c r="I726" s="9">
        <v>1</v>
      </c>
      <c r="J726" s="9">
        <v>0</v>
      </c>
      <c r="K726" s="9">
        <v>0</v>
      </c>
      <c r="L726" s="9">
        <v>0</v>
      </c>
      <c r="M726" s="9">
        <v>1</v>
      </c>
      <c r="N726" s="10">
        <v>2</v>
      </c>
    </row>
    <row r="727" spans="1:14" x14ac:dyDescent="0.25">
      <c r="A727" s="3" t="s">
        <v>10</v>
      </c>
      <c r="B727" s="11" t="s">
        <v>27</v>
      </c>
      <c r="C727" s="5">
        <v>11366</v>
      </c>
      <c r="D727" s="5" t="s">
        <v>28</v>
      </c>
      <c r="E727" s="12" t="s">
        <v>17</v>
      </c>
      <c r="F727" s="7">
        <v>102</v>
      </c>
      <c r="G727" s="7">
        <v>95</v>
      </c>
      <c r="H727" s="8">
        <v>11366078</v>
      </c>
      <c r="I727" s="9">
        <v>1</v>
      </c>
      <c r="J727" s="9">
        <v>1</v>
      </c>
      <c r="K727" s="9">
        <v>1</v>
      </c>
      <c r="L727" s="9">
        <v>1</v>
      </c>
      <c r="M727" s="9">
        <v>1</v>
      </c>
      <c r="N727" s="10">
        <v>5</v>
      </c>
    </row>
    <row r="728" spans="1:14" x14ac:dyDescent="0.25">
      <c r="A728" s="3" t="s">
        <v>10</v>
      </c>
      <c r="B728" s="11" t="s">
        <v>27</v>
      </c>
      <c r="C728" s="5">
        <v>11366</v>
      </c>
      <c r="D728" s="5" t="s">
        <v>28</v>
      </c>
      <c r="E728" s="12" t="s">
        <v>17</v>
      </c>
      <c r="F728" s="7">
        <v>102</v>
      </c>
      <c r="G728" s="7">
        <v>95</v>
      </c>
      <c r="H728" s="8">
        <v>11366079</v>
      </c>
      <c r="I728" s="9">
        <v>1</v>
      </c>
      <c r="J728" s="9">
        <v>1</v>
      </c>
      <c r="K728" s="9">
        <v>0</v>
      </c>
      <c r="L728" s="9">
        <v>1</v>
      </c>
      <c r="M728" s="9">
        <v>1</v>
      </c>
      <c r="N728" s="10">
        <v>4</v>
      </c>
    </row>
    <row r="729" spans="1:14" x14ac:dyDescent="0.25">
      <c r="A729" s="3" t="s">
        <v>10</v>
      </c>
      <c r="B729" s="11" t="s">
        <v>27</v>
      </c>
      <c r="C729" s="5">
        <v>11366</v>
      </c>
      <c r="D729" s="5" t="s">
        <v>28</v>
      </c>
      <c r="E729" s="12" t="s">
        <v>17</v>
      </c>
      <c r="F729" s="7">
        <v>102</v>
      </c>
      <c r="G729" s="7">
        <v>95</v>
      </c>
      <c r="H729" s="8">
        <v>11366080</v>
      </c>
      <c r="I729" s="9">
        <v>1</v>
      </c>
      <c r="J729" s="9">
        <v>1</v>
      </c>
      <c r="K729" s="9">
        <v>1</v>
      </c>
      <c r="L729" s="9">
        <v>1</v>
      </c>
      <c r="M729" s="9">
        <v>1</v>
      </c>
      <c r="N729" s="10">
        <v>5</v>
      </c>
    </row>
    <row r="730" spans="1:14" x14ac:dyDescent="0.25">
      <c r="A730" s="3" t="s">
        <v>10</v>
      </c>
      <c r="B730" s="11" t="s">
        <v>27</v>
      </c>
      <c r="C730" s="5">
        <v>11366</v>
      </c>
      <c r="D730" s="5" t="s">
        <v>28</v>
      </c>
      <c r="E730" s="12" t="s">
        <v>17</v>
      </c>
      <c r="F730" s="7">
        <v>102</v>
      </c>
      <c r="G730" s="7">
        <v>95</v>
      </c>
      <c r="H730" s="8">
        <v>11366081</v>
      </c>
      <c r="I730" s="9">
        <v>1</v>
      </c>
      <c r="J730" s="9">
        <v>0</v>
      </c>
      <c r="K730" s="9">
        <v>1</v>
      </c>
      <c r="L730" s="9">
        <v>1</v>
      </c>
      <c r="M730" s="9">
        <v>1</v>
      </c>
      <c r="N730" s="10">
        <v>4</v>
      </c>
    </row>
    <row r="731" spans="1:14" x14ac:dyDescent="0.25">
      <c r="A731" s="3" t="s">
        <v>10</v>
      </c>
      <c r="B731" s="11" t="s">
        <v>27</v>
      </c>
      <c r="C731" s="5">
        <v>11366</v>
      </c>
      <c r="D731" s="5" t="s">
        <v>28</v>
      </c>
      <c r="E731" s="12" t="s">
        <v>17</v>
      </c>
      <c r="F731" s="7">
        <v>102</v>
      </c>
      <c r="G731" s="7">
        <v>95</v>
      </c>
      <c r="H731" s="8">
        <v>11366082</v>
      </c>
      <c r="I731" s="9">
        <v>0</v>
      </c>
      <c r="J731" s="9">
        <v>0</v>
      </c>
      <c r="K731" s="9">
        <v>0</v>
      </c>
      <c r="L731" s="9">
        <v>1</v>
      </c>
      <c r="M731" s="9">
        <v>1</v>
      </c>
      <c r="N731" s="10">
        <v>2</v>
      </c>
    </row>
    <row r="732" spans="1:14" x14ac:dyDescent="0.25">
      <c r="A732" s="3" t="s">
        <v>10</v>
      </c>
      <c r="B732" s="11" t="s">
        <v>27</v>
      </c>
      <c r="C732" s="5">
        <v>11366</v>
      </c>
      <c r="D732" s="5" t="s">
        <v>28</v>
      </c>
      <c r="E732" s="12" t="s">
        <v>17</v>
      </c>
      <c r="F732" s="7">
        <v>102</v>
      </c>
      <c r="G732" s="7">
        <v>95</v>
      </c>
      <c r="H732" s="8">
        <v>11366083</v>
      </c>
      <c r="I732" s="9">
        <v>1</v>
      </c>
      <c r="J732" s="9">
        <v>1</v>
      </c>
      <c r="K732" s="9">
        <v>1</v>
      </c>
      <c r="L732" s="9">
        <v>1</v>
      </c>
      <c r="M732" s="9">
        <v>1</v>
      </c>
      <c r="N732" s="10">
        <v>5</v>
      </c>
    </row>
    <row r="733" spans="1:14" x14ac:dyDescent="0.25">
      <c r="A733" s="3" t="s">
        <v>10</v>
      </c>
      <c r="B733" s="11" t="s">
        <v>27</v>
      </c>
      <c r="C733" s="5">
        <v>11366</v>
      </c>
      <c r="D733" s="5" t="s">
        <v>28</v>
      </c>
      <c r="E733" s="12" t="s">
        <v>17</v>
      </c>
      <c r="F733" s="7">
        <v>102</v>
      </c>
      <c r="G733" s="7">
        <v>95</v>
      </c>
      <c r="H733" s="8">
        <v>11366084</v>
      </c>
      <c r="I733" s="9">
        <v>1</v>
      </c>
      <c r="J733" s="9">
        <v>1</v>
      </c>
      <c r="K733" s="9">
        <v>1</v>
      </c>
      <c r="L733" s="9">
        <v>1</v>
      </c>
      <c r="M733" s="9">
        <v>1</v>
      </c>
      <c r="N733" s="10">
        <v>5</v>
      </c>
    </row>
    <row r="734" spans="1:14" x14ac:dyDescent="0.25">
      <c r="A734" s="3" t="s">
        <v>10</v>
      </c>
      <c r="B734" s="11" t="s">
        <v>27</v>
      </c>
      <c r="C734" s="5">
        <v>11366</v>
      </c>
      <c r="D734" s="5" t="s">
        <v>28</v>
      </c>
      <c r="E734" s="12" t="s">
        <v>17</v>
      </c>
      <c r="F734" s="7">
        <v>102</v>
      </c>
      <c r="G734" s="7">
        <v>95</v>
      </c>
      <c r="H734" s="8">
        <v>11366085</v>
      </c>
      <c r="I734" s="9">
        <v>0</v>
      </c>
      <c r="J734" s="9">
        <v>1</v>
      </c>
      <c r="K734" s="9">
        <v>0</v>
      </c>
      <c r="L734" s="9">
        <v>1</v>
      </c>
      <c r="M734" s="9">
        <v>1</v>
      </c>
      <c r="N734" s="10">
        <v>3</v>
      </c>
    </row>
    <row r="735" spans="1:14" x14ac:dyDescent="0.25">
      <c r="A735" s="3" t="s">
        <v>10</v>
      </c>
      <c r="B735" s="11" t="s">
        <v>27</v>
      </c>
      <c r="C735" s="5">
        <v>11366</v>
      </c>
      <c r="D735" s="5" t="s">
        <v>28</v>
      </c>
      <c r="E735" s="12" t="s">
        <v>17</v>
      </c>
      <c r="F735" s="7">
        <v>102</v>
      </c>
      <c r="G735" s="7">
        <v>95</v>
      </c>
      <c r="H735" s="8">
        <v>11366086</v>
      </c>
      <c r="I735" s="9">
        <v>1</v>
      </c>
      <c r="J735" s="9">
        <v>1</v>
      </c>
      <c r="K735" s="9">
        <v>1</v>
      </c>
      <c r="L735" s="9">
        <v>1</v>
      </c>
      <c r="M735" s="9">
        <v>1</v>
      </c>
      <c r="N735" s="10">
        <v>5</v>
      </c>
    </row>
    <row r="736" spans="1:14" x14ac:dyDescent="0.25">
      <c r="A736" s="3" t="s">
        <v>10</v>
      </c>
      <c r="B736" s="11" t="s">
        <v>27</v>
      </c>
      <c r="C736" s="5">
        <v>11366</v>
      </c>
      <c r="D736" s="5" t="s">
        <v>28</v>
      </c>
      <c r="E736" s="12" t="s">
        <v>17</v>
      </c>
      <c r="F736" s="7">
        <v>102</v>
      </c>
      <c r="G736" s="7">
        <v>95</v>
      </c>
      <c r="H736" s="8">
        <v>11366087</v>
      </c>
      <c r="I736" s="9">
        <v>1</v>
      </c>
      <c r="J736" s="9">
        <v>1</v>
      </c>
      <c r="K736" s="9">
        <v>0</v>
      </c>
      <c r="L736" s="9">
        <v>1</v>
      </c>
      <c r="M736" s="9">
        <v>1</v>
      </c>
      <c r="N736" s="10">
        <v>4</v>
      </c>
    </row>
    <row r="737" spans="1:14" x14ac:dyDescent="0.25">
      <c r="A737" s="3" t="s">
        <v>10</v>
      </c>
      <c r="B737" s="11" t="s">
        <v>27</v>
      </c>
      <c r="C737" s="5">
        <v>11366</v>
      </c>
      <c r="D737" s="5" t="s">
        <v>28</v>
      </c>
      <c r="E737" s="12" t="s">
        <v>17</v>
      </c>
      <c r="F737" s="7">
        <v>102</v>
      </c>
      <c r="G737" s="7">
        <v>95</v>
      </c>
      <c r="H737" s="8">
        <v>11366088</v>
      </c>
      <c r="I737" s="9">
        <v>1</v>
      </c>
      <c r="J737" s="9">
        <v>0</v>
      </c>
      <c r="K737" s="9">
        <v>1</v>
      </c>
      <c r="L737" s="9">
        <v>1</v>
      </c>
      <c r="M737" s="9">
        <v>1</v>
      </c>
      <c r="N737" s="10">
        <v>4</v>
      </c>
    </row>
    <row r="738" spans="1:14" x14ac:dyDescent="0.25">
      <c r="A738" s="3" t="s">
        <v>10</v>
      </c>
      <c r="B738" s="11" t="s">
        <v>27</v>
      </c>
      <c r="C738" s="5">
        <v>11366</v>
      </c>
      <c r="D738" s="5" t="s">
        <v>28</v>
      </c>
      <c r="E738" s="12" t="s">
        <v>17</v>
      </c>
      <c r="F738" s="7">
        <v>102</v>
      </c>
      <c r="G738" s="7">
        <v>95</v>
      </c>
      <c r="H738" s="8">
        <v>11366089</v>
      </c>
      <c r="I738" s="9">
        <v>0</v>
      </c>
      <c r="J738" s="9">
        <v>1</v>
      </c>
      <c r="K738" s="9">
        <v>0</v>
      </c>
      <c r="L738" s="9">
        <v>0</v>
      </c>
      <c r="M738" s="9">
        <v>0</v>
      </c>
      <c r="N738" s="10">
        <v>1</v>
      </c>
    </row>
    <row r="739" spans="1:14" x14ac:dyDescent="0.25">
      <c r="A739" s="3" t="s">
        <v>10</v>
      </c>
      <c r="B739" s="11" t="s">
        <v>27</v>
      </c>
      <c r="C739" s="5">
        <v>11366</v>
      </c>
      <c r="D739" s="5" t="s">
        <v>28</v>
      </c>
      <c r="E739" s="12" t="s">
        <v>17</v>
      </c>
      <c r="F739" s="7">
        <v>102</v>
      </c>
      <c r="G739" s="7">
        <v>95</v>
      </c>
      <c r="H739" s="8">
        <v>11366090</v>
      </c>
      <c r="I739" s="9">
        <v>0</v>
      </c>
      <c r="J739" s="9">
        <v>0</v>
      </c>
      <c r="K739" s="9">
        <v>0</v>
      </c>
      <c r="L739" s="9">
        <v>1</v>
      </c>
      <c r="M739" s="9">
        <v>1</v>
      </c>
      <c r="N739" s="10">
        <v>2</v>
      </c>
    </row>
    <row r="740" spans="1:14" x14ac:dyDescent="0.25">
      <c r="A740" s="3" t="s">
        <v>10</v>
      </c>
      <c r="B740" s="11" t="s">
        <v>27</v>
      </c>
      <c r="C740" s="5">
        <v>11366</v>
      </c>
      <c r="D740" s="5" t="s">
        <v>28</v>
      </c>
      <c r="E740" s="12" t="s">
        <v>17</v>
      </c>
      <c r="F740" s="7">
        <v>102</v>
      </c>
      <c r="G740" s="7">
        <v>95</v>
      </c>
      <c r="H740" s="8">
        <v>11366091</v>
      </c>
      <c r="I740" s="9">
        <v>1</v>
      </c>
      <c r="J740" s="9">
        <v>1</v>
      </c>
      <c r="K740" s="9">
        <v>1</v>
      </c>
      <c r="L740" s="9">
        <v>1</v>
      </c>
      <c r="M740" s="9">
        <v>1</v>
      </c>
      <c r="N740" s="10">
        <v>5</v>
      </c>
    </row>
    <row r="741" spans="1:14" x14ac:dyDescent="0.25">
      <c r="A741" s="3" t="s">
        <v>10</v>
      </c>
      <c r="B741" s="11" t="s">
        <v>27</v>
      </c>
      <c r="C741" s="5">
        <v>11366</v>
      </c>
      <c r="D741" s="5" t="s">
        <v>28</v>
      </c>
      <c r="E741" s="12" t="s">
        <v>17</v>
      </c>
      <c r="F741" s="7">
        <v>102</v>
      </c>
      <c r="G741" s="7">
        <v>95</v>
      </c>
      <c r="H741" s="8">
        <v>11366092</v>
      </c>
      <c r="I741" s="9">
        <v>1</v>
      </c>
      <c r="J741" s="9">
        <v>0</v>
      </c>
      <c r="K741" s="9">
        <v>0</v>
      </c>
      <c r="L741" s="9">
        <v>1</v>
      </c>
      <c r="M741" s="9">
        <v>1</v>
      </c>
      <c r="N741" s="10">
        <v>3</v>
      </c>
    </row>
    <row r="742" spans="1:14" x14ac:dyDescent="0.25">
      <c r="A742" s="3" t="s">
        <v>10</v>
      </c>
      <c r="B742" s="11" t="s">
        <v>27</v>
      </c>
      <c r="C742" s="5">
        <v>11366</v>
      </c>
      <c r="D742" s="5" t="s">
        <v>28</v>
      </c>
      <c r="E742" s="12" t="s">
        <v>17</v>
      </c>
      <c r="F742" s="7">
        <v>102</v>
      </c>
      <c r="G742" s="7">
        <v>95</v>
      </c>
      <c r="H742" s="8">
        <v>11366093</v>
      </c>
      <c r="I742" s="9">
        <v>0</v>
      </c>
      <c r="J742" s="9">
        <v>1</v>
      </c>
      <c r="K742" s="9">
        <v>0</v>
      </c>
      <c r="L742" s="9">
        <v>1</v>
      </c>
      <c r="M742" s="9">
        <v>1</v>
      </c>
      <c r="N742" s="10">
        <v>3</v>
      </c>
    </row>
    <row r="743" spans="1:14" x14ac:dyDescent="0.25">
      <c r="A743" s="3" t="s">
        <v>10</v>
      </c>
      <c r="B743" s="11" t="s">
        <v>27</v>
      </c>
      <c r="C743" s="5">
        <v>11366</v>
      </c>
      <c r="D743" s="5" t="s">
        <v>28</v>
      </c>
      <c r="E743" s="12" t="s">
        <v>17</v>
      </c>
      <c r="F743" s="7">
        <v>102</v>
      </c>
      <c r="G743" s="7">
        <v>95</v>
      </c>
      <c r="H743" s="8">
        <v>11366094</v>
      </c>
      <c r="I743" s="9">
        <v>1</v>
      </c>
      <c r="J743" s="9">
        <v>1</v>
      </c>
      <c r="K743" s="9">
        <v>0</v>
      </c>
      <c r="L743" s="9">
        <v>1</v>
      </c>
      <c r="M743" s="9">
        <v>1</v>
      </c>
      <c r="N743" s="10">
        <v>4</v>
      </c>
    </row>
    <row r="744" spans="1:14" x14ac:dyDescent="0.25">
      <c r="A744" s="3" t="s">
        <v>10</v>
      </c>
      <c r="B744" s="11" t="s">
        <v>27</v>
      </c>
      <c r="C744" s="5">
        <v>11366</v>
      </c>
      <c r="D744" s="5" t="s">
        <v>28</v>
      </c>
      <c r="E744" s="12" t="s">
        <v>17</v>
      </c>
      <c r="F744" s="7">
        <v>102</v>
      </c>
      <c r="G744" s="7">
        <v>95</v>
      </c>
      <c r="H744" s="8">
        <v>11366095</v>
      </c>
      <c r="I744" s="9">
        <v>1</v>
      </c>
      <c r="J744" s="9">
        <v>1</v>
      </c>
      <c r="K744" s="9">
        <v>1</v>
      </c>
      <c r="L744" s="9">
        <v>1</v>
      </c>
      <c r="M744" s="9">
        <v>1</v>
      </c>
      <c r="N744" s="10">
        <v>5</v>
      </c>
    </row>
    <row r="745" spans="1:14" x14ac:dyDescent="0.25">
      <c r="A745" s="3" t="s">
        <v>10</v>
      </c>
      <c r="B745" s="11" t="s">
        <v>29</v>
      </c>
      <c r="C745" s="5">
        <v>11370</v>
      </c>
      <c r="D745" s="5" t="s">
        <v>71</v>
      </c>
      <c r="E745" s="6" t="s">
        <v>16</v>
      </c>
      <c r="F745" s="7">
        <v>45</v>
      </c>
      <c r="G745" s="7">
        <v>45</v>
      </c>
      <c r="H745" s="8">
        <v>11370001</v>
      </c>
      <c r="I745" s="9">
        <v>0</v>
      </c>
      <c r="J745" s="9">
        <v>0</v>
      </c>
      <c r="K745" s="9">
        <v>1</v>
      </c>
      <c r="L745" s="9">
        <v>1</v>
      </c>
      <c r="M745" s="9">
        <v>1</v>
      </c>
      <c r="N745" s="10">
        <v>3</v>
      </c>
    </row>
    <row r="746" spans="1:14" x14ac:dyDescent="0.25">
      <c r="A746" s="3" t="s">
        <v>10</v>
      </c>
      <c r="B746" s="11" t="s">
        <v>29</v>
      </c>
      <c r="C746" s="5">
        <v>11370</v>
      </c>
      <c r="D746" s="5" t="s">
        <v>71</v>
      </c>
      <c r="E746" s="12" t="s">
        <v>16</v>
      </c>
      <c r="F746" s="7">
        <v>45</v>
      </c>
      <c r="G746" s="7">
        <v>45</v>
      </c>
      <c r="H746" s="8">
        <v>11370002</v>
      </c>
      <c r="I746" s="9">
        <v>0</v>
      </c>
      <c r="J746" s="9">
        <v>0</v>
      </c>
      <c r="K746" s="9">
        <v>1</v>
      </c>
      <c r="L746" s="9">
        <v>0</v>
      </c>
      <c r="M746" s="9">
        <v>0</v>
      </c>
      <c r="N746" s="10">
        <v>1</v>
      </c>
    </row>
    <row r="747" spans="1:14" x14ac:dyDescent="0.25">
      <c r="A747" s="3" t="s">
        <v>10</v>
      </c>
      <c r="B747" s="11" t="s">
        <v>29</v>
      </c>
      <c r="C747" s="5">
        <v>11370</v>
      </c>
      <c r="D747" s="5" t="s">
        <v>71</v>
      </c>
      <c r="E747" s="12" t="s">
        <v>16</v>
      </c>
      <c r="F747" s="7">
        <v>45</v>
      </c>
      <c r="G747" s="7">
        <v>45</v>
      </c>
      <c r="H747" s="8">
        <v>11370003</v>
      </c>
      <c r="I747" s="9">
        <v>1</v>
      </c>
      <c r="J747" s="9">
        <v>1</v>
      </c>
      <c r="K747" s="9">
        <v>1</v>
      </c>
      <c r="L747" s="9">
        <v>1</v>
      </c>
      <c r="M747" s="9">
        <v>0</v>
      </c>
      <c r="N747" s="10">
        <v>4</v>
      </c>
    </row>
    <row r="748" spans="1:14" x14ac:dyDescent="0.25">
      <c r="A748" s="3" t="s">
        <v>10</v>
      </c>
      <c r="B748" s="11" t="s">
        <v>29</v>
      </c>
      <c r="C748" s="5">
        <v>11370</v>
      </c>
      <c r="D748" s="5" t="s">
        <v>71</v>
      </c>
      <c r="E748" s="12" t="s">
        <v>16</v>
      </c>
      <c r="F748" s="7">
        <v>45</v>
      </c>
      <c r="G748" s="7">
        <v>45</v>
      </c>
      <c r="H748" s="8">
        <v>11370004</v>
      </c>
      <c r="I748" s="9">
        <v>0</v>
      </c>
      <c r="J748" s="9">
        <v>0</v>
      </c>
      <c r="K748" s="9">
        <v>0</v>
      </c>
      <c r="L748" s="9">
        <v>0</v>
      </c>
      <c r="M748" s="9">
        <v>0</v>
      </c>
      <c r="N748" s="10">
        <v>0</v>
      </c>
    </row>
    <row r="749" spans="1:14" x14ac:dyDescent="0.25">
      <c r="A749" s="3" t="s">
        <v>10</v>
      </c>
      <c r="B749" s="11" t="s">
        <v>29</v>
      </c>
      <c r="C749" s="5">
        <v>11370</v>
      </c>
      <c r="D749" s="5" t="s">
        <v>71</v>
      </c>
      <c r="E749" s="12" t="s">
        <v>16</v>
      </c>
      <c r="F749" s="7">
        <v>45</v>
      </c>
      <c r="G749" s="7">
        <v>45</v>
      </c>
      <c r="H749" s="8">
        <v>11370005</v>
      </c>
      <c r="I749" s="9">
        <v>1</v>
      </c>
      <c r="J749" s="9">
        <v>1</v>
      </c>
      <c r="K749" s="9">
        <v>1</v>
      </c>
      <c r="L749" s="9">
        <v>0</v>
      </c>
      <c r="M749" s="9">
        <v>1</v>
      </c>
      <c r="N749" s="10">
        <v>4</v>
      </c>
    </row>
    <row r="750" spans="1:14" x14ac:dyDescent="0.25">
      <c r="A750" s="3" t="s">
        <v>10</v>
      </c>
      <c r="B750" s="11" t="s">
        <v>29</v>
      </c>
      <c r="C750" s="5">
        <v>11370</v>
      </c>
      <c r="D750" s="5" t="s">
        <v>71</v>
      </c>
      <c r="E750" s="12" t="s">
        <v>16</v>
      </c>
      <c r="F750" s="7">
        <v>45</v>
      </c>
      <c r="G750" s="7">
        <v>45</v>
      </c>
      <c r="H750" s="8">
        <v>11370006</v>
      </c>
      <c r="I750" s="9">
        <v>0</v>
      </c>
      <c r="J750" s="9">
        <v>1</v>
      </c>
      <c r="K750" s="9">
        <v>1</v>
      </c>
      <c r="L750" s="9">
        <v>0</v>
      </c>
      <c r="M750" s="9">
        <v>0</v>
      </c>
      <c r="N750" s="10">
        <v>2</v>
      </c>
    </row>
    <row r="751" spans="1:14" x14ac:dyDescent="0.25">
      <c r="A751" s="3" t="s">
        <v>10</v>
      </c>
      <c r="B751" s="11" t="s">
        <v>29</v>
      </c>
      <c r="C751" s="5">
        <v>11370</v>
      </c>
      <c r="D751" s="5" t="s">
        <v>71</v>
      </c>
      <c r="E751" s="12" t="s">
        <v>16</v>
      </c>
      <c r="F751" s="7">
        <v>45</v>
      </c>
      <c r="G751" s="7">
        <v>45</v>
      </c>
      <c r="H751" s="8">
        <v>11370007</v>
      </c>
      <c r="I751" s="9">
        <v>0</v>
      </c>
      <c r="J751" s="9">
        <v>1</v>
      </c>
      <c r="K751" s="9">
        <v>1</v>
      </c>
      <c r="L751" s="9">
        <v>1</v>
      </c>
      <c r="M751" s="9">
        <v>0</v>
      </c>
      <c r="N751" s="10">
        <v>3</v>
      </c>
    </row>
    <row r="752" spans="1:14" x14ac:dyDescent="0.25">
      <c r="A752" s="3" t="s">
        <v>10</v>
      </c>
      <c r="B752" s="11" t="s">
        <v>29</v>
      </c>
      <c r="C752" s="5">
        <v>11370</v>
      </c>
      <c r="D752" s="5" t="s">
        <v>71</v>
      </c>
      <c r="E752" s="12" t="s">
        <v>16</v>
      </c>
      <c r="F752" s="7">
        <v>45</v>
      </c>
      <c r="G752" s="7">
        <v>45</v>
      </c>
      <c r="H752" s="8">
        <v>11370008</v>
      </c>
      <c r="I752" s="9">
        <v>0</v>
      </c>
      <c r="J752" s="9">
        <v>0</v>
      </c>
      <c r="K752" s="9">
        <v>0</v>
      </c>
      <c r="L752" s="9">
        <v>0</v>
      </c>
      <c r="M752" s="9">
        <v>0</v>
      </c>
      <c r="N752" s="10">
        <v>0</v>
      </c>
    </row>
    <row r="753" spans="1:14" x14ac:dyDescent="0.25">
      <c r="A753" s="3" t="s">
        <v>10</v>
      </c>
      <c r="B753" s="11" t="s">
        <v>29</v>
      </c>
      <c r="C753" s="5">
        <v>11370</v>
      </c>
      <c r="D753" s="5" t="s">
        <v>71</v>
      </c>
      <c r="E753" s="12" t="s">
        <v>16</v>
      </c>
      <c r="F753" s="7">
        <v>45</v>
      </c>
      <c r="G753" s="7">
        <v>45</v>
      </c>
      <c r="H753" s="8">
        <v>11370009</v>
      </c>
      <c r="I753" s="9">
        <v>1</v>
      </c>
      <c r="J753" s="9">
        <v>0</v>
      </c>
      <c r="K753" s="9">
        <v>0</v>
      </c>
      <c r="L753" s="9">
        <v>0</v>
      </c>
      <c r="M753" s="9">
        <v>1</v>
      </c>
      <c r="N753" s="10">
        <v>2</v>
      </c>
    </row>
    <row r="754" spans="1:14" x14ac:dyDescent="0.25">
      <c r="A754" s="3" t="s">
        <v>10</v>
      </c>
      <c r="B754" s="11" t="s">
        <v>29</v>
      </c>
      <c r="C754" s="5">
        <v>11370</v>
      </c>
      <c r="D754" s="5" t="s">
        <v>71</v>
      </c>
      <c r="E754" s="12" t="s">
        <v>16</v>
      </c>
      <c r="F754" s="7">
        <v>45</v>
      </c>
      <c r="G754" s="7">
        <v>45</v>
      </c>
      <c r="H754" s="8">
        <v>11370010</v>
      </c>
      <c r="I754" s="9">
        <v>1</v>
      </c>
      <c r="J754" s="9">
        <v>1</v>
      </c>
      <c r="K754" s="9">
        <v>0</v>
      </c>
      <c r="L754" s="9">
        <v>1</v>
      </c>
      <c r="M754" s="9">
        <v>1</v>
      </c>
      <c r="N754" s="10">
        <v>4</v>
      </c>
    </row>
    <row r="755" spans="1:14" x14ac:dyDescent="0.25">
      <c r="A755" s="3" t="s">
        <v>10</v>
      </c>
      <c r="B755" s="11" t="s">
        <v>29</v>
      </c>
      <c r="C755" s="5">
        <v>11370</v>
      </c>
      <c r="D755" s="5" t="s">
        <v>71</v>
      </c>
      <c r="E755" s="13" t="s">
        <v>15</v>
      </c>
      <c r="F755" s="7">
        <v>45</v>
      </c>
      <c r="G755" s="7">
        <v>45</v>
      </c>
      <c r="H755" s="8">
        <v>11370011</v>
      </c>
      <c r="I755" s="9">
        <v>1</v>
      </c>
      <c r="J755" s="9">
        <v>0</v>
      </c>
      <c r="K755" s="9">
        <v>0</v>
      </c>
      <c r="L755" s="9">
        <v>0</v>
      </c>
      <c r="M755" s="9">
        <v>0</v>
      </c>
      <c r="N755" s="10">
        <v>1</v>
      </c>
    </row>
    <row r="756" spans="1:14" x14ac:dyDescent="0.25">
      <c r="A756" s="3" t="s">
        <v>10</v>
      </c>
      <c r="B756" s="11" t="s">
        <v>29</v>
      </c>
      <c r="C756" s="5">
        <v>11370</v>
      </c>
      <c r="D756" s="5" t="s">
        <v>71</v>
      </c>
      <c r="E756" s="12" t="s">
        <v>15</v>
      </c>
      <c r="F756" s="7">
        <v>45</v>
      </c>
      <c r="G756" s="7">
        <v>45</v>
      </c>
      <c r="H756" s="8">
        <v>11370012</v>
      </c>
      <c r="I756" s="9">
        <v>1</v>
      </c>
      <c r="J756" s="9">
        <v>0</v>
      </c>
      <c r="K756" s="9">
        <v>0</v>
      </c>
      <c r="L756" s="9">
        <v>1</v>
      </c>
      <c r="M756" s="9">
        <v>1</v>
      </c>
      <c r="N756" s="10">
        <v>3</v>
      </c>
    </row>
    <row r="757" spans="1:14" x14ac:dyDescent="0.25">
      <c r="A757" s="3" t="s">
        <v>10</v>
      </c>
      <c r="B757" s="11" t="s">
        <v>29</v>
      </c>
      <c r="C757" s="5">
        <v>11370</v>
      </c>
      <c r="D757" s="5" t="s">
        <v>71</v>
      </c>
      <c r="E757" s="12" t="s">
        <v>15</v>
      </c>
      <c r="F757" s="7">
        <v>45</v>
      </c>
      <c r="G757" s="7">
        <v>45</v>
      </c>
      <c r="H757" s="8">
        <v>11370013</v>
      </c>
      <c r="I757" s="9">
        <v>0</v>
      </c>
      <c r="J757" s="9">
        <v>0</v>
      </c>
      <c r="K757" s="9">
        <v>0</v>
      </c>
      <c r="L757" s="9">
        <v>0</v>
      </c>
      <c r="M757" s="9">
        <v>0</v>
      </c>
      <c r="N757" s="10">
        <v>0</v>
      </c>
    </row>
    <row r="758" spans="1:14" x14ac:dyDescent="0.25">
      <c r="A758" s="3" t="s">
        <v>10</v>
      </c>
      <c r="B758" s="11" t="s">
        <v>29</v>
      </c>
      <c r="C758" s="5">
        <v>11370</v>
      </c>
      <c r="D758" s="5" t="s">
        <v>71</v>
      </c>
      <c r="E758" s="12" t="s">
        <v>15</v>
      </c>
      <c r="F758" s="7">
        <v>45</v>
      </c>
      <c r="G758" s="7">
        <v>45</v>
      </c>
      <c r="H758" s="8">
        <v>11370014</v>
      </c>
      <c r="I758" s="9">
        <v>0</v>
      </c>
      <c r="J758" s="9">
        <v>1</v>
      </c>
      <c r="K758" s="9">
        <v>0</v>
      </c>
      <c r="L758" s="9">
        <v>1</v>
      </c>
      <c r="M758" s="9">
        <v>0</v>
      </c>
      <c r="N758" s="10">
        <v>2</v>
      </c>
    </row>
    <row r="759" spans="1:14" x14ac:dyDescent="0.25">
      <c r="A759" s="3" t="s">
        <v>10</v>
      </c>
      <c r="B759" s="11" t="s">
        <v>29</v>
      </c>
      <c r="C759" s="5">
        <v>11370</v>
      </c>
      <c r="D759" s="5" t="s">
        <v>71</v>
      </c>
      <c r="E759" s="12" t="s">
        <v>15</v>
      </c>
      <c r="F759" s="7">
        <v>45</v>
      </c>
      <c r="G759" s="7">
        <v>45</v>
      </c>
      <c r="H759" s="8">
        <v>11370015</v>
      </c>
      <c r="I759" s="9">
        <v>0</v>
      </c>
      <c r="J759" s="9">
        <v>0</v>
      </c>
      <c r="K759" s="9">
        <v>0</v>
      </c>
      <c r="L759" s="9">
        <v>1</v>
      </c>
      <c r="M759" s="9">
        <v>0</v>
      </c>
      <c r="N759" s="10">
        <v>1</v>
      </c>
    </row>
    <row r="760" spans="1:14" x14ac:dyDescent="0.25">
      <c r="A760" s="3" t="s">
        <v>10</v>
      </c>
      <c r="B760" s="11" t="s">
        <v>29</v>
      </c>
      <c r="C760" s="5">
        <v>11370</v>
      </c>
      <c r="D760" s="5" t="s">
        <v>71</v>
      </c>
      <c r="E760" s="12" t="s">
        <v>15</v>
      </c>
      <c r="F760" s="7">
        <v>45</v>
      </c>
      <c r="G760" s="7">
        <v>45</v>
      </c>
      <c r="H760" s="8">
        <v>11370016</v>
      </c>
      <c r="I760" s="9">
        <v>1</v>
      </c>
      <c r="J760" s="9">
        <v>0</v>
      </c>
      <c r="K760" s="9">
        <v>0</v>
      </c>
      <c r="L760" s="9">
        <v>0</v>
      </c>
      <c r="M760" s="9">
        <v>1</v>
      </c>
      <c r="N760" s="10">
        <v>2</v>
      </c>
    </row>
    <row r="761" spans="1:14" x14ac:dyDescent="0.25">
      <c r="A761" s="3" t="s">
        <v>10</v>
      </c>
      <c r="B761" s="11" t="s">
        <v>29</v>
      </c>
      <c r="C761" s="5">
        <v>11370</v>
      </c>
      <c r="D761" s="5" t="s">
        <v>71</v>
      </c>
      <c r="E761" s="12" t="s">
        <v>15</v>
      </c>
      <c r="F761" s="7">
        <v>45</v>
      </c>
      <c r="G761" s="7">
        <v>45</v>
      </c>
      <c r="H761" s="8">
        <v>11370017</v>
      </c>
      <c r="I761" s="9">
        <v>1</v>
      </c>
      <c r="J761" s="9">
        <v>0</v>
      </c>
      <c r="K761" s="9">
        <v>0</v>
      </c>
      <c r="L761" s="9">
        <v>0</v>
      </c>
      <c r="M761" s="9">
        <v>0</v>
      </c>
      <c r="N761" s="10">
        <v>1</v>
      </c>
    </row>
    <row r="762" spans="1:14" x14ac:dyDescent="0.25">
      <c r="A762" s="3" t="s">
        <v>10</v>
      </c>
      <c r="B762" s="11" t="s">
        <v>29</v>
      </c>
      <c r="C762" s="5">
        <v>11370</v>
      </c>
      <c r="D762" s="5" t="s">
        <v>71</v>
      </c>
      <c r="E762" s="12" t="s">
        <v>15</v>
      </c>
      <c r="F762" s="7">
        <v>45</v>
      </c>
      <c r="G762" s="7">
        <v>45</v>
      </c>
      <c r="H762" s="8">
        <v>11370018</v>
      </c>
      <c r="I762" s="9">
        <v>0</v>
      </c>
      <c r="J762" s="9">
        <v>0</v>
      </c>
      <c r="K762" s="9">
        <v>0</v>
      </c>
      <c r="L762" s="9">
        <v>0</v>
      </c>
      <c r="M762" s="9">
        <v>0</v>
      </c>
      <c r="N762" s="10">
        <v>0</v>
      </c>
    </row>
    <row r="763" spans="1:14" x14ac:dyDescent="0.25">
      <c r="A763" s="3" t="s">
        <v>10</v>
      </c>
      <c r="B763" s="11" t="s">
        <v>29</v>
      </c>
      <c r="C763" s="5">
        <v>11370</v>
      </c>
      <c r="D763" s="5" t="s">
        <v>71</v>
      </c>
      <c r="E763" s="12" t="s">
        <v>15</v>
      </c>
      <c r="F763" s="7">
        <v>45</v>
      </c>
      <c r="G763" s="7">
        <v>45</v>
      </c>
      <c r="H763" s="8">
        <v>11370019</v>
      </c>
      <c r="I763" s="9">
        <v>0</v>
      </c>
      <c r="J763" s="9">
        <v>0</v>
      </c>
      <c r="K763" s="9">
        <v>0</v>
      </c>
      <c r="L763" s="9">
        <v>0</v>
      </c>
      <c r="M763" s="9">
        <v>0</v>
      </c>
      <c r="N763" s="10">
        <v>0</v>
      </c>
    </row>
    <row r="764" spans="1:14" x14ac:dyDescent="0.25">
      <c r="A764" s="3" t="s">
        <v>10</v>
      </c>
      <c r="B764" s="11" t="s">
        <v>29</v>
      </c>
      <c r="C764" s="5">
        <v>11370</v>
      </c>
      <c r="D764" s="5" t="s">
        <v>71</v>
      </c>
      <c r="E764" s="12" t="s">
        <v>15</v>
      </c>
      <c r="F764" s="7">
        <v>45</v>
      </c>
      <c r="G764" s="7">
        <v>45</v>
      </c>
      <c r="H764" s="8">
        <v>11370020</v>
      </c>
      <c r="I764" s="9">
        <v>1</v>
      </c>
      <c r="J764" s="9">
        <v>0</v>
      </c>
      <c r="K764" s="9">
        <v>0</v>
      </c>
      <c r="L764" s="9">
        <v>0</v>
      </c>
      <c r="M764" s="9">
        <v>0</v>
      </c>
      <c r="N764" s="10">
        <v>1</v>
      </c>
    </row>
    <row r="765" spans="1:14" x14ac:dyDescent="0.25">
      <c r="A765" s="3" t="s">
        <v>10</v>
      </c>
      <c r="B765" s="11" t="s">
        <v>29</v>
      </c>
      <c r="C765" s="5">
        <v>11370</v>
      </c>
      <c r="D765" s="5" t="s">
        <v>71</v>
      </c>
      <c r="E765" s="12" t="s">
        <v>15</v>
      </c>
      <c r="F765" s="7">
        <v>45</v>
      </c>
      <c r="G765" s="7">
        <v>45</v>
      </c>
      <c r="H765" s="8">
        <v>11370021</v>
      </c>
      <c r="I765" s="9">
        <v>0</v>
      </c>
      <c r="J765" s="9">
        <v>0</v>
      </c>
      <c r="K765" s="9">
        <v>0</v>
      </c>
      <c r="L765" s="9">
        <v>0</v>
      </c>
      <c r="M765" s="9">
        <v>0</v>
      </c>
      <c r="N765" s="10">
        <v>0</v>
      </c>
    </row>
    <row r="766" spans="1:14" x14ac:dyDescent="0.25">
      <c r="A766" s="3" t="s">
        <v>10</v>
      </c>
      <c r="B766" s="11" t="s">
        <v>29</v>
      </c>
      <c r="C766" s="5">
        <v>11370</v>
      </c>
      <c r="D766" s="5" t="s">
        <v>71</v>
      </c>
      <c r="E766" s="12" t="s">
        <v>15</v>
      </c>
      <c r="F766" s="7">
        <v>45</v>
      </c>
      <c r="G766" s="7">
        <v>45</v>
      </c>
      <c r="H766" s="8">
        <v>11370022</v>
      </c>
      <c r="I766" s="9">
        <v>1</v>
      </c>
      <c r="J766" s="9">
        <v>0</v>
      </c>
      <c r="K766" s="9">
        <v>0</v>
      </c>
      <c r="L766" s="9">
        <v>1</v>
      </c>
      <c r="M766" s="9">
        <v>1</v>
      </c>
      <c r="N766" s="10">
        <v>3</v>
      </c>
    </row>
    <row r="767" spans="1:14" x14ac:dyDescent="0.25">
      <c r="A767" s="3" t="s">
        <v>10</v>
      </c>
      <c r="B767" s="11" t="s">
        <v>29</v>
      </c>
      <c r="C767" s="5">
        <v>11370</v>
      </c>
      <c r="D767" s="5" t="s">
        <v>71</v>
      </c>
      <c r="E767" s="12" t="s">
        <v>15</v>
      </c>
      <c r="F767" s="7">
        <v>45</v>
      </c>
      <c r="G767" s="7">
        <v>45</v>
      </c>
      <c r="H767" s="8">
        <v>11370023</v>
      </c>
      <c r="I767" s="9">
        <v>1</v>
      </c>
      <c r="J767" s="9">
        <v>0</v>
      </c>
      <c r="K767" s="9">
        <v>0</v>
      </c>
      <c r="L767" s="9">
        <v>0</v>
      </c>
      <c r="M767" s="9">
        <v>0</v>
      </c>
      <c r="N767" s="10">
        <v>1</v>
      </c>
    </row>
    <row r="768" spans="1:14" x14ac:dyDescent="0.25">
      <c r="A768" s="3" t="s">
        <v>10</v>
      </c>
      <c r="B768" s="11" t="s">
        <v>29</v>
      </c>
      <c r="C768" s="5">
        <v>11370</v>
      </c>
      <c r="D768" s="5" t="s">
        <v>71</v>
      </c>
      <c r="E768" s="13" t="s">
        <v>30</v>
      </c>
      <c r="F768" s="7">
        <v>45</v>
      </c>
      <c r="G768" s="7">
        <v>45</v>
      </c>
      <c r="H768" s="8">
        <v>11370024</v>
      </c>
      <c r="I768" s="9">
        <v>1</v>
      </c>
      <c r="J768" s="9">
        <v>1</v>
      </c>
      <c r="K768" s="9">
        <v>0</v>
      </c>
      <c r="L768" s="9">
        <v>0</v>
      </c>
      <c r="M768" s="9">
        <v>0</v>
      </c>
      <c r="N768" s="10">
        <v>2</v>
      </c>
    </row>
    <row r="769" spans="1:14" x14ac:dyDescent="0.25">
      <c r="A769" s="3" t="s">
        <v>10</v>
      </c>
      <c r="B769" s="11" t="s">
        <v>29</v>
      </c>
      <c r="C769" s="5">
        <v>11370</v>
      </c>
      <c r="D769" s="5" t="s">
        <v>71</v>
      </c>
      <c r="E769" s="12" t="s">
        <v>30</v>
      </c>
      <c r="F769" s="7">
        <v>45</v>
      </c>
      <c r="G769" s="7">
        <v>45</v>
      </c>
      <c r="H769" s="8">
        <v>11370025</v>
      </c>
      <c r="I769" s="9">
        <v>1</v>
      </c>
      <c r="J769" s="9">
        <v>1</v>
      </c>
      <c r="K769" s="9">
        <v>1</v>
      </c>
      <c r="L769" s="9">
        <v>1</v>
      </c>
      <c r="M769" s="9">
        <v>0</v>
      </c>
      <c r="N769" s="10">
        <v>3</v>
      </c>
    </row>
    <row r="770" spans="1:14" x14ac:dyDescent="0.25">
      <c r="A770" s="3" t="s">
        <v>10</v>
      </c>
      <c r="B770" s="11" t="s">
        <v>29</v>
      </c>
      <c r="C770" s="5">
        <v>11370</v>
      </c>
      <c r="D770" s="5" t="s">
        <v>71</v>
      </c>
      <c r="E770" s="12" t="s">
        <v>30</v>
      </c>
      <c r="F770" s="7">
        <v>45</v>
      </c>
      <c r="G770" s="7">
        <v>45</v>
      </c>
      <c r="H770" s="8">
        <v>11370026</v>
      </c>
      <c r="I770" s="9">
        <v>1</v>
      </c>
      <c r="J770" s="9">
        <v>1</v>
      </c>
      <c r="K770" s="9">
        <v>0</v>
      </c>
      <c r="L770" s="9">
        <v>1</v>
      </c>
      <c r="M770" s="9">
        <v>0</v>
      </c>
      <c r="N770" s="10">
        <v>3</v>
      </c>
    </row>
    <row r="771" spans="1:14" x14ac:dyDescent="0.25">
      <c r="A771" s="3" t="s">
        <v>10</v>
      </c>
      <c r="B771" s="11" t="s">
        <v>29</v>
      </c>
      <c r="C771" s="5">
        <v>11370</v>
      </c>
      <c r="D771" s="5" t="s">
        <v>71</v>
      </c>
      <c r="E771" s="12" t="s">
        <v>30</v>
      </c>
      <c r="F771" s="7">
        <v>45</v>
      </c>
      <c r="G771" s="7">
        <v>45</v>
      </c>
      <c r="H771" s="8">
        <v>11370027</v>
      </c>
      <c r="I771" s="9">
        <v>1</v>
      </c>
      <c r="J771" s="9">
        <v>1</v>
      </c>
      <c r="K771" s="9">
        <v>0</v>
      </c>
      <c r="L771" s="9">
        <v>1</v>
      </c>
      <c r="M771" s="9">
        <v>1</v>
      </c>
      <c r="N771" s="10">
        <v>4</v>
      </c>
    </row>
    <row r="772" spans="1:14" x14ac:dyDescent="0.25">
      <c r="A772" s="3" t="s">
        <v>10</v>
      </c>
      <c r="B772" s="11" t="s">
        <v>29</v>
      </c>
      <c r="C772" s="5">
        <v>11370</v>
      </c>
      <c r="D772" s="5" t="s">
        <v>71</v>
      </c>
      <c r="E772" s="12" t="s">
        <v>30</v>
      </c>
      <c r="F772" s="7">
        <v>45</v>
      </c>
      <c r="G772" s="7">
        <v>45</v>
      </c>
      <c r="H772" s="8">
        <v>11370028</v>
      </c>
      <c r="I772" s="9">
        <v>1</v>
      </c>
      <c r="J772" s="9">
        <v>1</v>
      </c>
      <c r="K772" s="9">
        <v>0</v>
      </c>
      <c r="L772" s="9">
        <v>0</v>
      </c>
      <c r="M772" s="9">
        <v>0</v>
      </c>
      <c r="N772" s="10">
        <v>3</v>
      </c>
    </row>
    <row r="773" spans="1:14" x14ac:dyDescent="0.25">
      <c r="A773" s="3" t="s">
        <v>10</v>
      </c>
      <c r="B773" s="11" t="s">
        <v>29</v>
      </c>
      <c r="C773" s="5">
        <v>11370</v>
      </c>
      <c r="D773" s="5" t="s">
        <v>71</v>
      </c>
      <c r="E773" s="12" t="s">
        <v>30</v>
      </c>
      <c r="F773" s="7">
        <v>45</v>
      </c>
      <c r="G773" s="7">
        <v>45</v>
      </c>
      <c r="H773" s="8">
        <v>11370029</v>
      </c>
      <c r="I773" s="9">
        <v>1</v>
      </c>
      <c r="J773" s="9">
        <v>1</v>
      </c>
      <c r="K773" s="9">
        <v>0</v>
      </c>
      <c r="L773" s="9">
        <v>1</v>
      </c>
      <c r="M773" s="9">
        <v>1</v>
      </c>
      <c r="N773" s="10">
        <v>4</v>
      </c>
    </row>
    <row r="774" spans="1:14" x14ac:dyDescent="0.25">
      <c r="A774" s="3" t="s">
        <v>10</v>
      </c>
      <c r="B774" s="11" t="s">
        <v>29</v>
      </c>
      <c r="C774" s="5">
        <v>11370</v>
      </c>
      <c r="D774" s="5" t="s">
        <v>71</v>
      </c>
      <c r="E774" s="12" t="s">
        <v>30</v>
      </c>
      <c r="F774" s="7">
        <v>45</v>
      </c>
      <c r="G774" s="7">
        <v>45</v>
      </c>
      <c r="H774" s="8">
        <v>11370030</v>
      </c>
      <c r="I774" s="9">
        <v>1</v>
      </c>
      <c r="J774" s="9">
        <v>1</v>
      </c>
      <c r="K774" s="9">
        <v>0</v>
      </c>
      <c r="L774" s="9">
        <v>0</v>
      </c>
      <c r="M774" s="9">
        <v>1</v>
      </c>
      <c r="N774" s="10">
        <v>3</v>
      </c>
    </row>
    <row r="775" spans="1:14" x14ac:dyDescent="0.25">
      <c r="A775" s="3" t="s">
        <v>10</v>
      </c>
      <c r="B775" s="11" t="s">
        <v>29</v>
      </c>
      <c r="C775" s="5">
        <v>11370</v>
      </c>
      <c r="D775" s="5" t="s">
        <v>71</v>
      </c>
      <c r="E775" s="12" t="s">
        <v>30</v>
      </c>
      <c r="F775" s="7">
        <v>45</v>
      </c>
      <c r="G775" s="7">
        <v>45</v>
      </c>
      <c r="H775" s="8">
        <v>11370031</v>
      </c>
      <c r="I775" s="9">
        <v>1</v>
      </c>
      <c r="J775" s="9">
        <v>1</v>
      </c>
      <c r="K775" s="9">
        <v>0</v>
      </c>
      <c r="L775" s="9">
        <v>0</v>
      </c>
      <c r="M775" s="9">
        <v>1</v>
      </c>
      <c r="N775" s="10">
        <v>3</v>
      </c>
    </row>
    <row r="776" spans="1:14" x14ac:dyDescent="0.25">
      <c r="A776" s="3" t="s">
        <v>10</v>
      </c>
      <c r="B776" s="11" t="s">
        <v>29</v>
      </c>
      <c r="C776" s="5">
        <v>11370</v>
      </c>
      <c r="D776" s="5" t="s">
        <v>71</v>
      </c>
      <c r="E776" s="12" t="s">
        <v>30</v>
      </c>
      <c r="F776" s="7">
        <v>45</v>
      </c>
      <c r="G776" s="7">
        <v>45</v>
      </c>
      <c r="H776" s="8">
        <v>11370032</v>
      </c>
      <c r="I776" s="9">
        <v>1</v>
      </c>
      <c r="J776" s="9">
        <v>1</v>
      </c>
      <c r="K776" s="9">
        <v>0</v>
      </c>
      <c r="L776" s="9">
        <v>0</v>
      </c>
      <c r="M776" s="9">
        <v>1</v>
      </c>
      <c r="N776" s="10">
        <v>3</v>
      </c>
    </row>
    <row r="777" spans="1:14" x14ac:dyDescent="0.25">
      <c r="A777" s="3" t="s">
        <v>10</v>
      </c>
      <c r="B777" s="11" t="s">
        <v>29</v>
      </c>
      <c r="C777" s="5">
        <v>11370</v>
      </c>
      <c r="D777" s="5" t="s">
        <v>71</v>
      </c>
      <c r="E777" s="12" t="s">
        <v>30</v>
      </c>
      <c r="F777" s="7">
        <v>45</v>
      </c>
      <c r="G777" s="7">
        <v>45</v>
      </c>
      <c r="H777" s="8">
        <v>11370033</v>
      </c>
      <c r="I777" s="9">
        <v>0</v>
      </c>
      <c r="J777" s="9">
        <v>0</v>
      </c>
      <c r="K777" s="9">
        <v>0</v>
      </c>
      <c r="L777" s="9">
        <v>1</v>
      </c>
      <c r="M777" s="9">
        <v>1</v>
      </c>
      <c r="N777" s="10">
        <v>2</v>
      </c>
    </row>
    <row r="778" spans="1:14" x14ac:dyDescent="0.25">
      <c r="A778" s="3" t="s">
        <v>10</v>
      </c>
      <c r="B778" s="11" t="s">
        <v>29</v>
      </c>
      <c r="C778" s="5">
        <v>11370</v>
      </c>
      <c r="D778" s="5" t="s">
        <v>71</v>
      </c>
      <c r="E778" s="12" t="s">
        <v>30</v>
      </c>
      <c r="F778" s="7">
        <v>45</v>
      </c>
      <c r="G778" s="7">
        <v>45</v>
      </c>
      <c r="H778" s="8">
        <v>11370034</v>
      </c>
      <c r="I778" s="9">
        <v>1</v>
      </c>
      <c r="J778" s="9">
        <v>1</v>
      </c>
      <c r="K778" s="9">
        <v>0</v>
      </c>
      <c r="L778" s="9">
        <v>1</v>
      </c>
      <c r="M778" s="9">
        <v>1</v>
      </c>
      <c r="N778" s="10">
        <v>4</v>
      </c>
    </row>
    <row r="779" spans="1:14" x14ac:dyDescent="0.25">
      <c r="A779" s="3" t="s">
        <v>10</v>
      </c>
      <c r="B779" s="11" t="s">
        <v>29</v>
      </c>
      <c r="C779" s="5">
        <v>11370</v>
      </c>
      <c r="D779" s="5" t="s">
        <v>71</v>
      </c>
      <c r="E779" s="13" t="s">
        <v>31</v>
      </c>
      <c r="F779" s="7">
        <v>45</v>
      </c>
      <c r="G779" s="7">
        <v>45</v>
      </c>
      <c r="H779" s="8">
        <v>11370035</v>
      </c>
      <c r="I779" s="9">
        <v>1</v>
      </c>
      <c r="J779" s="9">
        <v>1</v>
      </c>
      <c r="K779" s="9">
        <v>1</v>
      </c>
      <c r="L779" s="9">
        <v>1</v>
      </c>
      <c r="M779" s="9">
        <v>1</v>
      </c>
      <c r="N779" s="10">
        <v>5</v>
      </c>
    </row>
    <row r="780" spans="1:14" x14ac:dyDescent="0.25">
      <c r="A780" s="3" t="s">
        <v>10</v>
      </c>
      <c r="B780" s="11" t="s">
        <v>29</v>
      </c>
      <c r="C780" s="5">
        <v>11370</v>
      </c>
      <c r="D780" s="5" t="s">
        <v>71</v>
      </c>
      <c r="E780" s="12" t="s">
        <v>31</v>
      </c>
      <c r="F780" s="7">
        <v>45</v>
      </c>
      <c r="G780" s="7">
        <v>45</v>
      </c>
      <c r="H780" s="8">
        <v>11370036</v>
      </c>
      <c r="I780" s="9">
        <v>1</v>
      </c>
      <c r="J780" s="9">
        <v>1</v>
      </c>
      <c r="K780" s="9">
        <v>1</v>
      </c>
      <c r="L780" s="9">
        <v>1</v>
      </c>
      <c r="M780" s="9">
        <v>1</v>
      </c>
      <c r="N780" s="10">
        <v>5</v>
      </c>
    </row>
    <row r="781" spans="1:14" x14ac:dyDescent="0.25">
      <c r="A781" s="3" t="s">
        <v>10</v>
      </c>
      <c r="B781" s="11" t="s">
        <v>29</v>
      </c>
      <c r="C781" s="5">
        <v>11370</v>
      </c>
      <c r="D781" s="5" t="s">
        <v>71</v>
      </c>
      <c r="E781" s="12" t="s">
        <v>31</v>
      </c>
      <c r="F781" s="7">
        <v>45</v>
      </c>
      <c r="G781" s="7">
        <v>45</v>
      </c>
      <c r="H781" s="8">
        <v>11370037</v>
      </c>
      <c r="I781" s="9">
        <v>1</v>
      </c>
      <c r="J781" s="9">
        <v>1</v>
      </c>
      <c r="K781" s="9">
        <v>1</v>
      </c>
      <c r="L781" s="9">
        <v>1</v>
      </c>
      <c r="M781" s="9">
        <v>1</v>
      </c>
      <c r="N781" s="10">
        <v>5</v>
      </c>
    </row>
    <row r="782" spans="1:14" x14ac:dyDescent="0.25">
      <c r="A782" s="3" t="s">
        <v>10</v>
      </c>
      <c r="B782" s="11" t="s">
        <v>29</v>
      </c>
      <c r="C782" s="5">
        <v>11370</v>
      </c>
      <c r="D782" s="5" t="s">
        <v>71</v>
      </c>
      <c r="E782" s="12" t="s">
        <v>31</v>
      </c>
      <c r="F782" s="7">
        <v>45</v>
      </c>
      <c r="G782" s="7">
        <v>45</v>
      </c>
      <c r="H782" s="8">
        <v>11370038</v>
      </c>
      <c r="I782" s="9">
        <v>1</v>
      </c>
      <c r="J782" s="9">
        <v>1</v>
      </c>
      <c r="K782" s="9">
        <v>0</v>
      </c>
      <c r="L782" s="9">
        <v>0</v>
      </c>
      <c r="M782" s="9">
        <v>0</v>
      </c>
      <c r="N782" s="10">
        <v>2</v>
      </c>
    </row>
    <row r="783" spans="1:14" x14ac:dyDescent="0.25">
      <c r="A783" s="3" t="s">
        <v>10</v>
      </c>
      <c r="B783" s="11" t="s">
        <v>29</v>
      </c>
      <c r="C783" s="5">
        <v>11370</v>
      </c>
      <c r="D783" s="5" t="s">
        <v>71</v>
      </c>
      <c r="E783" s="12" t="s">
        <v>31</v>
      </c>
      <c r="F783" s="7">
        <v>45</v>
      </c>
      <c r="G783" s="7">
        <v>45</v>
      </c>
      <c r="H783" s="8">
        <v>11370039</v>
      </c>
      <c r="I783" s="9">
        <v>1</v>
      </c>
      <c r="J783" s="9">
        <v>1</v>
      </c>
      <c r="K783" s="9">
        <v>1</v>
      </c>
      <c r="L783" s="9">
        <v>1</v>
      </c>
      <c r="M783" s="9">
        <v>1</v>
      </c>
      <c r="N783" s="10">
        <v>5</v>
      </c>
    </row>
    <row r="784" spans="1:14" x14ac:dyDescent="0.25">
      <c r="A784" s="3" t="s">
        <v>10</v>
      </c>
      <c r="B784" s="11" t="s">
        <v>29</v>
      </c>
      <c r="C784" s="5">
        <v>11370</v>
      </c>
      <c r="D784" s="5" t="s">
        <v>71</v>
      </c>
      <c r="E784" s="12" t="s">
        <v>31</v>
      </c>
      <c r="F784" s="7">
        <v>45</v>
      </c>
      <c r="G784" s="7">
        <v>45</v>
      </c>
      <c r="H784" s="8">
        <v>11370040</v>
      </c>
      <c r="I784" s="9">
        <v>1</v>
      </c>
      <c r="J784" s="9">
        <v>1</v>
      </c>
      <c r="K784" s="9">
        <v>1</v>
      </c>
      <c r="L784" s="9">
        <v>1</v>
      </c>
      <c r="M784" s="9">
        <v>1</v>
      </c>
      <c r="N784" s="10">
        <v>5</v>
      </c>
    </row>
    <row r="785" spans="1:14" x14ac:dyDescent="0.25">
      <c r="A785" s="3" t="s">
        <v>10</v>
      </c>
      <c r="B785" s="11" t="s">
        <v>29</v>
      </c>
      <c r="C785" s="5">
        <v>11370</v>
      </c>
      <c r="D785" s="5" t="s">
        <v>71</v>
      </c>
      <c r="E785" s="12" t="s">
        <v>31</v>
      </c>
      <c r="F785" s="7">
        <v>45</v>
      </c>
      <c r="G785" s="7">
        <v>45</v>
      </c>
      <c r="H785" s="8">
        <v>11370041</v>
      </c>
      <c r="I785" s="9">
        <v>1</v>
      </c>
      <c r="J785" s="9">
        <v>0</v>
      </c>
      <c r="K785" s="9">
        <v>0</v>
      </c>
      <c r="L785" s="9">
        <v>1</v>
      </c>
      <c r="M785" s="9">
        <v>1</v>
      </c>
      <c r="N785" s="10">
        <v>3</v>
      </c>
    </row>
    <row r="786" spans="1:14" x14ac:dyDescent="0.25">
      <c r="A786" s="3" t="s">
        <v>10</v>
      </c>
      <c r="B786" s="11" t="s">
        <v>29</v>
      </c>
      <c r="C786" s="5">
        <v>11370</v>
      </c>
      <c r="D786" s="5" t="s">
        <v>71</v>
      </c>
      <c r="E786" s="12" t="s">
        <v>31</v>
      </c>
      <c r="F786" s="7">
        <v>45</v>
      </c>
      <c r="G786" s="7">
        <v>45</v>
      </c>
      <c r="H786" s="8">
        <v>11370042</v>
      </c>
      <c r="I786" s="9">
        <v>0</v>
      </c>
      <c r="J786" s="9">
        <v>0</v>
      </c>
      <c r="K786" s="9">
        <v>1</v>
      </c>
      <c r="L786" s="9">
        <v>1</v>
      </c>
      <c r="M786" s="9">
        <v>1</v>
      </c>
      <c r="N786" s="10">
        <v>3</v>
      </c>
    </row>
    <row r="787" spans="1:14" x14ac:dyDescent="0.25">
      <c r="A787" s="3" t="s">
        <v>10</v>
      </c>
      <c r="B787" s="11" t="s">
        <v>29</v>
      </c>
      <c r="C787" s="5">
        <v>11370</v>
      </c>
      <c r="D787" s="5" t="s">
        <v>71</v>
      </c>
      <c r="E787" s="12" t="s">
        <v>31</v>
      </c>
      <c r="F787" s="7">
        <v>45</v>
      </c>
      <c r="G787" s="7">
        <v>45</v>
      </c>
      <c r="H787" s="8">
        <v>11370043</v>
      </c>
      <c r="I787" s="9">
        <v>0</v>
      </c>
      <c r="J787" s="9">
        <v>0</v>
      </c>
      <c r="K787" s="9">
        <v>1</v>
      </c>
      <c r="L787" s="9">
        <v>1</v>
      </c>
      <c r="M787" s="9">
        <v>1</v>
      </c>
      <c r="N787" s="10">
        <v>3</v>
      </c>
    </row>
    <row r="788" spans="1:14" x14ac:dyDescent="0.25">
      <c r="A788" s="3" t="s">
        <v>10</v>
      </c>
      <c r="B788" s="11" t="s">
        <v>29</v>
      </c>
      <c r="C788" s="5">
        <v>11370</v>
      </c>
      <c r="D788" s="5" t="s">
        <v>71</v>
      </c>
      <c r="E788" s="12" t="s">
        <v>31</v>
      </c>
      <c r="F788" s="7">
        <v>45</v>
      </c>
      <c r="G788" s="7">
        <v>45</v>
      </c>
      <c r="H788" s="8">
        <v>11370044</v>
      </c>
      <c r="I788" s="9">
        <v>1</v>
      </c>
      <c r="J788" s="9">
        <v>1</v>
      </c>
      <c r="K788" s="9">
        <v>1</v>
      </c>
      <c r="L788" s="9">
        <v>0</v>
      </c>
      <c r="M788" s="9">
        <v>0</v>
      </c>
      <c r="N788" s="10">
        <v>3</v>
      </c>
    </row>
    <row r="789" spans="1:14" x14ac:dyDescent="0.25">
      <c r="A789" s="3" t="s">
        <v>10</v>
      </c>
      <c r="B789" s="11" t="s">
        <v>29</v>
      </c>
      <c r="C789" s="5">
        <v>11370</v>
      </c>
      <c r="D789" s="5" t="s">
        <v>71</v>
      </c>
      <c r="E789" s="12" t="s">
        <v>31</v>
      </c>
      <c r="F789" s="7">
        <v>45</v>
      </c>
      <c r="G789" s="7">
        <v>45</v>
      </c>
      <c r="H789" s="8">
        <v>11370045</v>
      </c>
      <c r="I789" s="9">
        <v>1</v>
      </c>
      <c r="J789" s="9">
        <v>0</v>
      </c>
      <c r="K789" s="9">
        <v>1</v>
      </c>
      <c r="L789" s="9">
        <v>0</v>
      </c>
      <c r="M789" s="9">
        <v>0</v>
      </c>
      <c r="N789" s="10">
        <v>2</v>
      </c>
    </row>
    <row r="790" spans="1:14" x14ac:dyDescent="0.25">
      <c r="A790" s="3" t="s">
        <v>10</v>
      </c>
      <c r="B790" s="11" t="s">
        <v>32</v>
      </c>
      <c r="C790" s="5">
        <v>11371</v>
      </c>
      <c r="D790" s="5" t="s">
        <v>70</v>
      </c>
      <c r="E790" s="6" t="s">
        <v>15</v>
      </c>
      <c r="F790" s="7">
        <v>120</v>
      </c>
      <c r="G790" s="7">
        <v>105</v>
      </c>
      <c r="H790" s="8">
        <v>11371001</v>
      </c>
      <c r="I790" s="9">
        <v>1</v>
      </c>
      <c r="J790" s="9">
        <v>1</v>
      </c>
      <c r="K790" s="9">
        <v>1</v>
      </c>
      <c r="L790" s="9">
        <v>1</v>
      </c>
      <c r="M790" s="9">
        <v>1</v>
      </c>
      <c r="N790" s="10">
        <v>5</v>
      </c>
    </row>
    <row r="791" spans="1:14" x14ac:dyDescent="0.25">
      <c r="A791" s="3" t="s">
        <v>10</v>
      </c>
      <c r="B791" s="3" t="s">
        <v>32</v>
      </c>
      <c r="C791" s="5">
        <v>11371</v>
      </c>
      <c r="D791" s="5" t="s">
        <v>70</v>
      </c>
      <c r="E791" s="6" t="s">
        <v>15</v>
      </c>
      <c r="F791" s="7">
        <v>120</v>
      </c>
      <c r="G791" s="7">
        <v>105</v>
      </c>
      <c r="H791" s="8">
        <v>11371001</v>
      </c>
      <c r="I791" s="9">
        <v>1</v>
      </c>
      <c r="J791" s="9">
        <v>1</v>
      </c>
      <c r="K791" s="9">
        <v>1</v>
      </c>
      <c r="L791" s="9">
        <v>1</v>
      </c>
      <c r="M791" s="9">
        <v>1</v>
      </c>
      <c r="N791" s="10">
        <v>5</v>
      </c>
    </row>
    <row r="792" spans="1:14" x14ac:dyDescent="0.25">
      <c r="A792" s="3" t="s">
        <v>10</v>
      </c>
      <c r="B792" s="11" t="s">
        <v>32</v>
      </c>
      <c r="C792" s="5">
        <v>11371</v>
      </c>
      <c r="D792" s="5" t="s">
        <v>70</v>
      </c>
      <c r="E792" s="12" t="s">
        <v>15</v>
      </c>
      <c r="F792" s="7">
        <v>120</v>
      </c>
      <c r="G792" s="7">
        <v>105</v>
      </c>
      <c r="H792" s="8">
        <v>11371002</v>
      </c>
      <c r="I792" s="9">
        <v>1</v>
      </c>
      <c r="J792" s="9">
        <v>1</v>
      </c>
      <c r="K792" s="9">
        <v>1</v>
      </c>
      <c r="L792" s="9">
        <v>1</v>
      </c>
      <c r="M792" s="9">
        <v>1</v>
      </c>
      <c r="N792" s="10">
        <v>5</v>
      </c>
    </row>
    <row r="793" spans="1:14" x14ac:dyDescent="0.25">
      <c r="A793" s="3" t="s">
        <v>10</v>
      </c>
      <c r="B793" s="11" t="s">
        <v>32</v>
      </c>
      <c r="C793" s="5">
        <v>11371</v>
      </c>
      <c r="D793" s="5" t="s">
        <v>70</v>
      </c>
      <c r="E793" s="12" t="s">
        <v>15</v>
      </c>
      <c r="F793" s="7">
        <v>120</v>
      </c>
      <c r="G793" s="7">
        <v>105</v>
      </c>
      <c r="H793" s="8">
        <v>11371003</v>
      </c>
      <c r="I793" s="9">
        <v>1</v>
      </c>
      <c r="J793" s="9">
        <v>1</v>
      </c>
      <c r="K793" s="9">
        <v>1</v>
      </c>
      <c r="L793" s="9">
        <v>1</v>
      </c>
      <c r="M793" s="9">
        <v>1</v>
      </c>
      <c r="N793" s="10">
        <v>5</v>
      </c>
    </row>
    <row r="794" spans="1:14" x14ac:dyDescent="0.25">
      <c r="A794" s="3" t="s">
        <v>10</v>
      </c>
      <c r="B794" s="11" t="s">
        <v>32</v>
      </c>
      <c r="C794" s="5">
        <v>11371</v>
      </c>
      <c r="D794" s="5" t="s">
        <v>70</v>
      </c>
      <c r="E794" s="12" t="s">
        <v>15</v>
      </c>
      <c r="F794" s="7">
        <v>120</v>
      </c>
      <c r="G794" s="7">
        <v>105</v>
      </c>
      <c r="H794" s="8">
        <v>11371004</v>
      </c>
      <c r="I794" s="9">
        <v>1</v>
      </c>
      <c r="J794" s="9">
        <v>1</v>
      </c>
      <c r="K794" s="9">
        <v>1</v>
      </c>
      <c r="L794" s="9">
        <v>1</v>
      </c>
      <c r="M794" s="9">
        <v>1</v>
      </c>
      <c r="N794" s="10">
        <v>5</v>
      </c>
    </row>
    <row r="795" spans="1:14" x14ac:dyDescent="0.25">
      <c r="A795" s="3" t="s">
        <v>10</v>
      </c>
      <c r="B795" s="11" t="s">
        <v>32</v>
      </c>
      <c r="C795" s="5">
        <v>11371</v>
      </c>
      <c r="D795" s="5" t="s">
        <v>70</v>
      </c>
      <c r="E795" s="12" t="s">
        <v>15</v>
      </c>
      <c r="F795" s="7">
        <v>120</v>
      </c>
      <c r="G795" s="7">
        <v>105</v>
      </c>
      <c r="H795" s="8">
        <v>11371005</v>
      </c>
      <c r="I795" s="9">
        <v>1</v>
      </c>
      <c r="J795" s="9">
        <v>1</v>
      </c>
      <c r="K795" s="9">
        <v>1</v>
      </c>
      <c r="L795" s="9">
        <v>1</v>
      </c>
      <c r="M795" s="9">
        <v>1</v>
      </c>
      <c r="N795" s="10">
        <v>5</v>
      </c>
    </row>
    <row r="796" spans="1:14" x14ac:dyDescent="0.25">
      <c r="A796" s="3" t="s">
        <v>10</v>
      </c>
      <c r="B796" s="11" t="s">
        <v>32</v>
      </c>
      <c r="C796" s="5">
        <v>11371</v>
      </c>
      <c r="D796" s="5" t="s">
        <v>70</v>
      </c>
      <c r="E796" s="12" t="s">
        <v>15</v>
      </c>
      <c r="F796" s="7">
        <v>120</v>
      </c>
      <c r="G796" s="7">
        <v>105</v>
      </c>
      <c r="H796" s="8">
        <v>11371006</v>
      </c>
      <c r="I796" s="9">
        <v>1</v>
      </c>
      <c r="J796" s="9">
        <v>1</v>
      </c>
      <c r="K796" s="9">
        <v>1</v>
      </c>
      <c r="L796" s="9">
        <v>1</v>
      </c>
      <c r="M796" s="9">
        <v>1</v>
      </c>
      <c r="N796" s="10">
        <v>5</v>
      </c>
    </row>
    <row r="797" spans="1:14" x14ac:dyDescent="0.25">
      <c r="A797" s="3" t="s">
        <v>10</v>
      </c>
      <c r="B797" s="11" t="s">
        <v>32</v>
      </c>
      <c r="C797" s="5">
        <v>11371</v>
      </c>
      <c r="D797" s="5" t="s">
        <v>70</v>
      </c>
      <c r="E797" s="12" t="s">
        <v>15</v>
      </c>
      <c r="F797" s="7">
        <v>120</v>
      </c>
      <c r="G797" s="7">
        <v>105</v>
      </c>
      <c r="H797" s="8">
        <v>11371007</v>
      </c>
      <c r="I797" s="9">
        <v>1</v>
      </c>
      <c r="J797" s="9">
        <v>1</v>
      </c>
      <c r="K797" s="9">
        <v>1</v>
      </c>
      <c r="L797" s="9">
        <v>1</v>
      </c>
      <c r="M797" s="9">
        <v>1</v>
      </c>
      <c r="N797" s="10">
        <v>5</v>
      </c>
    </row>
    <row r="798" spans="1:14" x14ac:dyDescent="0.25">
      <c r="A798" s="3" t="s">
        <v>10</v>
      </c>
      <c r="B798" s="11" t="s">
        <v>32</v>
      </c>
      <c r="C798" s="5">
        <v>11371</v>
      </c>
      <c r="D798" s="5" t="s">
        <v>70</v>
      </c>
      <c r="E798" s="12" t="s">
        <v>15</v>
      </c>
      <c r="F798" s="7">
        <v>120</v>
      </c>
      <c r="G798" s="7">
        <v>105</v>
      </c>
      <c r="H798" s="8">
        <v>11371008</v>
      </c>
      <c r="I798" s="9">
        <v>1</v>
      </c>
      <c r="J798" s="9">
        <v>1</v>
      </c>
      <c r="K798" s="9">
        <v>1</v>
      </c>
      <c r="L798" s="9">
        <v>1</v>
      </c>
      <c r="M798" s="9">
        <v>1</v>
      </c>
      <c r="N798" s="10">
        <v>5</v>
      </c>
    </row>
    <row r="799" spans="1:14" x14ac:dyDescent="0.25">
      <c r="A799" s="3" t="s">
        <v>10</v>
      </c>
      <c r="B799" s="11" t="s">
        <v>32</v>
      </c>
      <c r="C799" s="5">
        <v>11371</v>
      </c>
      <c r="D799" s="5" t="s">
        <v>70</v>
      </c>
      <c r="E799" s="12" t="s">
        <v>15</v>
      </c>
      <c r="F799" s="7">
        <v>120</v>
      </c>
      <c r="G799" s="7">
        <v>105</v>
      </c>
      <c r="H799" s="8">
        <v>11371009</v>
      </c>
      <c r="I799" s="9">
        <v>1</v>
      </c>
      <c r="J799" s="9">
        <v>0</v>
      </c>
      <c r="K799" s="9">
        <v>1</v>
      </c>
      <c r="L799" s="9">
        <v>1</v>
      </c>
      <c r="M799" s="9">
        <v>1</v>
      </c>
      <c r="N799" s="10">
        <v>4</v>
      </c>
    </row>
    <row r="800" spans="1:14" x14ac:dyDescent="0.25">
      <c r="A800" s="3" t="s">
        <v>10</v>
      </c>
      <c r="B800" s="11" t="s">
        <v>32</v>
      </c>
      <c r="C800" s="5">
        <v>11371</v>
      </c>
      <c r="D800" s="5" t="s">
        <v>70</v>
      </c>
      <c r="E800" s="12" t="s">
        <v>15</v>
      </c>
      <c r="F800" s="7">
        <v>120</v>
      </c>
      <c r="G800" s="7">
        <v>105</v>
      </c>
      <c r="H800" s="8">
        <v>11371010</v>
      </c>
      <c r="I800" s="9">
        <v>1</v>
      </c>
      <c r="J800" s="9">
        <v>1</v>
      </c>
      <c r="K800" s="9">
        <v>1</v>
      </c>
      <c r="L800" s="9">
        <v>1</v>
      </c>
      <c r="M800" s="9">
        <v>0</v>
      </c>
      <c r="N800" s="10">
        <v>4</v>
      </c>
    </row>
    <row r="801" spans="1:14" x14ac:dyDescent="0.25">
      <c r="A801" s="3" t="s">
        <v>10</v>
      </c>
      <c r="B801" s="11" t="s">
        <v>32</v>
      </c>
      <c r="C801" s="5">
        <v>11371</v>
      </c>
      <c r="D801" s="5" t="s">
        <v>70</v>
      </c>
      <c r="E801" s="12" t="s">
        <v>15</v>
      </c>
      <c r="F801" s="7">
        <v>120</v>
      </c>
      <c r="G801" s="7">
        <v>105</v>
      </c>
      <c r="H801" s="8">
        <v>11371011</v>
      </c>
      <c r="I801" s="9">
        <v>1</v>
      </c>
      <c r="J801" s="9">
        <v>1</v>
      </c>
      <c r="K801" s="9">
        <v>1</v>
      </c>
      <c r="L801" s="9">
        <v>1</v>
      </c>
      <c r="M801" s="9">
        <v>1</v>
      </c>
      <c r="N801" s="10">
        <v>5</v>
      </c>
    </row>
    <row r="802" spans="1:14" x14ac:dyDescent="0.25">
      <c r="A802" s="3" t="s">
        <v>10</v>
      </c>
      <c r="B802" s="11" t="s">
        <v>32</v>
      </c>
      <c r="C802" s="5">
        <v>11371</v>
      </c>
      <c r="D802" s="5" t="s">
        <v>70</v>
      </c>
      <c r="E802" s="12" t="s">
        <v>15</v>
      </c>
      <c r="F802" s="7">
        <v>120</v>
      </c>
      <c r="G802" s="7">
        <v>105</v>
      </c>
      <c r="H802" s="8">
        <v>11371012</v>
      </c>
      <c r="I802" s="9">
        <v>1</v>
      </c>
      <c r="J802" s="9">
        <v>0</v>
      </c>
      <c r="K802" s="9">
        <v>1</v>
      </c>
      <c r="L802" s="9">
        <v>1</v>
      </c>
      <c r="M802" s="9">
        <v>1</v>
      </c>
      <c r="N802" s="10">
        <v>4</v>
      </c>
    </row>
    <row r="803" spans="1:14" x14ac:dyDescent="0.25">
      <c r="A803" s="3" t="s">
        <v>10</v>
      </c>
      <c r="B803" s="11" t="s">
        <v>32</v>
      </c>
      <c r="C803" s="5">
        <v>11371</v>
      </c>
      <c r="D803" s="5" t="s">
        <v>70</v>
      </c>
      <c r="E803" s="12" t="s">
        <v>15</v>
      </c>
      <c r="F803" s="7">
        <v>120</v>
      </c>
      <c r="G803" s="7">
        <v>105</v>
      </c>
      <c r="H803" s="8">
        <v>11371013</v>
      </c>
      <c r="I803" s="9">
        <v>1</v>
      </c>
      <c r="J803" s="9">
        <v>1</v>
      </c>
      <c r="K803" s="9">
        <v>1</v>
      </c>
      <c r="L803" s="9">
        <v>1</v>
      </c>
      <c r="M803" s="9">
        <v>1</v>
      </c>
      <c r="N803" s="10">
        <v>5</v>
      </c>
    </row>
    <row r="804" spans="1:14" x14ac:dyDescent="0.25">
      <c r="A804" s="3" t="s">
        <v>10</v>
      </c>
      <c r="B804" s="11" t="s">
        <v>32</v>
      </c>
      <c r="C804" s="5">
        <v>11371</v>
      </c>
      <c r="D804" s="5" t="s">
        <v>70</v>
      </c>
      <c r="E804" s="12" t="s">
        <v>15</v>
      </c>
      <c r="F804" s="7">
        <v>120</v>
      </c>
      <c r="G804" s="7">
        <v>105</v>
      </c>
      <c r="H804" s="8">
        <v>11371014</v>
      </c>
      <c r="I804" s="9">
        <v>1</v>
      </c>
      <c r="J804" s="9">
        <v>1</v>
      </c>
      <c r="K804" s="9">
        <v>1</v>
      </c>
      <c r="L804" s="9">
        <v>1</v>
      </c>
      <c r="M804" s="9">
        <v>1</v>
      </c>
      <c r="N804" s="10">
        <v>5</v>
      </c>
    </row>
    <row r="805" spans="1:14" x14ac:dyDescent="0.25">
      <c r="A805" s="3" t="s">
        <v>10</v>
      </c>
      <c r="B805" s="11" t="s">
        <v>32</v>
      </c>
      <c r="C805" s="5">
        <v>11371</v>
      </c>
      <c r="D805" s="5" t="s">
        <v>70</v>
      </c>
      <c r="E805" s="12" t="s">
        <v>15</v>
      </c>
      <c r="F805" s="7">
        <v>120</v>
      </c>
      <c r="G805" s="7">
        <v>105</v>
      </c>
      <c r="H805" s="8">
        <v>11371015</v>
      </c>
      <c r="I805" s="9">
        <v>1</v>
      </c>
      <c r="J805" s="9">
        <v>1</v>
      </c>
      <c r="K805" s="9">
        <v>1</v>
      </c>
      <c r="L805" s="9">
        <v>1</v>
      </c>
      <c r="M805" s="9">
        <v>1</v>
      </c>
      <c r="N805" s="10">
        <v>5</v>
      </c>
    </row>
    <row r="806" spans="1:14" x14ac:dyDescent="0.25">
      <c r="A806" s="3" t="s">
        <v>10</v>
      </c>
      <c r="B806" s="11" t="s">
        <v>32</v>
      </c>
      <c r="C806" s="5">
        <v>11371</v>
      </c>
      <c r="D806" s="5" t="s">
        <v>70</v>
      </c>
      <c r="E806" s="12" t="s">
        <v>15</v>
      </c>
      <c r="F806" s="7">
        <v>120</v>
      </c>
      <c r="G806" s="7">
        <v>105</v>
      </c>
      <c r="H806" s="8">
        <v>11371016</v>
      </c>
      <c r="I806" s="9">
        <v>1</v>
      </c>
      <c r="J806" s="9">
        <v>1</v>
      </c>
      <c r="K806" s="9">
        <v>1</v>
      </c>
      <c r="L806" s="9">
        <v>1</v>
      </c>
      <c r="M806" s="9">
        <v>1</v>
      </c>
      <c r="N806" s="10">
        <v>5</v>
      </c>
    </row>
    <row r="807" spans="1:14" x14ac:dyDescent="0.25">
      <c r="A807" s="3" t="s">
        <v>10</v>
      </c>
      <c r="B807" s="11" t="s">
        <v>32</v>
      </c>
      <c r="C807" s="5">
        <v>11371</v>
      </c>
      <c r="D807" s="5" t="s">
        <v>70</v>
      </c>
      <c r="E807" s="12" t="s">
        <v>15</v>
      </c>
      <c r="F807" s="7">
        <v>120</v>
      </c>
      <c r="G807" s="7">
        <v>105</v>
      </c>
      <c r="H807" s="8">
        <v>11371017</v>
      </c>
      <c r="I807" s="9">
        <v>1</v>
      </c>
      <c r="J807" s="9">
        <v>1</v>
      </c>
      <c r="K807" s="9">
        <v>1</v>
      </c>
      <c r="L807" s="9">
        <v>1</v>
      </c>
      <c r="M807" s="9">
        <v>1</v>
      </c>
      <c r="N807" s="10">
        <v>5</v>
      </c>
    </row>
    <row r="808" spans="1:14" x14ac:dyDescent="0.25">
      <c r="A808" s="3" t="s">
        <v>10</v>
      </c>
      <c r="B808" s="11" t="s">
        <v>32</v>
      </c>
      <c r="C808" s="5">
        <v>11371</v>
      </c>
      <c r="D808" s="5" t="s">
        <v>70</v>
      </c>
      <c r="E808" s="12" t="s">
        <v>15</v>
      </c>
      <c r="F808" s="7">
        <v>120</v>
      </c>
      <c r="G808" s="7">
        <v>105</v>
      </c>
      <c r="H808" s="8">
        <v>11371018</v>
      </c>
      <c r="I808" s="9">
        <v>1</v>
      </c>
      <c r="J808" s="9">
        <v>1</v>
      </c>
      <c r="K808" s="9">
        <v>1</v>
      </c>
      <c r="L808" s="9">
        <v>1</v>
      </c>
      <c r="M808" s="9">
        <v>1</v>
      </c>
      <c r="N808" s="10">
        <v>5</v>
      </c>
    </row>
    <row r="809" spans="1:14" x14ac:dyDescent="0.25">
      <c r="A809" s="3" t="s">
        <v>10</v>
      </c>
      <c r="B809" s="11" t="s">
        <v>32</v>
      </c>
      <c r="C809" s="5">
        <v>11371</v>
      </c>
      <c r="D809" s="5" t="s">
        <v>70</v>
      </c>
      <c r="E809" s="12" t="s">
        <v>15</v>
      </c>
      <c r="F809" s="7">
        <v>120</v>
      </c>
      <c r="G809" s="7">
        <v>105</v>
      </c>
      <c r="H809" s="8">
        <v>11371019</v>
      </c>
      <c r="I809" s="9">
        <v>1</v>
      </c>
      <c r="J809" s="9">
        <v>1</v>
      </c>
      <c r="K809" s="9">
        <v>1</v>
      </c>
      <c r="L809" s="9">
        <v>1</v>
      </c>
      <c r="M809" s="9">
        <v>1</v>
      </c>
      <c r="N809" s="10">
        <v>5</v>
      </c>
    </row>
    <row r="810" spans="1:14" x14ac:dyDescent="0.25">
      <c r="A810" s="3" t="s">
        <v>10</v>
      </c>
      <c r="B810" s="11" t="s">
        <v>32</v>
      </c>
      <c r="C810" s="5">
        <v>11371</v>
      </c>
      <c r="D810" s="5" t="s">
        <v>70</v>
      </c>
      <c r="E810" s="12" t="s">
        <v>15</v>
      </c>
      <c r="F810" s="7">
        <v>120</v>
      </c>
      <c r="G810" s="7">
        <v>105</v>
      </c>
      <c r="H810" s="8">
        <v>11371020</v>
      </c>
      <c r="I810" s="9">
        <v>1</v>
      </c>
      <c r="J810" s="9">
        <v>1</v>
      </c>
      <c r="K810" s="9">
        <v>1</v>
      </c>
      <c r="L810" s="9">
        <v>1</v>
      </c>
      <c r="M810" s="9">
        <v>1</v>
      </c>
      <c r="N810" s="10">
        <v>5</v>
      </c>
    </row>
    <row r="811" spans="1:14" x14ac:dyDescent="0.25">
      <c r="A811" s="3" t="s">
        <v>10</v>
      </c>
      <c r="B811" s="11" t="s">
        <v>32</v>
      </c>
      <c r="C811" s="5">
        <v>11371</v>
      </c>
      <c r="D811" s="5" t="s">
        <v>70</v>
      </c>
      <c r="E811" s="12" t="s">
        <v>15</v>
      </c>
      <c r="F811" s="7">
        <v>120</v>
      </c>
      <c r="G811" s="7">
        <v>105</v>
      </c>
      <c r="H811" s="8">
        <v>11371021</v>
      </c>
      <c r="I811" s="9">
        <v>1</v>
      </c>
      <c r="J811" s="9">
        <v>1</v>
      </c>
      <c r="K811" s="9">
        <v>1</v>
      </c>
      <c r="L811" s="9">
        <v>1</v>
      </c>
      <c r="M811" s="9">
        <v>1</v>
      </c>
      <c r="N811" s="10">
        <v>5</v>
      </c>
    </row>
    <row r="812" spans="1:14" x14ac:dyDescent="0.25">
      <c r="A812" s="3" t="s">
        <v>10</v>
      </c>
      <c r="B812" s="11" t="s">
        <v>32</v>
      </c>
      <c r="C812" s="5">
        <v>11371</v>
      </c>
      <c r="D812" s="5" t="s">
        <v>70</v>
      </c>
      <c r="E812" s="12" t="s">
        <v>15</v>
      </c>
      <c r="F812" s="7">
        <v>120</v>
      </c>
      <c r="G812" s="7">
        <v>105</v>
      </c>
      <c r="H812" s="8">
        <v>11371022</v>
      </c>
      <c r="I812" s="9">
        <v>1</v>
      </c>
      <c r="J812" s="9">
        <v>1</v>
      </c>
      <c r="K812" s="9">
        <v>1</v>
      </c>
      <c r="L812" s="9">
        <v>1</v>
      </c>
      <c r="M812" s="9">
        <v>1</v>
      </c>
      <c r="N812" s="10">
        <v>5</v>
      </c>
    </row>
    <row r="813" spans="1:14" x14ac:dyDescent="0.25">
      <c r="A813" s="3" t="s">
        <v>10</v>
      </c>
      <c r="B813" s="11" t="s">
        <v>32</v>
      </c>
      <c r="C813" s="5">
        <v>11371</v>
      </c>
      <c r="D813" s="5" t="s">
        <v>70</v>
      </c>
      <c r="E813" s="12" t="s">
        <v>15</v>
      </c>
      <c r="F813" s="7">
        <v>120</v>
      </c>
      <c r="G813" s="7">
        <v>105</v>
      </c>
      <c r="H813" s="8">
        <v>11371023</v>
      </c>
      <c r="I813" s="9">
        <v>1</v>
      </c>
      <c r="J813" s="9">
        <v>1</v>
      </c>
      <c r="K813" s="9">
        <v>1</v>
      </c>
      <c r="L813" s="9">
        <v>1</v>
      </c>
      <c r="M813" s="9">
        <v>1</v>
      </c>
      <c r="N813" s="10">
        <v>5</v>
      </c>
    </row>
    <row r="814" spans="1:14" x14ac:dyDescent="0.25">
      <c r="A814" s="3" t="s">
        <v>10</v>
      </c>
      <c r="B814" s="11" t="s">
        <v>32</v>
      </c>
      <c r="C814" s="5">
        <v>11371</v>
      </c>
      <c r="D814" s="5" t="s">
        <v>70</v>
      </c>
      <c r="E814" s="12" t="s">
        <v>15</v>
      </c>
      <c r="F814" s="7">
        <v>120</v>
      </c>
      <c r="G814" s="7">
        <v>105</v>
      </c>
      <c r="H814" s="8">
        <v>11371024</v>
      </c>
      <c r="I814" s="9">
        <v>1</v>
      </c>
      <c r="J814" s="9">
        <v>1</v>
      </c>
      <c r="K814" s="9">
        <v>1</v>
      </c>
      <c r="L814" s="9">
        <v>1</v>
      </c>
      <c r="M814" s="9">
        <v>1</v>
      </c>
      <c r="N814" s="10">
        <v>5</v>
      </c>
    </row>
    <row r="815" spans="1:14" x14ac:dyDescent="0.25">
      <c r="A815" s="3" t="s">
        <v>10</v>
      </c>
      <c r="B815" s="11" t="s">
        <v>32</v>
      </c>
      <c r="C815" s="5">
        <v>11371</v>
      </c>
      <c r="D815" s="5" t="s">
        <v>70</v>
      </c>
      <c r="E815" s="12" t="s">
        <v>15</v>
      </c>
      <c r="F815" s="7">
        <v>120</v>
      </c>
      <c r="G815" s="7">
        <v>105</v>
      </c>
      <c r="H815" s="8">
        <v>11371025</v>
      </c>
      <c r="I815" s="9">
        <v>1</v>
      </c>
      <c r="J815" s="9">
        <v>1</v>
      </c>
      <c r="K815" s="9">
        <v>1</v>
      </c>
      <c r="L815" s="9">
        <v>1</v>
      </c>
      <c r="M815" s="9">
        <v>1</v>
      </c>
      <c r="N815" s="10">
        <v>5</v>
      </c>
    </row>
    <row r="816" spans="1:14" x14ac:dyDescent="0.25">
      <c r="A816" s="3" t="s">
        <v>10</v>
      </c>
      <c r="B816" s="11" t="s">
        <v>32</v>
      </c>
      <c r="C816" s="5">
        <v>11371</v>
      </c>
      <c r="D816" s="5" t="s">
        <v>70</v>
      </c>
      <c r="E816" s="13" t="s">
        <v>16</v>
      </c>
      <c r="F816" s="7">
        <v>120</v>
      </c>
      <c r="G816" s="7">
        <v>105</v>
      </c>
      <c r="H816" s="8">
        <v>11371026</v>
      </c>
      <c r="I816" s="17">
        <v>0</v>
      </c>
      <c r="J816" s="17">
        <v>1</v>
      </c>
      <c r="K816" s="17">
        <v>0</v>
      </c>
      <c r="L816" s="17">
        <v>1</v>
      </c>
      <c r="M816" s="17">
        <v>1</v>
      </c>
      <c r="N816" s="18">
        <v>3</v>
      </c>
    </row>
    <row r="817" spans="1:14" x14ac:dyDescent="0.25">
      <c r="A817" s="3" t="s">
        <v>10</v>
      </c>
      <c r="B817" s="11" t="s">
        <v>32</v>
      </c>
      <c r="C817" s="5">
        <v>11371</v>
      </c>
      <c r="D817" s="5" t="s">
        <v>70</v>
      </c>
      <c r="E817" s="13" t="s">
        <v>16</v>
      </c>
      <c r="F817" s="7">
        <v>120</v>
      </c>
      <c r="G817" s="7">
        <v>105</v>
      </c>
      <c r="H817" s="8">
        <v>11371027</v>
      </c>
      <c r="I817" s="17">
        <v>1</v>
      </c>
      <c r="J817" s="17">
        <v>1</v>
      </c>
      <c r="K817" s="17">
        <v>1</v>
      </c>
      <c r="L817" s="17">
        <v>1</v>
      </c>
      <c r="M817" s="17">
        <v>1</v>
      </c>
      <c r="N817" s="18">
        <v>5</v>
      </c>
    </row>
    <row r="818" spans="1:14" x14ac:dyDescent="0.25">
      <c r="A818" s="3" t="s">
        <v>10</v>
      </c>
      <c r="B818" s="11" t="s">
        <v>32</v>
      </c>
      <c r="C818" s="5">
        <v>11371</v>
      </c>
      <c r="D818" s="5" t="s">
        <v>70</v>
      </c>
      <c r="E818" s="12" t="s">
        <v>16</v>
      </c>
      <c r="F818" s="7">
        <v>120</v>
      </c>
      <c r="G818" s="7">
        <v>105</v>
      </c>
      <c r="H818" s="8">
        <v>11371028</v>
      </c>
      <c r="I818" s="17">
        <v>1</v>
      </c>
      <c r="J818" s="17">
        <v>1</v>
      </c>
      <c r="K818" s="17">
        <v>1</v>
      </c>
      <c r="L818" s="17">
        <v>1</v>
      </c>
      <c r="M818" s="17">
        <v>1</v>
      </c>
      <c r="N818" s="18">
        <v>5</v>
      </c>
    </row>
    <row r="819" spans="1:14" x14ac:dyDescent="0.25">
      <c r="A819" s="3" t="s">
        <v>10</v>
      </c>
      <c r="B819" s="11" t="s">
        <v>32</v>
      </c>
      <c r="C819" s="5">
        <v>11371</v>
      </c>
      <c r="D819" s="5" t="s">
        <v>70</v>
      </c>
      <c r="E819" s="12" t="s">
        <v>16</v>
      </c>
      <c r="F819" s="7">
        <v>120</v>
      </c>
      <c r="G819" s="7">
        <v>105</v>
      </c>
      <c r="H819" s="19">
        <v>11371029</v>
      </c>
      <c r="I819" s="17">
        <v>1</v>
      </c>
      <c r="J819" s="17">
        <v>1</v>
      </c>
      <c r="K819" s="17">
        <v>1</v>
      </c>
      <c r="L819" s="17">
        <v>1</v>
      </c>
      <c r="M819" s="17">
        <v>1</v>
      </c>
      <c r="N819" s="18">
        <v>5</v>
      </c>
    </row>
    <row r="820" spans="1:14" x14ac:dyDescent="0.25">
      <c r="A820" s="3" t="s">
        <v>10</v>
      </c>
      <c r="B820" s="11" t="s">
        <v>32</v>
      </c>
      <c r="C820" s="5">
        <v>11371</v>
      </c>
      <c r="D820" s="5" t="s">
        <v>70</v>
      </c>
      <c r="E820" s="12" t="s">
        <v>16</v>
      </c>
      <c r="F820" s="7">
        <v>120</v>
      </c>
      <c r="G820" s="7">
        <v>105</v>
      </c>
      <c r="H820" s="19">
        <v>11371030</v>
      </c>
      <c r="I820" s="17">
        <v>1</v>
      </c>
      <c r="J820" s="17">
        <v>1</v>
      </c>
      <c r="K820" s="17">
        <v>1</v>
      </c>
      <c r="L820" s="17">
        <v>1</v>
      </c>
      <c r="M820" s="17">
        <v>1</v>
      </c>
      <c r="N820" s="18">
        <v>5</v>
      </c>
    </row>
    <row r="821" spans="1:14" x14ac:dyDescent="0.25">
      <c r="A821" s="3" t="s">
        <v>10</v>
      </c>
      <c r="B821" s="11" t="s">
        <v>32</v>
      </c>
      <c r="C821" s="5">
        <v>11371</v>
      </c>
      <c r="D821" s="5" t="s">
        <v>70</v>
      </c>
      <c r="E821" s="12" t="s">
        <v>16</v>
      </c>
      <c r="F821" s="7">
        <v>120</v>
      </c>
      <c r="G821" s="7">
        <v>105</v>
      </c>
      <c r="H821" s="19">
        <v>11371031</v>
      </c>
      <c r="I821" s="17">
        <v>1</v>
      </c>
      <c r="J821" s="17">
        <v>1</v>
      </c>
      <c r="K821" s="17">
        <v>1</v>
      </c>
      <c r="L821" s="17">
        <v>1</v>
      </c>
      <c r="M821" s="17">
        <v>1</v>
      </c>
      <c r="N821" s="18">
        <v>5</v>
      </c>
    </row>
    <row r="822" spans="1:14" x14ac:dyDescent="0.25">
      <c r="A822" s="3" t="s">
        <v>10</v>
      </c>
      <c r="B822" s="11" t="s">
        <v>32</v>
      </c>
      <c r="C822" s="5">
        <v>11371</v>
      </c>
      <c r="D822" s="5" t="s">
        <v>70</v>
      </c>
      <c r="E822" s="12" t="s">
        <v>16</v>
      </c>
      <c r="F822" s="7">
        <v>120</v>
      </c>
      <c r="G822" s="7">
        <v>105</v>
      </c>
      <c r="H822" s="19">
        <v>11371032</v>
      </c>
      <c r="I822" s="17">
        <v>1</v>
      </c>
      <c r="J822" s="17">
        <v>1</v>
      </c>
      <c r="K822" s="17">
        <v>1</v>
      </c>
      <c r="L822" s="17">
        <v>1</v>
      </c>
      <c r="M822" s="17">
        <v>1</v>
      </c>
      <c r="N822" s="18">
        <v>5</v>
      </c>
    </row>
    <row r="823" spans="1:14" x14ac:dyDescent="0.25">
      <c r="A823" s="3" t="s">
        <v>10</v>
      </c>
      <c r="B823" s="11" t="s">
        <v>32</v>
      </c>
      <c r="C823" s="5">
        <v>11371</v>
      </c>
      <c r="D823" s="5" t="s">
        <v>70</v>
      </c>
      <c r="E823" s="12" t="s">
        <v>16</v>
      </c>
      <c r="F823" s="7">
        <v>120</v>
      </c>
      <c r="G823" s="7">
        <v>105</v>
      </c>
      <c r="H823" s="19">
        <v>11371033</v>
      </c>
      <c r="I823" s="17">
        <v>1</v>
      </c>
      <c r="J823" s="17">
        <v>1</v>
      </c>
      <c r="K823" s="17">
        <v>1</v>
      </c>
      <c r="L823" s="17">
        <v>1</v>
      </c>
      <c r="M823" s="17">
        <v>1</v>
      </c>
      <c r="N823" s="18">
        <v>5</v>
      </c>
    </row>
    <row r="824" spans="1:14" x14ac:dyDescent="0.25">
      <c r="A824" s="3" t="s">
        <v>10</v>
      </c>
      <c r="B824" s="11" t="s">
        <v>32</v>
      </c>
      <c r="C824" s="5">
        <v>11371</v>
      </c>
      <c r="D824" s="5" t="s">
        <v>70</v>
      </c>
      <c r="E824" s="12" t="s">
        <v>16</v>
      </c>
      <c r="F824" s="7">
        <v>120</v>
      </c>
      <c r="G824" s="7">
        <v>105</v>
      </c>
      <c r="H824" s="19">
        <v>11371034</v>
      </c>
      <c r="I824" s="17">
        <v>1</v>
      </c>
      <c r="J824" s="17">
        <v>1</v>
      </c>
      <c r="K824" s="17">
        <v>1</v>
      </c>
      <c r="L824" s="17">
        <v>1</v>
      </c>
      <c r="M824" s="17">
        <v>1</v>
      </c>
      <c r="N824" s="18">
        <v>5</v>
      </c>
    </row>
    <row r="825" spans="1:14" x14ac:dyDescent="0.25">
      <c r="A825" s="3" t="s">
        <v>10</v>
      </c>
      <c r="B825" s="11" t="s">
        <v>32</v>
      </c>
      <c r="C825" s="5">
        <v>11371</v>
      </c>
      <c r="D825" s="5" t="s">
        <v>70</v>
      </c>
      <c r="E825" s="12" t="s">
        <v>16</v>
      </c>
      <c r="F825" s="7">
        <v>120</v>
      </c>
      <c r="G825" s="7">
        <v>105</v>
      </c>
      <c r="H825" s="19">
        <v>11371035</v>
      </c>
      <c r="I825" s="17">
        <v>1</v>
      </c>
      <c r="J825" s="17">
        <v>1</v>
      </c>
      <c r="K825" s="17">
        <v>1</v>
      </c>
      <c r="L825" s="17">
        <v>1</v>
      </c>
      <c r="M825" s="17">
        <v>1</v>
      </c>
      <c r="N825" s="18">
        <v>5</v>
      </c>
    </row>
    <row r="826" spans="1:14" x14ac:dyDescent="0.25">
      <c r="A826" s="3" t="s">
        <v>10</v>
      </c>
      <c r="B826" s="11" t="s">
        <v>32</v>
      </c>
      <c r="C826" s="5">
        <v>11371</v>
      </c>
      <c r="D826" s="5" t="s">
        <v>70</v>
      </c>
      <c r="E826" s="12" t="s">
        <v>16</v>
      </c>
      <c r="F826" s="7">
        <v>120</v>
      </c>
      <c r="G826" s="7">
        <v>105</v>
      </c>
      <c r="H826" s="19">
        <v>11371036</v>
      </c>
      <c r="I826" s="17">
        <v>1</v>
      </c>
      <c r="J826" s="17">
        <v>1</v>
      </c>
      <c r="K826" s="17">
        <v>1</v>
      </c>
      <c r="L826" s="17">
        <v>1</v>
      </c>
      <c r="M826" s="17">
        <v>1</v>
      </c>
      <c r="N826" s="18">
        <v>5</v>
      </c>
    </row>
    <row r="827" spans="1:14" x14ac:dyDescent="0.25">
      <c r="A827" s="3" t="s">
        <v>10</v>
      </c>
      <c r="B827" s="11" t="s">
        <v>32</v>
      </c>
      <c r="C827" s="5">
        <v>11371</v>
      </c>
      <c r="D827" s="5" t="s">
        <v>70</v>
      </c>
      <c r="E827" s="12" t="s">
        <v>16</v>
      </c>
      <c r="F827" s="7">
        <v>120</v>
      </c>
      <c r="G827" s="7">
        <v>105</v>
      </c>
      <c r="H827" s="19">
        <v>11371037</v>
      </c>
      <c r="I827" s="17">
        <v>1</v>
      </c>
      <c r="J827" s="17">
        <v>1</v>
      </c>
      <c r="K827" s="17">
        <v>1</v>
      </c>
      <c r="L827" s="17">
        <v>1</v>
      </c>
      <c r="M827" s="17">
        <v>1</v>
      </c>
      <c r="N827" s="18">
        <v>5</v>
      </c>
    </row>
    <row r="828" spans="1:14" x14ac:dyDescent="0.25">
      <c r="A828" s="3" t="s">
        <v>10</v>
      </c>
      <c r="B828" s="11" t="s">
        <v>32</v>
      </c>
      <c r="C828" s="5">
        <v>11371</v>
      </c>
      <c r="D828" s="5" t="s">
        <v>70</v>
      </c>
      <c r="E828" s="12" t="s">
        <v>16</v>
      </c>
      <c r="F828" s="7">
        <v>120</v>
      </c>
      <c r="G828" s="7">
        <v>105</v>
      </c>
      <c r="H828" s="19">
        <v>11371038</v>
      </c>
      <c r="I828" s="17">
        <v>1</v>
      </c>
      <c r="J828" s="17">
        <v>1</v>
      </c>
      <c r="K828" s="17">
        <v>1</v>
      </c>
      <c r="L828" s="17">
        <v>1</v>
      </c>
      <c r="M828" s="17">
        <v>1</v>
      </c>
      <c r="N828" s="18">
        <v>5</v>
      </c>
    </row>
    <row r="829" spans="1:14" x14ac:dyDescent="0.25">
      <c r="A829" s="3" t="s">
        <v>10</v>
      </c>
      <c r="B829" s="11" t="s">
        <v>32</v>
      </c>
      <c r="C829" s="5">
        <v>11371</v>
      </c>
      <c r="D829" s="5" t="s">
        <v>70</v>
      </c>
      <c r="E829" s="12" t="s">
        <v>16</v>
      </c>
      <c r="F829" s="7">
        <v>120</v>
      </c>
      <c r="G829" s="7">
        <v>105</v>
      </c>
      <c r="H829" s="19">
        <v>11371039</v>
      </c>
      <c r="I829" s="17">
        <v>1</v>
      </c>
      <c r="J829" s="17">
        <v>1</v>
      </c>
      <c r="K829" s="17">
        <v>0</v>
      </c>
      <c r="L829" s="17">
        <v>1</v>
      </c>
      <c r="M829" s="17">
        <v>1</v>
      </c>
      <c r="N829" s="18">
        <v>4</v>
      </c>
    </row>
    <row r="830" spans="1:14" x14ac:dyDescent="0.25">
      <c r="A830" s="3" t="s">
        <v>10</v>
      </c>
      <c r="B830" s="11" t="s">
        <v>32</v>
      </c>
      <c r="C830" s="5">
        <v>11371</v>
      </c>
      <c r="D830" s="5" t="s">
        <v>70</v>
      </c>
      <c r="E830" s="12" t="s">
        <v>16</v>
      </c>
      <c r="F830" s="7">
        <v>120</v>
      </c>
      <c r="G830" s="7">
        <v>105</v>
      </c>
      <c r="H830" s="19">
        <v>11371040</v>
      </c>
      <c r="I830" s="17">
        <v>1</v>
      </c>
      <c r="J830" s="17">
        <v>1</v>
      </c>
      <c r="K830" s="17">
        <v>1</v>
      </c>
      <c r="L830" s="17">
        <v>1</v>
      </c>
      <c r="M830" s="17">
        <v>1</v>
      </c>
      <c r="N830" s="18">
        <v>5</v>
      </c>
    </row>
    <row r="831" spans="1:14" x14ac:dyDescent="0.25">
      <c r="A831" s="3" t="s">
        <v>10</v>
      </c>
      <c r="B831" s="11" t="s">
        <v>32</v>
      </c>
      <c r="C831" s="5">
        <v>11371</v>
      </c>
      <c r="D831" s="5" t="s">
        <v>70</v>
      </c>
      <c r="E831" s="12" t="s">
        <v>16</v>
      </c>
      <c r="F831" s="7">
        <v>120</v>
      </c>
      <c r="G831" s="7">
        <v>105</v>
      </c>
      <c r="H831" s="19">
        <v>11371041</v>
      </c>
      <c r="I831" s="17">
        <v>1</v>
      </c>
      <c r="J831" s="17">
        <v>1</v>
      </c>
      <c r="K831" s="17">
        <v>1</v>
      </c>
      <c r="L831" s="17">
        <v>1</v>
      </c>
      <c r="M831" s="17">
        <v>1</v>
      </c>
      <c r="N831" s="18">
        <v>5</v>
      </c>
    </row>
    <row r="832" spans="1:14" x14ac:dyDescent="0.25">
      <c r="A832" s="3" t="s">
        <v>10</v>
      </c>
      <c r="B832" s="11" t="s">
        <v>32</v>
      </c>
      <c r="C832" s="5">
        <v>11371</v>
      </c>
      <c r="D832" s="5" t="s">
        <v>70</v>
      </c>
      <c r="E832" s="12" t="s">
        <v>16</v>
      </c>
      <c r="F832" s="7">
        <v>120</v>
      </c>
      <c r="G832" s="7">
        <v>105</v>
      </c>
      <c r="H832" s="19">
        <v>11371042</v>
      </c>
      <c r="I832" s="17">
        <v>1</v>
      </c>
      <c r="J832" s="17">
        <v>1</v>
      </c>
      <c r="K832" s="17">
        <v>1</v>
      </c>
      <c r="L832" s="17">
        <v>1</v>
      </c>
      <c r="M832" s="17">
        <v>1</v>
      </c>
      <c r="N832" s="18">
        <v>5</v>
      </c>
    </row>
    <row r="833" spans="1:14" x14ac:dyDescent="0.25">
      <c r="A833" s="3" t="s">
        <v>10</v>
      </c>
      <c r="B833" s="11" t="s">
        <v>32</v>
      </c>
      <c r="C833" s="5">
        <v>11371</v>
      </c>
      <c r="D833" s="5" t="s">
        <v>70</v>
      </c>
      <c r="E833" s="12" t="s">
        <v>16</v>
      </c>
      <c r="F833" s="7">
        <v>120</v>
      </c>
      <c r="G833" s="7">
        <v>105</v>
      </c>
      <c r="H833" s="19">
        <v>11371043</v>
      </c>
      <c r="I833" s="17">
        <v>1</v>
      </c>
      <c r="J833" s="17">
        <v>1</v>
      </c>
      <c r="K833" s="17">
        <v>1</v>
      </c>
      <c r="L833" s="17">
        <v>1</v>
      </c>
      <c r="M833" s="17">
        <v>1</v>
      </c>
      <c r="N833" s="18">
        <v>5</v>
      </c>
    </row>
    <row r="834" spans="1:14" x14ac:dyDescent="0.25">
      <c r="A834" s="3" t="s">
        <v>10</v>
      </c>
      <c r="B834" s="11" t="s">
        <v>32</v>
      </c>
      <c r="C834" s="5">
        <v>11371</v>
      </c>
      <c r="D834" s="5" t="s">
        <v>70</v>
      </c>
      <c r="E834" s="12" t="s">
        <v>16</v>
      </c>
      <c r="F834" s="7">
        <v>120</v>
      </c>
      <c r="G834" s="7">
        <v>105</v>
      </c>
      <c r="H834" s="19">
        <v>11371044</v>
      </c>
      <c r="I834" s="17">
        <v>1</v>
      </c>
      <c r="J834" s="17">
        <v>1</v>
      </c>
      <c r="K834" s="17">
        <v>1</v>
      </c>
      <c r="L834" s="17">
        <v>1</v>
      </c>
      <c r="M834" s="17">
        <v>1</v>
      </c>
      <c r="N834" s="18">
        <v>5</v>
      </c>
    </row>
    <row r="835" spans="1:14" x14ac:dyDescent="0.25">
      <c r="A835" s="3" t="s">
        <v>10</v>
      </c>
      <c r="B835" s="11" t="s">
        <v>32</v>
      </c>
      <c r="C835" s="5">
        <v>11371</v>
      </c>
      <c r="D835" s="5" t="s">
        <v>70</v>
      </c>
      <c r="E835" s="12" t="s">
        <v>16</v>
      </c>
      <c r="F835" s="7">
        <v>120</v>
      </c>
      <c r="G835" s="7">
        <v>105</v>
      </c>
      <c r="H835" s="19">
        <v>11371045</v>
      </c>
      <c r="I835" s="17">
        <v>1</v>
      </c>
      <c r="J835" s="17">
        <v>1</v>
      </c>
      <c r="K835" s="17">
        <v>1</v>
      </c>
      <c r="L835" s="17">
        <v>1</v>
      </c>
      <c r="M835" s="17">
        <v>1</v>
      </c>
      <c r="N835" s="18">
        <v>5</v>
      </c>
    </row>
    <row r="836" spans="1:14" x14ac:dyDescent="0.25">
      <c r="A836" s="3" t="s">
        <v>10</v>
      </c>
      <c r="B836" s="11" t="s">
        <v>32</v>
      </c>
      <c r="C836" s="5">
        <v>11371</v>
      </c>
      <c r="D836" s="5" t="s">
        <v>70</v>
      </c>
      <c r="E836" s="12" t="s">
        <v>16</v>
      </c>
      <c r="F836" s="7">
        <v>120</v>
      </c>
      <c r="G836" s="7">
        <v>105</v>
      </c>
      <c r="H836" s="19">
        <v>11371046</v>
      </c>
      <c r="I836" s="17">
        <v>1</v>
      </c>
      <c r="J836" s="17">
        <v>1</v>
      </c>
      <c r="K836" s="17">
        <v>1</v>
      </c>
      <c r="L836" s="17">
        <v>1</v>
      </c>
      <c r="M836" s="17">
        <v>1</v>
      </c>
      <c r="N836" s="18">
        <v>5</v>
      </c>
    </row>
    <row r="837" spans="1:14" x14ac:dyDescent="0.25">
      <c r="A837" s="3" t="s">
        <v>10</v>
      </c>
      <c r="B837" s="11" t="s">
        <v>32</v>
      </c>
      <c r="C837" s="5">
        <v>11371</v>
      </c>
      <c r="D837" s="5" t="s">
        <v>70</v>
      </c>
      <c r="E837" s="12" t="s">
        <v>16</v>
      </c>
      <c r="F837" s="7">
        <v>120</v>
      </c>
      <c r="G837" s="7">
        <v>105</v>
      </c>
      <c r="H837" s="19">
        <v>11371047</v>
      </c>
      <c r="I837" s="17">
        <v>1</v>
      </c>
      <c r="J837" s="17">
        <v>1</v>
      </c>
      <c r="K837" s="17">
        <v>1</v>
      </c>
      <c r="L837" s="17">
        <v>1</v>
      </c>
      <c r="M837" s="17">
        <v>1</v>
      </c>
      <c r="N837" s="18">
        <v>5</v>
      </c>
    </row>
    <row r="838" spans="1:14" x14ac:dyDescent="0.25">
      <c r="A838" s="3" t="s">
        <v>10</v>
      </c>
      <c r="B838" s="11" t="s">
        <v>32</v>
      </c>
      <c r="C838" s="5">
        <v>11371</v>
      </c>
      <c r="D838" s="5" t="s">
        <v>70</v>
      </c>
      <c r="E838" s="12" t="s">
        <v>16</v>
      </c>
      <c r="F838" s="7">
        <v>120</v>
      </c>
      <c r="G838" s="7">
        <v>105</v>
      </c>
      <c r="H838" s="19">
        <v>11371048</v>
      </c>
      <c r="I838" s="17">
        <v>1</v>
      </c>
      <c r="J838" s="17">
        <v>1</v>
      </c>
      <c r="K838" s="17">
        <v>1</v>
      </c>
      <c r="L838" s="17">
        <v>1</v>
      </c>
      <c r="M838" s="17">
        <v>1</v>
      </c>
      <c r="N838" s="18">
        <v>5</v>
      </c>
    </row>
    <row r="839" spans="1:14" x14ac:dyDescent="0.25">
      <c r="A839" s="3" t="s">
        <v>10</v>
      </c>
      <c r="B839" s="11" t="s">
        <v>32</v>
      </c>
      <c r="C839" s="5">
        <v>11371</v>
      </c>
      <c r="D839" s="5" t="s">
        <v>70</v>
      </c>
      <c r="E839" s="12" t="s">
        <v>16</v>
      </c>
      <c r="F839" s="7">
        <v>120</v>
      </c>
      <c r="G839" s="7">
        <v>105</v>
      </c>
      <c r="H839" s="19">
        <v>11371049</v>
      </c>
      <c r="I839" s="17">
        <v>1</v>
      </c>
      <c r="J839" s="17">
        <v>1</v>
      </c>
      <c r="K839" s="17">
        <v>1</v>
      </c>
      <c r="L839" s="17">
        <v>1</v>
      </c>
      <c r="M839" s="17">
        <v>1</v>
      </c>
      <c r="N839" s="18">
        <v>5</v>
      </c>
    </row>
    <row r="840" spans="1:14" x14ac:dyDescent="0.25">
      <c r="A840" s="3" t="s">
        <v>10</v>
      </c>
      <c r="B840" s="11" t="s">
        <v>32</v>
      </c>
      <c r="C840" s="5">
        <v>11371</v>
      </c>
      <c r="D840" s="5" t="s">
        <v>70</v>
      </c>
      <c r="E840" s="12" t="s">
        <v>16</v>
      </c>
      <c r="F840" s="7">
        <v>120</v>
      </c>
      <c r="G840" s="7">
        <v>105</v>
      </c>
      <c r="H840" s="19">
        <v>11371050</v>
      </c>
      <c r="I840" s="17">
        <v>1</v>
      </c>
      <c r="J840" s="17">
        <v>1</v>
      </c>
      <c r="K840" s="17">
        <v>0</v>
      </c>
      <c r="L840" s="17">
        <v>1</v>
      </c>
      <c r="M840" s="17">
        <v>1</v>
      </c>
      <c r="N840" s="18">
        <v>4</v>
      </c>
    </row>
    <row r="841" spans="1:14" x14ac:dyDescent="0.25">
      <c r="A841" s="3" t="s">
        <v>10</v>
      </c>
      <c r="B841" s="11" t="s">
        <v>32</v>
      </c>
      <c r="C841" s="5">
        <v>11371</v>
      </c>
      <c r="D841" s="5" t="s">
        <v>70</v>
      </c>
      <c r="E841" s="12" t="s">
        <v>16</v>
      </c>
      <c r="F841" s="7">
        <v>120</v>
      </c>
      <c r="G841" s="7">
        <v>105</v>
      </c>
      <c r="H841" s="19">
        <v>11371051</v>
      </c>
      <c r="I841" s="17">
        <v>1</v>
      </c>
      <c r="J841" s="17">
        <v>1</v>
      </c>
      <c r="K841" s="17">
        <v>1</v>
      </c>
      <c r="L841" s="17">
        <v>1</v>
      </c>
      <c r="M841" s="17">
        <v>1</v>
      </c>
      <c r="N841" s="18">
        <v>5</v>
      </c>
    </row>
    <row r="842" spans="1:14" x14ac:dyDescent="0.25">
      <c r="A842" s="3" t="s">
        <v>10</v>
      </c>
      <c r="B842" s="11" t="s">
        <v>32</v>
      </c>
      <c r="C842" s="5">
        <v>11371</v>
      </c>
      <c r="D842" s="5" t="s">
        <v>70</v>
      </c>
      <c r="E842" s="13" t="s">
        <v>17</v>
      </c>
      <c r="F842" s="7">
        <v>120</v>
      </c>
      <c r="G842" s="7">
        <v>105</v>
      </c>
      <c r="H842" s="8">
        <v>11371052</v>
      </c>
      <c r="I842" s="20">
        <v>0</v>
      </c>
      <c r="J842" s="20">
        <v>1</v>
      </c>
      <c r="K842" s="20">
        <v>0</v>
      </c>
      <c r="L842" s="20">
        <v>1</v>
      </c>
      <c r="M842" s="20">
        <v>1</v>
      </c>
      <c r="N842" s="21">
        <v>3</v>
      </c>
    </row>
    <row r="843" spans="1:14" x14ac:dyDescent="0.25">
      <c r="A843" s="3" t="s">
        <v>10</v>
      </c>
      <c r="B843" s="11" t="s">
        <v>32</v>
      </c>
      <c r="C843" s="5">
        <v>11371</v>
      </c>
      <c r="D843" s="5" t="s">
        <v>70</v>
      </c>
      <c r="E843" s="12" t="s">
        <v>17</v>
      </c>
      <c r="F843" s="7">
        <v>120</v>
      </c>
      <c r="G843" s="7">
        <v>105</v>
      </c>
      <c r="H843" s="8">
        <v>11371053</v>
      </c>
      <c r="I843" s="9">
        <v>0</v>
      </c>
      <c r="J843" s="9">
        <v>1</v>
      </c>
      <c r="K843" s="9">
        <v>1</v>
      </c>
      <c r="L843" s="9">
        <v>1</v>
      </c>
      <c r="M843" s="9">
        <v>1</v>
      </c>
      <c r="N843" s="10">
        <v>4</v>
      </c>
    </row>
    <row r="844" spans="1:14" x14ac:dyDescent="0.25">
      <c r="A844" s="3" t="s">
        <v>10</v>
      </c>
      <c r="B844" s="11" t="s">
        <v>32</v>
      </c>
      <c r="C844" s="5">
        <v>11371</v>
      </c>
      <c r="D844" s="5" t="s">
        <v>70</v>
      </c>
      <c r="E844" s="12" t="s">
        <v>17</v>
      </c>
      <c r="F844" s="7">
        <v>120</v>
      </c>
      <c r="G844" s="7">
        <v>105</v>
      </c>
      <c r="H844" s="8">
        <v>11371054</v>
      </c>
      <c r="I844" s="9">
        <v>1</v>
      </c>
      <c r="J844" s="9">
        <v>1</v>
      </c>
      <c r="K844" s="9">
        <v>1</v>
      </c>
      <c r="L844" s="9">
        <v>1</v>
      </c>
      <c r="M844" s="9">
        <v>1</v>
      </c>
      <c r="N844" s="10">
        <v>5</v>
      </c>
    </row>
    <row r="845" spans="1:14" x14ac:dyDescent="0.25">
      <c r="A845" s="3" t="s">
        <v>10</v>
      </c>
      <c r="B845" s="11" t="s">
        <v>32</v>
      </c>
      <c r="C845" s="5">
        <v>11371</v>
      </c>
      <c r="D845" s="5" t="s">
        <v>70</v>
      </c>
      <c r="E845" s="12" t="s">
        <v>17</v>
      </c>
      <c r="F845" s="7">
        <v>120</v>
      </c>
      <c r="G845" s="7">
        <v>105</v>
      </c>
      <c r="H845" s="8">
        <v>11371055</v>
      </c>
      <c r="I845" s="9">
        <v>1</v>
      </c>
      <c r="J845" s="9">
        <v>1</v>
      </c>
      <c r="K845" s="9">
        <v>1</v>
      </c>
      <c r="L845" s="9">
        <v>1</v>
      </c>
      <c r="M845" s="9">
        <v>1</v>
      </c>
      <c r="N845" s="10">
        <v>5</v>
      </c>
    </row>
    <row r="846" spans="1:14" x14ac:dyDescent="0.25">
      <c r="A846" s="3" t="s">
        <v>10</v>
      </c>
      <c r="B846" s="11" t="s">
        <v>32</v>
      </c>
      <c r="C846" s="5">
        <v>11371</v>
      </c>
      <c r="D846" s="5" t="s">
        <v>70</v>
      </c>
      <c r="E846" s="12" t="s">
        <v>17</v>
      </c>
      <c r="F846" s="7">
        <v>120</v>
      </c>
      <c r="G846" s="7">
        <v>105</v>
      </c>
      <c r="H846" s="8">
        <v>11371056</v>
      </c>
      <c r="I846" s="9">
        <v>1</v>
      </c>
      <c r="J846" s="9">
        <v>1</v>
      </c>
      <c r="K846" s="9">
        <v>0</v>
      </c>
      <c r="L846" s="9">
        <v>1</v>
      </c>
      <c r="M846" s="9">
        <v>1</v>
      </c>
      <c r="N846" s="10">
        <v>4</v>
      </c>
    </row>
    <row r="847" spans="1:14" x14ac:dyDescent="0.25">
      <c r="A847" s="3" t="s">
        <v>10</v>
      </c>
      <c r="B847" s="11" t="s">
        <v>32</v>
      </c>
      <c r="C847" s="5">
        <v>11371</v>
      </c>
      <c r="D847" s="5" t="s">
        <v>70</v>
      </c>
      <c r="E847" s="12" t="s">
        <v>17</v>
      </c>
      <c r="F847" s="7">
        <v>120</v>
      </c>
      <c r="G847" s="7">
        <v>105</v>
      </c>
      <c r="H847" s="8">
        <v>11371057</v>
      </c>
      <c r="I847" s="9">
        <v>1</v>
      </c>
      <c r="J847" s="9">
        <v>1</v>
      </c>
      <c r="K847" s="9">
        <v>1</v>
      </c>
      <c r="L847" s="9">
        <v>1</v>
      </c>
      <c r="M847" s="9">
        <v>1</v>
      </c>
      <c r="N847" s="10">
        <v>5</v>
      </c>
    </row>
    <row r="848" spans="1:14" x14ac:dyDescent="0.25">
      <c r="A848" s="3" t="s">
        <v>10</v>
      </c>
      <c r="B848" s="11" t="s">
        <v>32</v>
      </c>
      <c r="C848" s="5">
        <v>11371</v>
      </c>
      <c r="D848" s="5" t="s">
        <v>70</v>
      </c>
      <c r="E848" s="12" t="s">
        <v>17</v>
      </c>
      <c r="F848" s="7">
        <v>120</v>
      </c>
      <c r="G848" s="7">
        <v>105</v>
      </c>
      <c r="H848" s="8">
        <v>11371058</v>
      </c>
      <c r="I848" s="9">
        <v>1</v>
      </c>
      <c r="J848" s="9">
        <v>1</v>
      </c>
      <c r="K848" s="9">
        <v>1</v>
      </c>
      <c r="L848" s="9">
        <v>1</v>
      </c>
      <c r="M848" s="9">
        <v>1</v>
      </c>
      <c r="N848" s="10">
        <v>5</v>
      </c>
    </row>
    <row r="849" spans="1:14" x14ac:dyDescent="0.25">
      <c r="A849" s="3" t="s">
        <v>10</v>
      </c>
      <c r="B849" s="11" t="s">
        <v>32</v>
      </c>
      <c r="C849" s="5">
        <v>11371</v>
      </c>
      <c r="D849" s="5" t="s">
        <v>70</v>
      </c>
      <c r="E849" s="12" t="s">
        <v>17</v>
      </c>
      <c r="F849" s="7">
        <v>120</v>
      </c>
      <c r="G849" s="7">
        <v>105</v>
      </c>
      <c r="H849" s="8">
        <v>11371059</v>
      </c>
      <c r="I849" s="9">
        <v>1</v>
      </c>
      <c r="J849" s="9">
        <v>1</v>
      </c>
      <c r="K849" s="9">
        <v>0</v>
      </c>
      <c r="L849" s="9">
        <v>1</v>
      </c>
      <c r="M849" s="9">
        <v>1</v>
      </c>
      <c r="N849" s="10">
        <v>4</v>
      </c>
    </row>
    <row r="850" spans="1:14" x14ac:dyDescent="0.25">
      <c r="A850" s="3" t="s">
        <v>10</v>
      </c>
      <c r="B850" s="11" t="s">
        <v>32</v>
      </c>
      <c r="C850" s="5">
        <v>11371</v>
      </c>
      <c r="D850" s="5" t="s">
        <v>70</v>
      </c>
      <c r="E850" s="12" t="s">
        <v>17</v>
      </c>
      <c r="F850" s="7">
        <v>120</v>
      </c>
      <c r="G850" s="7">
        <v>105</v>
      </c>
      <c r="H850" s="8">
        <v>11371060</v>
      </c>
      <c r="I850" s="9">
        <v>0</v>
      </c>
      <c r="J850" s="9">
        <v>1</v>
      </c>
      <c r="K850" s="9">
        <v>0</v>
      </c>
      <c r="L850" s="9">
        <v>0</v>
      </c>
      <c r="M850" s="9">
        <v>1</v>
      </c>
      <c r="N850" s="10">
        <v>2</v>
      </c>
    </row>
    <row r="851" spans="1:14" x14ac:dyDescent="0.25">
      <c r="A851" s="3" t="s">
        <v>10</v>
      </c>
      <c r="B851" s="11" t="s">
        <v>32</v>
      </c>
      <c r="C851" s="5">
        <v>11371</v>
      </c>
      <c r="D851" s="5" t="s">
        <v>70</v>
      </c>
      <c r="E851" s="12" t="s">
        <v>17</v>
      </c>
      <c r="F851" s="7">
        <v>120</v>
      </c>
      <c r="G851" s="7">
        <v>105</v>
      </c>
      <c r="H851" s="8">
        <v>11371061</v>
      </c>
      <c r="I851" s="9">
        <v>1</v>
      </c>
      <c r="J851" s="9">
        <v>1</v>
      </c>
      <c r="K851" s="9">
        <v>1</v>
      </c>
      <c r="L851" s="9">
        <v>1</v>
      </c>
      <c r="M851" s="9">
        <v>1</v>
      </c>
      <c r="N851" s="10">
        <v>5</v>
      </c>
    </row>
    <row r="852" spans="1:14" x14ac:dyDescent="0.25">
      <c r="A852" s="3" t="s">
        <v>10</v>
      </c>
      <c r="B852" s="11" t="s">
        <v>32</v>
      </c>
      <c r="C852" s="5">
        <v>11371</v>
      </c>
      <c r="D852" s="5" t="s">
        <v>70</v>
      </c>
      <c r="E852" s="12" t="s">
        <v>17</v>
      </c>
      <c r="F852" s="7">
        <v>120</v>
      </c>
      <c r="G852" s="7">
        <v>105</v>
      </c>
      <c r="H852" s="8">
        <v>11371062</v>
      </c>
      <c r="I852" s="9">
        <v>1</v>
      </c>
      <c r="J852" s="9">
        <v>1</v>
      </c>
      <c r="K852" s="9">
        <v>1</v>
      </c>
      <c r="L852" s="9">
        <v>1</v>
      </c>
      <c r="M852" s="9">
        <v>1</v>
      </c>
      <c r="N852" s="10">
        <v>5</v>
      </c>
    </row>
    <row r="853" spans="1:14" x14ac:dyDescent="0.25">
      <c r="A853" s="3" t="s">
        <v>10</v>
      </c>
      <c r="B853" s="11" t="s">
        <v>32</v>
      </c>
      <c r="C853" s="5">
        <v>11371</v>
      </c>
      <c r="D853" s="5" t="s">
        <v>70</v>
      </c>
      <c r="E853" s="12" t="s">
        <v>17</v>
      </c>
      <c r="F853" s="7">
        <v>120</v>
      </c>
      <c r="G853" s="7">
        <v>105</v>
      </c>
      <c r="H853" s="8">
        <v>11371063</v>
      </c>
      <c r="I853" s="9">
        <v>1</v>
      </c>
      <c r="J853" s="9">
        <v>1</v>
      </c>
      <c r="K853" s="9">
        <v>1</v>
      </c>
      <c r="L853" s="9">
        <v>1</v>
      </c>
      <c r="M853" s="9">
        <v>1</v>
      </c>
      <c r="N853" s="10">
        <v>5</v>
      </c>
    </row>
    <row r="854" spans="1:14" x14ac:dyDescent="0.25">
      <c r="A854" s="3" t="s">
        <v>10</v>
      </c>
      <c r="B854" s="11" t="s">
        <v>32</v>
      </c>
      <c r="C854" s="5">
        <v>11371</v>
      </c>
      <c r="D854" s="5" t="s">
        <v>70</v>
      </c>
      <c r="E854" s="12" t="s">
        <v>17</v>
      </c>
      <c r="F854" s="7">
        <v>120</v>
      </c>
      <c r="G854" s="7">
        <v>105</v>
      </c>
      <c r="H854" s="8">
        <v>11371064</v>
      </c>
      <c r="I854" s="9">
        <v>1</v>
      </c>
      <c r="J854" s="9">
        <v>1</v>
      </c>
      <c r="K854" s="9">
        <v>1</v>
      </c>
      <c r="L854" s="9">
        <v>1</v>
      </c>
      <c r="M854" s="9">
        <v>1</v>
      </c>
      <c r="N854" s="10">
        <v>5</v>
      </c>
    </row>
    <row r="855" spans="1:14" x14ac:dyDescent="0.25">
      <c r="A855" s="3" t="s">
        <v>10</v>
      </c>
      <c r="B855" s="11" t="s">
        <v>32</v>
      </c>
      <c r="C855" s="5">
        <v>11371</v>
      </c>
      <c r="D855" s="5" t="s">
        <v>70</v>
      </c>
      <c r="E855" s="12" t="s">
        <v>17</v>
      </c>
      <c r="F855" s="7">
        <v>120</v>
      </c>
      <c r="G855" s="7">
        <v>105</v>
      </c>
      <c r="H855" s="8">
        <v>11371065</v>
      </c>
      <c r="I855" s="9">
        <v>1</v>
      </c>
      <c r="J855" s="9">
        <v>1</v>
      </c>
      <c r="K855" s="9">
        <v>1</v>
      </c>
      <c r="L855" s="9">
        <v>1</v>
      </c>
      <c r="M855" s="9">
        <v>1</v>
      </c>
      <c r="N855" s="10">
        <v>5</v>
      </c>
    </row>
    <row r="856" spans="1:14" x14ac:dyDescent="0.25">
      <c r="A856" s="3" t="s">
        <v>10</v>
      </c>
      <c r="B856" s="11" t="s">
        <v>32</v>
      </c>
      <c r="C856" s="5">
        <v>11371</v>
      </c>
      <c r="D856" s="5" t="s">
        <v>70</v>
      </c>
      <c r="E856" s="12" t="s">
        <v>17</v>
      </c>
      <c r="F856" s="7">
        <v>120</v>
      </c>
      <c r="G856" s="7">
        <v>105</v>
      </c>
      <c r="H856" s="8">
        <v>11371066</v>
      </c>
      <c r="I856" s="9">
        <v>1</v>
      </c>
      <c r="J856" s="9">
        <v>1</v>
      </c>
      <c r="K856" s="9">
        <v>1</v>
      </c>
      <c r="L856" s="9">
        <v>1</v>
      </c>
      <c r="M856" s="9">
        <v>1</v>
      </c>
      <c r="N856" s="10">
        <v>5</v>
      </c>
    </row>
    <row r="857" spans="1:14" x14ac:dyDescent="0.25">
      <c r="A857" s="3" t="s">
        <v>10</v>
      </c>
      <c r="B857" s="11" t="s">
        <v>32</v>
      </c>
      <c r="C857" s="5">
        <v>11371</v>
      </c>
      <c r="D857" s="5" t="s">
        <v>70</v>
      </c>
      <c r="E857" s="12" t="s">
        <v>17</v>
      </c>
      <c r="F857" s="7">
        <v>120</v>
      </c>
      <c r="G857" s="7">
        <v>105</v>
      </c>
      <c r="H857" s="8">
        <v>11371067</v>
      </c>
      <c r="I857" s="9">
        <v>1</v>
      </c>
      <c r="J857" s="9">
        <v>0</v>
      </c>
      <c r="K857" s="9">
        <v>1</v>
      </c>
      <c r="L857" s="9">
        <v>1</v>
      </c>
      <c r="M857" s="9">
        <v>1</v>
      </c>
      <c r="N857" s="10">
        <v>4</v>
      </c>
    </row>
    <row r="858" spans="1:14" x14ac:dyDescent="0.25">
      <c r="A858" s="3" t="s">
        <v>10</v>
      </c>
      <c r="B858" s="11" t="s">
        <v>32</v>
      </c>
      <c r="C858" s="5">
        <v>11371</v>
      </c>
      <c r="D858" s="5" t="s">
        <v>70</v>
      </c>
      <c r="E858" s="12" t="s">
        <v>17</v>
      </c>
      <c r="F858" s="7">
        <v>120</v>
      </c>
      <c r="G858" s="7">
        <v>105</v>
      </c>
      <c r="H858" s="8">
        <v>11371068</v>
      </c>
      <c r="I858" s="9">
        <v>1</v>
      </c>
      <c r="J858" s="9">
        <v>1</v>
      </c>
      <c r="K858" s="9">
        <v>1</v>
      </c>
      <c r="L858" s="9">
        <v>1</v>
      </c>
      <c r="M858" s="9">
        <v>1</v>
      </c>
      <c r="N858" s="10">
        <v>5</v>
      </c>
    </row>
    <row r="859" spans="1:14" x14ac:dyDescent="0.25">
      <c r="A859" s="3" t="s">
        <v>10</v>
      </c>
      <c r="B859" s="11" t="s">
        <v>32</v>
      </c>
      <c r="C859" s="5">
        <v>11371</v>
      </c>
      <c r="D859" s="5" t="s">
        <v>70</v>
      </c>
      <c r="E859" s="12" t="s">
        <v>17</v>
      </c>
      <c r="F859" s="7">
        <v>120</v>
      </c>
      <c r="G859" s="7">
        <v>105</v>
      </c>
      <c r="H859" s="8">
        <v>11371069</v>
      </c>
      <c r="I859" s="9">
        <v>1</v>
      </c>
      <c r="J859" s="9">
        <v>1</v>
      </c>
      <c r="K859" s="9">
        <v>1</v>
      </c>
      <c r="L859" s="9">
        <v>1</v>
      </c>
      <c r="M859" s="9">
        <v>1</v>
      </c>
      <c r="N859" s="10">
        <v>5</v>
      </c>
    </row>
    <row r="860" spans="1:14" x14ac:dyDescent="0.25">
      <c r="A860" s="3" t="s">
        <v>10</v>
      </c>
      <c r="B860" s="11" t="s">
        <v>32</v>
      </c>
      <c r="C860" s="5">
        <v>11371</v>
      </c>
      <c r="D860" s="5" t="s">
        <v>70</v>
      </c>
      <c r="E860" s="12" t="s">
        <v>17</v>
      </c>
      <c r="F860" s="7">
        <v>120</v>
      </c>
      <c r="G860" s="7">
        <v>105</v>
      </c>
      <c r="H860" s="8">
        <v>11371070</v>
      </c>
      <c r="I860" s="9">
        <v>0</v>
      </c>
      <c r="J860" s="9">
        <v>1</v>
      </c>
      <c r="K860" s="9">
        <v>1</v>
      </c>
      <c r="L860" s="9">
        <v>1</v>
      </c>
      <c r="M860" s="9">
        <v>1</v>
      </c>
      <c r="N860" s="10">
        <v>4</v>
      </c>
    </row>
    <row r="861" spans="1:14" x14ac:dyDescent="0.25">
      <c r="A861" s="3" t="s">
        <v>10</v>
      </c>
      <c r="B861" s="11" t="s">
        <v>32</v>
      </c>
      <c r="C861" s="5">
        <v>11371</v>
      </c>
      <c r="D861" s="5" t="s">
        <v>70</v>
      </c>
      <c r="E861" s="12" t="s">
        <v>17</v>
      </c>
      <c r="F861" s="7">
        <v>120</v>
      </c>
      <c r="G861" s="7">
        <v>105</v>
      </c>
      <c r="H861" s="8">
        <v>11371071</v>
      </c>
      <c r="I861" s="9">
        <v>1</v>
      </c>
      <c r="J861" s="9">
        <v>1</v>
      </c>
      <c r="K861" s="9">
        <v>1</v>
      </c>
      <c r="L861" s="9">
        <v>1</v>
      </c>
      <c r="M861" s="9">
        <v>1</v>
      </c>
      <c r="N861" s="10">
        <v>5</v>
      </c>
    </row>
    <row r="862" spans="1:14" x14ac:dyDescent="0.25">
      <c r="A862" s="3" t="s">
        <v>10</v>
      </c>
      <c r="B862" s="11" t="s">
        <v>32</v>
      </c>
      <c r="C862" s="5">
        <v>11371</v>
      </c>
      <c r="D862" s="5" t="s">
        <v>70</v>
      </c>
      <c r="E862" s="12" t="s">
        <v>17</v>
      </c>
      <c r="F862" s="7">
        <v>120</v>
      </c>
      <c r="G862" s="7">
        <v>105</v>
      </c>
      <c r="H862" s="8">
        <v>11371072</v>
      </c>
      <c r="I862" s="9">
        <v>1</v>
      </c>
      <c r="J862" s="9">
        <v>1</v>
      </c>
      <c r="K862" s="9">
        <v>1</v>
      </c>
      <c r="L862" s="9">
        <v>1</v>
      </c>
      <c r="M862" s="9">
        <v>1</v>
      </c>
      <c r="N862" s="10">
        <v>5</v>
      </c>
    </row>
    <row r="863" spans="1:14" x14ac:dyDescent="0.25">
      <c r="A863" s="3" t="s">
        <v>10</v>
      </c>
      <c r="B863" s="11" t="s">
        <v>32</v>
      </c>
      <c r="C863" s="5">
        <v>11371</v>
      </c>
      <c r="D863" s="5" t="s">
        <v>70</v>
      </c>
      <c r="E863" s="12" t="s">
        <v>17</v>
      </c>
      <c r="F863" s="7">
        <v>120</v>
      </c>
      <c r="G863" s="7">
        <v>105</v>
      </c>
      <c r="H863" s="8">
        <v>11371073</v>
      </c>
      <c r="I863" s="9">
        <v>1</v>
      </c>
      <c r="J863" s="9">
        <v>0</v>
      </c>
      <c r="K863" s="9">
        <v>1</v>
      </c>
      <c r="L863" s="9">
        <v>1</v>
      </c>
      <c r="M863" s="9">
        <v>1</v>
      </c>
      <c r="N863" s="10">
        <v>4</v>
      </c>
    </row>
    <row r="864" spans="1:14" x14ac:dyDescent="0.25">
      <c r="A864" s="3" t="s">
        <v>10</v>
      </c>
      <c r="B864" s="11" t="s">
        <v>32</v>
      </c>
      <c r="C864" s="5">
        <v>11371</v>
      </c>
      <c r="D864" s="5" t="s">
        <v>70</v>
      </c>
      <c r="E864" s="12" t="s">
        <v>17</v>
      </c>
      <c r="F864" s="7">
        <v>120</v>
      </c>
      <c r="G864" s="7">
        <v>105</v>
      </c>
      <c r="H864" s="8">
        <v>11371074</v>
      </c>
      <c r="I864" s="9">
        <v>1</v>
      </c>
      <c r="J864" s="9">
        <v>1</v>
      </c>
      <c r="K864" s="9">
        <v>0</v>
      </c>
      <c r="L864" s="9">
        <v>1</v>
      </c>
      <c r="M864" s="9">
        <v>1</v>
      </c>
      <c r="N864" s="10">
        <v>4</v>
      </c>
    </row>
    <row r="865" spans="1:14" x14ac:dyDescent="0.25">
      <c r="A865" s="3" t="s">
        <v>10</v>
      </c>
      <c r="B865" s="11" t="s">
        <v>32</v>
      </c>
      <c r="C865" s="5">
        <v>11371</v>
      </c>
      <c r="D865" s="5" t="s">
        <v>70</v>
      </c>
      <c r="E865" s="12" t="s">
        <v>17</v>
      </c>
      <c r="F865" s="7">
        <v>120</v>
      </c>
      <c r="G865" s="7">
        <v>105</v>
      </c>
      <c r="H865" s="8">
        <v>11371075</v>
      </c>
      <c r="I865" s="9">
        <v>1</v>
      </c>
      <c r="J865" s="9">
        <v>1</v>
      </c>
      <c r="K865" s="9">
        <v>0</v>
      </c>
      <c r="L865" s="9">
        <v>1</v>
      </c>
      <c r="M865" s="9">
        <v>1</v>
      </c>
      <c r="N865" s="10">
        <v>4</v>
      </c>
    </row>
    <row r="866" spans="1:14" x14ac:dyDescent="0.25">
      <c r="A866" s="3" t="s">
        <v>10</v>
      </c>
      <c r="B866" s="11" t="s">
        <v>32</v>
      </c>
      <c r="C866" s="5">
        <v>11371</v>
      </c>
      <c r="D866" s="5" t="s">
        <v>70</v>
      </c>
      <c r="E866" s="12" t="s">
        <v>17</v>
      </c>
      <c r="F866" s="7">
        <v>120</v>
      </c>
      <c r="G866" s="7">
        <v>105</v>
      </c>
      <c r="H866" s="8">
        <v>11371076</v>
      </c>
      <c r="I866" s="9">
        <v>1</v>
      </c>
      <c r="J866" s="9">
        <v>1</v>
      </c>
      <c r="K866" s="9">
        <v>1</v>
      </c>
      <c r="L866" s="9">
        <v>1</v>
      </c>
      <c r="M866" s="9">
        <v>1</v>
      </c>
      <c r="N866" s="10">
        <v>5</v>
      </c>
    </row>
    <row r="867" spans="1:14" x14ac:dyDescent="0.25">
      <c r="A867" s="3" t="s">
        <v>10</v>
      </c>
      <c r="B867" s="11" t="s">
        <v>32</v>
      </c>
      <c r="C867" s="5">
        <v>11371</v>
      </c>
      <c r="D867" s="5" t="s">
        <v>70</v>
      </c>
      <c r="E867" s="12" t="s">
        <v>17</v>
      </c>
      <c r="F867" s="7">
        <v>120</v>
      </c>
      <c r="G867" s="7">
        <v>105</v>
      </c>
      <c r="H867" s="8">
        <v>11371077</v>
      </c>
      <c r="I867" s="9">
        <v>0</v>
      </c>
      <c r="J867" s="9">
        <v>1</v>
      </c>
      <c r="K867" s="9">
        <v>0</v>
      </c>
      <c r="L867" s="9">
        <v>1</v>
      </c>
      <c r="M867" s="9">
        <v>1</v>
      </c>
      <c r="N867" s="10">
        <v>3</v>
      </c>
    </row>
    <row r="868" spans="1:14" x14ac:dyDescent="0.25">
      <c r="A868" s="3" t="s">
        <v>10</v>
      </c>
      <c r="B868" s="11" t="s">
        <v>32</v>
      </c>
      <c r="C868" s="5">
        <v>11371</v>
      </c>
      <c r="D868" s="5" t="s">
        <v>70</v>
      </c>
      <c r="E868" s="12" t="s">
        <v>17</v>
      </c>
      <c r="F868" s="7">
        <v>120</v>
      </c>
      <c r="G868" s="7">
        <v>105</v>
      </c>
      <c r="H868" s="8">
        <v>11371078</v>
      </c>
      <c r="I868" s="9">
        <v>1</v>
      </c>
      <c r="J868" s="9">
        <v>1</v>
      </c>
      <c r="K868" s="9">
        <v>1</v>
      </c>
      <c r="L868" s="9">
        <v>0</v>
      </c>
      <c r="M868" s="9">
        <v>1</v>
      </c>
      <c r="N868" s="10">
        <v>4</v>
      </c>
    </row>
    <row r="869" spans="1:14" x14ac:dyDescent="0.25">
      <c r="A869" s="3" t="s">
        <v>10</v>
      </c>
      <c r="B869" s="11" t="s">
        <v>32</v>
      </c>
      <c r="C869" s="5">
        <v>11371</v>
      </c>
      <c r="D869" s="5" t="s">
        <v>70</v>
      </c>
      <c r="E869" s="13" t="s">
        <v>18</v>
      </c>
      <c r="F869" s="7">
        <v>120</v>
      </c>
      <c r="G869" s="7">
        <v>105</v>
      </c>
      <c r="H869" s="8">
        <v>11371079</v>
      </c>
      <c r="I869" s="9">
        <v>1</v>
      </c>
      <c r="J869" s="9">
        <v>1</v>
      </c>
      <c r="K869" s="9">
        <v>1</v>
      </c>
      <c r="L869" s="9">
        <v>1</v>
      </c>
      <c r="M869" s="9">
        <v>1</v>
      </c>
      <c r="N869" s="10">
        <v>5</v>
      </c>
    </row>
    <row r="870" spans="1:14" x14ac:dyDescent="0.25">
      <c r="A870" s="3" t="s">
        <v>10</v>
      </c>
      <c r="B870" s="11" t="s">
        <v>32</v>
      </c>
      <c r="C870" s="5">
        <v>11371</v>
      </c>
      <c r="D870" s="5" t="s">
        <v>70</v>
      </c>
      <c r="E870" s="13" t="s">
        <v>18</v>
      </c>
      <c r="F870" s="7">
        <v>120</v>
      </c>
      <c r="G870" s="7">
        <v>105</v>
      </c>
      <c r="H870" s="8">
        <v>11371080</v>
      </c>
      <c r="I870" s="9">
        <v>1</v>
      </c>
      <c r="J870" s="9">
        <v>0</v>
      </c>
      <c r="K870" s="9">
        <v>0</v>
      </c>
      <c r="L870" s="9">
        <v>0</v>
      </c>
      <c r="M870" s="9">
        <v>1</v>
      </c>
      <c r="N870" s="10">
        <v>2</v>
      </c>
    </row>
    <row r="871" spans="1:14" x14ac:dyDescent="0.25">
      <c r="A871" s="3" t="s">
        <v>10</v>
      </c>
      <c r="B871" s="11" t="s">
        <v>32</v>
      </c>
      <c r="C871" s="5">
        <v>11371</v>
      </c>
      <c r="D871" s="5" t="s">
        <v>70</v>
      </c>
      <c r="E871" s="12" t="s">
        <v>18</v>
      </c>
      <c r="F871" s="7">
        <v>120</v>
      </c>
      <c r="G871" s="7">
        <v>105</v>
      </c>
      <c r="H871" s="8">
        <v>11371081</v>
      </c>
      <c r="I871" s="9">
        <v>1</v>
      </c>
      <c r="J871" s="9">
        <v>1</v>
      </c>
      <c r="K871" s="9">
        <v>1</v>
      </c>
      <c r="L871" s="9">
        <v>1</v>
      </c>
      <c r="M871" s="9">
        <v>1</v>
      </c>
      <c r="N871" s="10">
        <v>5</v>
      </c>
    </row>
    <row r="872" spans="1:14" x14ac:dyDescent="0.25">
      <c r="A872" s="3" t="s">
        <v>10</v>
      </c>
      <c r="B872" s="11" t="s">
        <v>32</v>
      </c>
      <c r="C872" s="5">
        <v>11371</v>
      </c>
      <c r="D872" s="5" t="s">
        <v>70</v>
      </c>
      <c r="E872" s="12" t="s">
        <v>18</v>
      </c>
      <c r="F872" s="7">
        <v>120</v>
      </c>
      <c r="G872" s="7">
        <v>105</v>
      </c>
      <c r="H872" s="8">
        <v>11371082</v>
      </c>
      <c r="I872" s="9">
        <v>1</v>
      </c>
      <c r="J872" s="9">
        <v>1</v>
      </c>
      <c r="K872" s="9">
        <v>1</v>
      </c>
      <c r="L872" s="9">
        <v>1</v>
      </c>
      <c r="M872" s="9">
        <v>1</v>
      </c>
      <c r="N872" s="10">
        <v>5</v>
      </c>
    </row>
    <row r="873" spans="1:14" x14ac:dyDescent="0.25">
      <c r="A873" s="3" t="s">
        <v>10</v>
      </c>
      <c r="B873" s="11" t="s">
        <v>32</v>
      </c>
      <c r="C873" s="5">
        <v>11371</v>
      </c>
      <c r="D873" s="5" t="s">
        <v>70</v>
      </c>
      <c r="E873" s="12" t="s">
        <v>18</v>
      </c>
      <c r="F873" s="7">
        <v>120</v>
      </c>
      <c r="G873" s="7">
        <v>105</v>
      </c>
      <c r="H873" s="8">
        <v>11371083</v>
      </c>
      <c r="I873" s="9">
        <v>0</v>
      </c>
      <c r="J873" s="9">
        <v>1</v>
      </c>
      <c r="K873" s="9">
        <v>1</v>
      </c>
      <c r="L873" s="9">
        <v>1</v>
      </c>
      <c r="M873" s="9">
        <v>1</v>
      </c>
      <c r="N873" s="10">
        <v>4</v>
      </c>
    </row>
    <row r="874" spans="1:14" x14ac:dyDescent="0.25">
      <c r="A874" s="3" t="s">
        <v>10</v>
      </c>
      <c r="B874" s="11" t="s">
        <v>32</v>
      </c>
      <c r="C874" s="5">
        <v>11371</v>
      </c>
      <c r="D874" s="5" t="s">
        <v>70</v>
      </c>
      <c r="E874" s="12" t="s">
        <v>18</v>
      </c>
      <c r="F874" s="7">
        <v>120</v>
      </c>
      <c r="G874" s="7">
        <v>105</v>
      </c>
      <c r="H874" s="8">
        <v>11371084</v>
      </c>
      <c r="I874" s="9">
        <v>1</v>
      </c>
      <c r="J874" s="9">
        <v>1</v>
      </c>
      <c r="K874" s="9">
        <v>1</v>
      </c>
      <c r="L874" s="9">
        <v>1</v>
      </c>
      <c r="M874" s="9">
        <v>1</v>
      </c>
      <c r="N874" s="10">
        <v>5</v>
      </c>
    </row>
    <row r="875" spans="1:14" x14ac:dyDescent="0.25">
      <c r="A875" s="3" t="s">
        <v>10</v>
      </c>
      <c r="B875" s="11" t="s">
        <v>32</v>
      </c>
      <c r="C875" s="5">
        <v>11371</v>
      </c>
      <c r="D875" s="5" t="s">
        <v>70</v>
      </c>
      <c r="E875" s="12" t="s">
        <v>18</v>
      </c>
      <c r="F875" s="7">
        <v>120</v>
      </c>
      <c r="G875" s="7">
        <v>105</v>
      </c>
      <c r="H875" s="8">
        <v>11371085</v>
      </c>
      <c r="I875" s="9">
        <v>1</v>
      </c>
      <c r="J875" s="9">
        <v>1</v>
      </c>
      <c r="K875" s="9">
        <v>0</v>
      </c>
      <c r="L875" s="9">
        <v>1</v>
      </c>
      <c r="M875" s="9">
        <v>1</v>
      </c>
      <c r="N875" s="10">
        <v>4</v>
      </c>
    </row>
    <row r="876" spans="1:14" x14ac:dyDescent="0.25">
      <c r="A876" s="3" t="s">
        <v>10</v>
      </c>
      <c r="B876" s="11" t="s">
        <v>32</v>
      </c>
      <c r="C876" s="5">
        <v>11371</v>
      </c>
      <c r="D876" s="5" t="s">
        <v>70</v>
      </c>
      <c r="E876" s="12" t="s">
        <v>18</v>
      </c>
      <c r="F876" s="7">
        <v>120</v>
      </c>
      <c r="G876" s="7">
        <v>105</v>
      </c>
      <c r="H876" s="8">
        <v>11371086</v>
      </c>
      <c r="I876" s="9">
        <v>1</v>
      </c>
      <c r="J876" s="9">
        <v>1</v>
      </c>
      <c r="K876" s="9">
        <v>1</v>
      </c>
      <c r="L876" s="9">
        <v>1</v>
      </c>
      <c r="M876" s="9">
        <v>1</v>
      </c>
      <c r="N876" s="10">
        <v>5</v>
      </c>
    </row>
    <row r="877" spans="1:14" x14ac:dyDescent="0.25">
      <c r="A877" s="3" t="s">
        <v>10</v>
      </c>
      <c r="B877" s="11" t="s">
        <v>32</v>
      </c>
      <c r="C877" s="5">
        <v>11371</v>
      </c>
      <c r="D877" s="5" t="s">
        <v>70</v>
      </c>
      <c r="E877" s="12" t="s">
        <v>18</v>
      </c>
      <c r="F877" s="7">
        <v>120</v>
      </c>
      <c r="G877" s="7">
        <v>105</v>
      </c>
      <c r="H877" s="8">
        <v>11371087</v>
      </c>
      <c r="I877" s="9">
        <v>1</v>
      </c>
      <c r="J877" s="9">
        <v>1</v>
      </c>
      <c r="K877" s="9">
        <v>1</v>
      </c>
      <c r="L877" s="9">
        <v>1</v>
      </c>
      <c r="M877" s="9">
        <v>0</v>
      </c>
      <c r="N877" s="10">
        <v>4</v>
      </c>
    </row>
    <row r="878" spans="1:14" x14ac:dyDescent="0.25">
      <c r="A878" s="3" t="s">
        <v>10</v>
      </c>
      <c r="B878" s="11" t="s">
        <v>32</v>
      </c>
      <c r="C878" s="5">
        <v>11371</v>
      </c>
      <c r="D878" s="5" t="s">
        <v>70</v>
      </c>
      <c r="E878" s="12" t="s">
        <v>18</v>
      </c>
      <c r="F878" s="7">
        <v>120</v>
      </c>
      <c r="G878" s="7">
        <v>105</v>
      </c>
      <c r="H878" s="8">
        <v>11371088</v>
      </c>
      <c r="I878" s="9">
        <v>0</v>
      </c>
      <c r="J878" s="9">
        <v>1</v>
      </c>
      <c r="K878" s="9">
        <v>1</v>
      </c>
      <c r="L878" s="9">
        <v>1</v>
      </c>
      <c r="M878" s="9">
        <v>1</v>
      </c>
      <c r="N878" s="10">
        <v>4</v>
      </c>
    </row>
    <row r="879" spans="1:14" x14ac:dyDescent="0.25">
      <c r="A879" s="3" t="s">
        <v>10</v>
      </c>
      <c r="B879" s="11" t="s">
        <v>32</v>
      </c>
      <c r="C879" s="5">
        <v>11371</v>
      </c>
      <c r="D879" s="5" t="s">
        <v>70</v>
      </c>
      <c r="E879" s="12" t="s">
        <v>18</v>
      </c>
      <c r="F879" s="7">
        <v>120</v>
      </c>
      <c r="G879" s="7">
        <v>105</v>
      </c>
      <c r="H879" s="8">
        <v>11371089</v>
      </c>
      <c r="I879" s="9">
        <v>0</v>
      </c>
      <c r="J879" s="9">
        <v>0</v>
      </c>
      <c r="K879" s="9">
        <v>0</v>
      </c>
      <c r="L879" s="9">
        <v>0</v>
      </c>
      <c r="M879" s="9">
        <v>1</v>
      </c>
      <c r="N879" s="10">
        <v>1</v>
      </c>
    </row>
    <row r="880" spans="1:14" x14ac:dyDescent="0.25">
      <c r="A880" s="3" t="s">
        <v>10</v>
      </c>
      <c r="B880" s="11" t="s">
        <v>32</v>
      </c>
      <c r="C880" s="5">
        <v>11371</v>
      </c>
      <c r="D880" s="5" t="s">
        <v>70</v>
      </c>
      <c r="E880" s="12" t="s">
        <v>18</v>
      </c>
      <c r="F880" s="7">
        <v>120</v>
      </c>
      <c r="G880" s="7">
        <v>105</v>
      </c>
      <c r="H880" s="8">
        <v>11371090</v>
      </c>
      <c r="I880" s="9">
        <v>1</v>
      </c>
      <c r="J880" s="9">
        <v>1</v>
      </c>
      <c r="K880" s="9">
        <v>1</v>
      </c>
      <c r="L880" s="9">
        <v>1</v>
      </c>
      <c r="M880" s="9">
        <v>1</v>
      </c>
      <c r="N880" s="10">
        <v>5</v>
      </c>
    </row>
    <row r="881" spans="1:14" x14ac:dyDescent="0.25">
      <c r="A881" s="3" t="s">
        <v>10</v>
      </c>
      <c r="B881" s="11" t="s">
        <v>32</v>
      </c>
      <c r="C881" s="5">
        <v>11371</v>
      </c>
      <c r="D881" s="5" t="s">
        <v>70</v>
      </c>
      <c r="E881" s="12" t="s">
        <v>18</v>
      </c>
      <c r="F881" s="7">
        <v>120</v>
      </c>
      <c r="G881" s="7">
        <v>105</v>
      </c>
      <c r="H881" s="8">
        <v>11371091</v>
      </c>
      <c r="I881" s="9">
        <v>1</v>
      </c>
      <c r="J881" s="9">
        <v>1</v>
      </c>
      <c r="K881" s="9">
        <v>1</v>
      </c>
      <c r="L881" s="9">
        <v>1</v>
      </c>
      <c r="M881" s="9">
        <v>1</v>
      </c>
      <c r="N881" s="10">
        <v>5</v>
      </c>
    </row>
    <row r="882" spans="1:14" x14ac:dyDescent="0.25">
      <c r="A882" s="3" t="s">
        <v>10</v>
      </c>
      <c r="B882" s="11" t="s">
        <v>32</v>
      </c>
      <c r="C882" s="5">
        <v>11371</v>
      </c>
      <c r="D882" s="5" t="s">
        <v>70</v>
      </c>
      <c r="E882" s="12" t="s">
        <v>18</v>
      </c>
      <c r="F882" s="7">
        <v>120</v>
      </c>
      <c r="G882" s="7">
        <v>105</v>
      </c>
      <c r="H882" s="8">
        <v>11371092</v>
      </c>
      <c r="I882" s="9">
        <v>0</v>
      </c>
      <c r="J882" s="9">
        <v>0</v>
      </c>
      <c r="K882" s="9">
        <v>0</v>
      </c>
      <c r="L882" s="9">
        <v>1</v>
      </c>
      <c r="M882" s="9">
        <v>0</v>
      </c>
      <c r="N882" s="10">
        <v>1</v>
      </c>
    </row>
    <row r="883" spans="1:14" x14ac:dyDescent="0.25">
      <c r="A883" s="3" t="s">
        <v>10</v>
      </c>
      <c r="B883" s="11" t="s">
        <v>32</v>
      </c>
      <c r="C883" s="5">
        <v>11371</v>
      </c>
      <c r="D883" s="5" t="s">
        <v>70</v>
      </c>
      <c r="E883" s="12" t="s">
        <v>18</v>
      </c>
      <c r="F883" s="7">
        <v>120</v>
      </c>
      <c r="G883" s="7">
        <v>105</v>
      </c>
      <c r="H883" s="8">
        <v>11371093</v>
      </c>
      <c r="I883" s="9">
        <v>1</v>
      </c>
      <c r="J883" s="9">
        <v>1</v>
      </c>
      <c r="K883" s="9">
        <v>1</v>
      </c>
      <c r="L883" s="9">
        <v>1</v>
      </c>
      <c r="M883" s="9">
        <v>1</v>
      </c>
      <c r="N883" s="10">
        <v>5</v>
      </c>
    </row>
    <row r="884" spans="1:14" x14ac:dyDescent="0.25">
      <c r="A884" s="3" t="s">
        <v>10</v>
      </c>
      <c r="B884" s="11" t="s">
        <v>32</v>
      </c>
      <c r="C884" s="5">
        <v>11371</v>
      </c>
      <c r="D884" s="5" t="s">
        <v>70</v>
      </c>
      <c r="E884" s="12" t="s">
        <v>18</v>
      </c>
      <c r="F884" s="7">
        <v>120</v>
      </c>
      <c r="G884" s="7">
        <v>105</v>
      </c>
      <c r="H884" s="8">
        <v>11371094</v>
      </c>
      <c r="I884" s="9">
        <v>0</v>
      </c>
      <c r="J884" s="9">
        <v>1</v>
      </c>
      <c r="K884" s="9">
        <v>0</v>
      </c>
      <c r="L884" s="9">
        <v>1</v>
      </c>
      <c r="M884" s="9">
        <v>1</v>
      </c>
      <c r="N884" s="10">
        <v>3</v>
      </c>
    </row>
    <row r="885" spans="1:14" x14ac:dyDescent="0.25">
      <c r="A885" s="3" t="s">
        <v>10</v>
      </c>
      <c r="B885" s="11" t="s">
        <v>32</v>
      </c>
      <c r="C885" s="5">
        <v>11371</v>
      </c>
      <c r="D885" s="5" t="s">
        <v>70</v>
      </c>
      <c r="E885" s="12" t="s">
        <v>18</v>
      </c>
      <c r="F885" s="7">
        <v>120</v>
      </c>
      <c r="G885" s="7">
        <v>105</v>
      </c>
      <c r="H885" s="8">
        <v>11371095</v>
      </c>
      <c r="I885" s="9">
        <v>1</v>
      </c>
      <c r="J885" s="9">
        <v>1</v>
      </c>
      <c r="K885" s="9">
        <v>1</v>
      </c>
      <c r="L885" s="9">
        <v>1</v>
      </c>
      <c r="M885" s="9">
        <v>1</v>
      </c>
      <c r="N885" s="10">
        <v>5</v>
      </c>
    </row>
    <row r="886" spans="1:14" x14ac:dyDescent="0.25">
      <c r="A886" s="3" t="s">
        <v>10</v>
      </c>
      <c r="B886" s="11" t="s">
        <v>32</v>
      </c>
      <c r="C886" s="5">
        <v>11371</v>
      </c>
      <c r="D886" s="5" t="s">
        <v>70</v>
      </c>
      <c r="E886" s="12" t="s">
        <v>18</v>
      </c>
      <c r="F886" s="7">
        <v>120</v>
      </c>
      <c r="G886" s="7">
        <v>105</v>
      </c>
      <c r="H886" s="8">
        <v>11371096</v>
      </c>
      <c r="I886" s="9">
        <v>1</v>
      </c>
      <c r="J886" s="9">
        <v>1</v>
      </c>
      <c r="K886" s="9">
        <v>1</v>
      </c>
      <c r="L886" s="9">
        <v>1</v>
      </c>
      <c r="M886" s="9">
        <v>1</v>
      </c>
      <c r="N886" s="10">
        <v>5</v>
      </c>
    </row>
    <row r="887" spans="1:14" x14ac:dyDescent="0.25">
      <c r="A887" s="3" t="s">
        <v>10</v>
      </c>
      <c r="B887" s="11" t="s">
        <v>32</v>
      </c>
      <c r="C887" s="5">
        <v>11371</v>
      </c>
      <c r="D887" s="5" t="s">
        <v>70</v>
      </c>
      <c r="E887" s="12" t="s">
        <v>18</v>
      </c>
      <c r="F887" s="7">
        <v>120</v>
      </c>
      <c r="G887" s="7">
        <v>105</v>
      </c>
      <c r="H887" s="8">
        <v>11371097</v>
      </c>
      <c r="I887" s="9">
        <v>1</v>
      </c>
      <c r="J887" s="9">
        <v>1</v>
      </c>
      <c r="K887" s="9">
        <v>1</v>
      </c>
      <c r="L887" s="9">
        <v>1</v>
      </c>
      <c r="M887" s="9">
        <v>1</v>
      </c>
      <c r="N887" s="10">
        <v>5</v>
      </c>
    </row>
    <row r="888" spans="1:14" x14ac:dyDescent="0.25">
      <c r="A888" s="3" t="s">
        <v>10</v>
      </c>
      <c r="B888" s="11" t="s">
        <v>32</v>
      </c>
      <c r="C888" s="5">
        <v>11371</v>
      </c>
      <c r="D888" s="5" t="s">
        <v>70</v>
      </c>
      <c r="E888" s="12" t="s">
        <v>18</v>
      </c>
      <c r="F888" s="7">
        <v>120</v>
      </c>
      <c r="G888" s="7">
        <v>105</v>
      </c>
      <c r="H888" s="8">
        <v>11371098</v>
      </c>
      <c r="I888" s="9">
        <v>1</v>
      </c>
      <c r="J888" s="9">
        <v>0</v>
      </c>
      <c r="K888" s="9">
        <v>0</v>
      </c>
      <c r="L888" s="9">
        <v>1</v>
      </c>
      <c r="M888" s="9">
        <v>0</v>
      </c>
      <c r="N888" s="10">
        <v>2</v>
      </c>
    </row>
    <row r="889" spans="1:14" x14ac:dyDescent="0.25">
      <c r="A889" s="3" t="s">
        <v>10</v>
      </c>
      <c r="B889" s="11" t="s">
        <v>32</v>
      </c>
      <c r="C889" s="5">
        <v>11371</v>
      </c>
      <c r="D889" s="5" t="s">
        <v>70</v>
      </c>
      <c r="E889" s="12" t="s">
        <v>18</v>
      </c>
      <c r="F889" s="7">
        <v>120</v>
      </c>
      <c r="G889" s="7">
        <v>105</v>
      </c>
      <c r="H889" s="8">
        <v>11371099</v>
      </c>
      <c r="I889" s="9">
        <v>1</v>
      </c>
      <c r="J889" s="9">
        <v>1</v>
      </c>
      <c r="K889" s="9">
        <v>1</v>
      </c>
      <c r="L889" s="9">
        <v>1</v>
      </c>
      <c r="M889" s="9">
        <v>1</v>
      </c>
      <c r="N889" s="10">
        <v>5</v>
      </c>
    </row>
    <row r="890" spans="1:14" x14ac:dyDescent="0.25">
      <c r="A890" s="3" t="s">
        <v>10</v>
      </c>
      <c r="B890" s="11" t="s">
        <v>32</v>
      </c>
      <c r="C890" s="5">
        <v>11371</v>
      </c>
      <c r="D890" s="5" t="s">
        <v>70</v>
      </c>
      <c r="E890" s="12" t="s">
        <v>18</v>
      </c>
      <c r="F890" s="7">
        <v>120</v>
      </c>
      <c r="G890" s="7">
        <v>105</v>
      </c>
      <c r="H890" s="8">
        <v>11371100</v>
      </c>
      <c r="I890" s="9">
        <v>1</v>
      </c>
      <c r="J890" s="9">
        <v>1</v>
      </c>
      <c r="K890" s="9">
        <v>1</v>
      </c>
      <c r="L890" s="9">
        <v>1</v>
      </c>
      <c r="M890" s="9">
        <v>1</v>
      </c>
      <c r="N890" s="10">
        <v>5</v>
      </c>
    </row>
    <row r="891" spans="1:14" x14ac:dyDescent="0.25">
      <c r="A891" s="3" t="s">
        <v>10</v>
      </c>
      <c r="B891" s="11" t="s">
        <v>32</v>
      </c>
      <c r="C891" s="5">
        <v>11371</v>
      </c>
      <c r="D891" s="5" t="s">
        <v>70</v>
      </c>
      <c r="E891" s="12" t="s">
        <v>18</v>
      </c>
      <c r="F891" s="7">
        <v>120</v>
      </c>
      <c r="G891" s="7">
        <v>105</v>
      </c>
      <c r="H891" s="8">
        <v>11371101</v>
      </c>
      <c r="I891" s="9">
        <v>1</v>
      </c>
      <c r="J891" s="9">
        <v>1</v>
      </c>
      <c r="K891" s="9">
        <v>1</v>
      </c>
      <c r="L891" s="9">
        <v>1</v>
      </c>
      <c r="M891" s="9">
        <v>1</v>
      </c>
      <c r="N891" s="10">
        <v>5</v>
      </c>
    </row>
    <row r="892" spans="1:14" x14ac:dyDescent="0.25">
      <c r="A892" s="3" t="s">
        <v>10</v>
      </c>
      <c r="B892" s="11" t="s">
        <v>32</v>
      </c>
      <c r="C892" s="5">
        <v>11371</v>
      </c>
      <c r="D892" s="5" t="s">
        <v>70</v>
      </c>
      <c r="E892" s="12" t="s">
        <v>18</v>
      </c>
      <c r="F892" s="7">
        <v>120</v>
      </c>
      <c r="G892" s="7">
        <v>105</v>
      </c>
      <c r="H892" s="8">
        <v>11371102</v>
      </c>
      <c r="I892" s="9">
        <v>1</v>
      </c>
      <c r="J892" s="9">
        <v>0</v>
      </c>
      <c r="K892" s="9">
        <v>1</v>
      </c>
      <c r="L892" s="9">
        <v>1</v>
      </c>
      <c r="M892" s="9">
        <v>0</v>
      </c>
      <c r="N892" s="10">
        <v>3</v>
      </c>
    </row>
    <row r="893" spans="1:14" x14ac:dyDescent="0.25">
      <c r="A893" s="3" t="s">
        <v>10</v>
      </c>
      <c r="B893" s="11" t="s">
        <v>32</v>
      </c>
      <c r="C893" s="5">
        <v>11371</v>
      </c>
      <c r="D893" s="5" t="s">
        <v>70</v>
      </c>
      <c r="E893" s="12" t="s">
        <v>18</v>
      </c>
      <c r="F893" s="7">
        <v>120</v>
      </c>
      <c r="G893" s="7">
        <v>105</v>
      </c>
      <c r="H893" s="8">
        <v>11371103</v>
      </c>
      <c r="I893" s="9">
        <v>1</v>
      </c>
      <c r="J893" s="9">
        <v>1</v>
      </c>
      <c r="K893" s="9">
        <v>1</v>
      </c>
      <c r="L893" s="9">
        <v>1</v>
      </c>
      <c r="M893" s="9">
        <v>1</v>
      </c>
      <c r="N893" s="10">
        <v>5</v>
      </c>
    </row>
    <row r="894" spans="1:14" x14ac:dyDescent="0.25">
      <c r="A894" s="3" t="s">
        <v>10</v>
      </c>
      <c r="B894" s="11" t="s">
        <v>32</v>
      </c>
      <c r="C894" s="5">
        <v>11371</v>
      </c>
      <c r="D894" s="5" t="s">
        <v>70</v>
      </c>
      <c r="E894" s="12" t="s">
        <v>18</v>
      </c>
      <c r="F894" s="7">
        <v>120</v>
      </c>
      <c r="G894" s="7">
        <v>105</v>
      </c>
      <c r="H894" s="8">
        <v>11371104</v>
      </c>
      <c r="I894" s="9">
        <v>1</v>
      </c>
      <c r="J894" s="9">
        <v>1</v>
      </c>
      <c r="K894" s="9">
        <v>1</v>
      </c>
      <c r="L894" s="9">
        <v>1</v>
      </c>
      <c r="M894" s="9">
        <v>1</v>
      </c>
      <c r="N894" s="10">
        <v>5</v>
      </c>
    </row>
    <row r="895" spans="1:14" x14ac:dyDescent="0.25">
      <c r="A895" s="3" t="s">
        <v>10</v>
      </c>
      <c r="B895" s="11" t="s">
        <v>32</v>
      </c>
      <c r="C895" s="5">
        <v>11371</v>
      </c>
      <c r="D895" s="5" t="s">
        <v>70</v>
      </c>
      <c r="E895" s="12" t="s">
        <v>18</v>
      </c>
      <c r="F895" s="7">
        <v>120</v>
      </c>
      <c r="G895" s="7">
        <v>105</v>
      </c>
      <c r="H895" s="8">
        <v>11371105</v>
      </c>
      <c r="I895" s="9">
        <v>1</v>
      </c>
      <c r="J895" s="9">
        <v>1</v>
      </c>
      <c r="K895" s="9">
        <v>1</v>
      </c>
      <c r="L895" s="9">
        <v>1</v>
      </c>
      <c r="M895" s="9">
        <v>1</v>
      </c>
      <c r="N895" s="10">
        <v>5</v>
      </c>
    </row>
    <row r="896" spans="1:14" x14ac:dyDescent="0.25">
      <c r="A896" s="3" t="s">
        <v>10</v>
      </c>
      <c r="B896" s="11" t="s">
        <v>33</v>
      </c>
      <c r="C896" s="5">
        <v>11372</v>
      </c>
      <c r="D896" s="5" t="s">
        <v>71</v>
      </c>
      <c r="E896" s="6" t="s">
        <v>15</v>
      </c>
      <c r="F896" s="7">
        <v>94</v>
      </c>
      <c r="G896" s="7">
        <v>86</v>
      </c>
      <c r="H896" s="8">
        <v>11372001</v>
      </c>
      <c r="I896" s="9">
        <v>1</v>
      </c>
      <c r="J896" s="9">
        <v>1</v>
      </c>
      <c r="K896" s="9">
        <v>1</v>
      </c>
      <c r="L896" s="9">
        <v>1</v>
      </c>
      <c r="M896" s="9">
        <v>1</v>
      </c>
      <c r="N896" s="10">
        <v>5</v>
      </c>
    </row>
    <row r="897" spans="1:14" x14ac:dyDescent="0.25">
      <c r="A897" s="3" t="s">
        <v>10</v>
      </c>
      <c r="B897" s="11" t="s">
        <v>33</v>
      </c>
      <c r="C897" s="5">
        <v>11372</v>
      </c>
      <c r="D897" s="5" t="s">
        <v>71</v>
      </c>
      <c r="E897" s="12" t="s">
        <v>15</v>
      </c>
      <c r="F897" s="7">
        <v>94</v>
      </c>
      <c r="G897" s="7">
        <v>86</v>
      </c>
      <c r="H897" s="8">
        <v>11372002</v>
      </c>
      <c r="I897" s="9">
        <v>1</v>
      </c>
      <c r="J897" s="9">
        <v>1</v>
      </c>
      <c r="K897" s="9">
        <v>1</v>
      </c>
      <c r="L897" s="9">
        <v>1</v>
      </c>
      <c r="M897" s="9">
        <v>1</v>
      </c>
      <c r="N897" s="10">
        <v>5</v>
      </c>
    </row>
    <row r="898" spans="1:14" x14ac:dyDescent="0.25">
      <c r="A898" s="3" t="s">
        <v>10</v>
      </c>
      <c r="B898" s="11" t="s">
        <v>33</v>
      </c>
      <c r="C898" s="5">
        <v>11372</v>
      </c>
      <c r="D898" s="5" t="s">
        <v>71</v>
      </c>
      <c r="E898" s="12" t="s">
        <v>15</v>
      </c>
      <c r="F898" s="7">
        <v>94</v>
      </c>
      <c r="G898" s="7">
        <v>86</v>
      </c>
      <c r="H898" s="8">
        <v>11372003</v>
      </c>
      <c r="I898" s="9">
        <v>1</v>
      </c>
      <c r="J898" s="9">
        <v>0</v>
      </c>
      <c r="K898" s="9">
        <v>1</v>
      </c>
      <c r="L898" s="9">
        <v>1</v>
      </c>
      <c r="M898" s="9">
        <v>1</v>
      </c>
      <c r="N898" s="10">
        <v>4</v>
      </c>
    </row>
    <row r="899" spans="1:14" x14ac:dyDescent="0.25">
      <c r="A899" s="3" t="s">
        <v>10</v>
      </c>
      <c r="B899" s="11" t="s">
        <v>33</v>
      </c>
      <c r="C899" s="5">
        <v>11372</v>
      </c>
      <c r="D899" s="5" t="s">
        <v>71</v>
      </c>
      <c r="E899" s="12" t="s">
        <v>15</v>
      </c>
      <c r="F899" s="7">
        <v>94</v>
      </c>
      <c r="G899" s="7">
        <v>86</v>
      </c>
      <c r="H899" s="8">
        <v>11372004</v>
      </c>
      <c r="I899" s="9">
        <v>1</v>
      </c>
      <c r="J899" s="9">
        <v>1</v>
      </c>
      <c r="K899" s="9">
        <v>1</v>
      </c>
      <c r="L899" s="9">
        <v>1</v>
      </c>
      <c r="M899" s="9">
        <v>1</v>
      </c>
      <c r="N899" s="10">
        <v>5</v>
      </c>
    </row>
    <row r="900" spans="1:14" x14ac:dyDescent="0.25">
      <c r="A900" s="3" t="s">
        <v>10</v>
      </c>
      <c r="B900" s="11" t="s">
        <v>33</v>
      </c>
      <c r="C900" s="5">
        <v>11372</v>
      </c>
      <c r="D900" s="5" t="s">
        <v>71</v>
      </c>
      <c r="E900" s="12" t="s">
        <v>15</v>
      </c>
      <c r="F900" s="7">
        <v>94</v>
      </c>
      <c r="G900" s="7">
        <v>86</v>
      </c>
      <c r="H900" s="8">
        <v>11372005</v>
      </c>
      <c r="I900" s="9">
        <v>1</v>
      </c>
      <c r="J900" s="9">
        <v>0</v>
      </c>
      <c r="K900" s="9">
        <v>1</v>
      </c>
      <c r="L900" s="9">
        <v>1</v>
      </c>
      <c r="M900" s="9">
        <v>1</v>
      </c>
      <c r="N900" s="10">
        <v>4</v>
      </c>
    </row>
    <row r="901" spans="1:14" x14ac:dyDescent="0.25">
      <c r="A901" s="3" t="s">
        <v>10</v>
      </c>
      <c r="B901" s="11" t="s">
        <v>33</v>
      </c>
      <c r="C901" s="5">
        <v>11372</v>
      </c>
      <c r="D901" s="5" t="s">
        <v>71</v>
      </c>
      <c r="E901" s="12" t="s">
        <v>15</v>
      </c>
      <c r="F901" s="7">
        <v>94</v>
      </c>
      <c r="G901" s="7">
        <v>86</v>
      </c>
      <c r="H901" s="8">
        <v>11372006</v>
      </c>
      <c r="I901" s="9">
        <v>1</v>
      </c>
      <c r="J901" s="9">
        <v>1</v>
      </c>
      <c r="K901" s="9">
        <v>1</v>
      </c>
      <c r="L901" s="9">
        <v>1</v>
      </c>
      <c r="M901" s="9">
        <v>1</v>
      </c>
      <c r="N901" s="10">
        <v>5</v>
      </c>
    </row>
    <row r="902" spans="1:14" x14ac:dyDescent="0.25">
      <c r="A902" s="3" t="s">
        <v>10</v>
      </c>
      <c r="B902" s="11" t="s">
        <v>33</v>
      </c>
      <c r="C902" s="5">
        <v>11372</v>
      </c>
      <c r="D902" s="5" t="s">
        <v>71</v>
      </c>
      <c r="E902" s="12" t="s">
        <v>15</v>
      </c>
      <c r="F902" s="7">
        <v>94</v>
      </c>
      <c r="G902" s="7">
        <v>86</v>
      </c>
      <c r="H902" s="8">
        <v>11372007</v>
      </c>
      <c r="I902" s="9">
        <v>1</v>
      </c>
      <c r="J902" s="9">
        <v>1</v>
      </c>
      <c r="K902" s="9">
        <v>1</v>
      </c>
      <c r="L902" s="9">
        <v>1</v>
      </c>
      <c r="M902" s="9">
        <v>1</v>
      </c>
      <c r="N902" s="10">
        <v>5</v>
      </c>
    </row>
    <row r="903" spans="1:14" x14ac:dyDescent="0.25">
      <c r="A903" s="3" t="s">
        <v>10</v>
      </c>
      <c r="B903" s="11" t="s">
        <v>33</v>
      </c>
      <c r="C903" s="5">
        <v>11372</v>
      </c>
      <c r="D903" s="5" t="s">
        <v>71</v>
      </c>
      <c r="E903" s="12" t="s">
        <v>15</v>
      </c>
      <c r="F903" s="7">
        <v>94</v>
      </c>
      <c r="G903" s="7">
        <v>86</v>
      </c>
      <c r="H903" s="8">
        <v>11372008</v>
      </c>
      <c r="I903" s="9">
        <v>1</v>
      </c>
      <c r="J903" s="9">
        <v>1</v>
      </c>
      <c r="K903" s="9">
        <v>1</v>
      </c>
      <c r="L903" s="9">
        <v>1</v>
      </c>
      <c r="M903" s="9">
        <v>0</v>
      </c>
      <c r="N903" s="10">
        <v>4</v>
      </c>
    </row>
    <row r="904" spans="1:14" x14ac:dyDescent="0.25">
      <c r="A904" s="3" t="s">
        <v>10</v>
      </c>
      <c r="B904" s="11" t="s">
        <v>33</v>
      </c>
      <c r="C904" s="5">
        <v>11372</v>
      </c>
      <c r="D904" s="5" t="s">
        <v>71</v>
      </c>
      <c r="E904" s="12" t="s">
        <v>15</v>
      </c>
      <c r="F904" s="7">
        <v>94</v>
      </c>
      <c r="G904" s="7">
        <v>86</v>
      </c>
      <c r="H904" s="8">
        <v>11372009</v>
      </c>
      <c r="I904" s="9">
        <v>1</v>
      </c>
      <c r="J904" s="9">
        <v>1</v>
      </c>
      <c r="K904" s="9">
        <v>1</v>
      </c>
      <c r="L904" s="9">
        <v>1</v>
      </c>
      <c r="M904" s="9">
        <v>1</v>
      </c>
      <c r="N904" s="10">
        <v>5</v>
      </c>
    </row>
    <row r="905" spans="1:14" x14ac:dyDescent="0.25">
      <c r="A905" s="3" t="s">
        <v>10</v>
      </c>
      <c r="B905" s="11" t="s">
        <v>33</v>
      </c>
      <c r="C905" s="5">
        <v>11372</v>
      </c>
      <c r="D905" s="5" t="s">
        <v>71</v>
      </c>
      <c r="E905" s="12" t="s">
        <v>15</v>
      </c>
      <c r="F905" s="7">
        <v>94</v>
      </c>
      <c r="G905" s="7">
        <v>86</v>
      </c>
      <c r="H905" s="8">
        <v>11372010</v>
      </c>
      <c r="I905" s="9">
        <v>1</v>
      </c>
      <c r="J905" s="9">
        <v>1</v>
      </c>
      <c r="K905" s="9">
        <v>1</v>
      </c>
      <c r="L905" s="9">
        <v>1</v>
      </c>
      <c r="M905" s="9">
        <v>1</v>
      </c>
      <c r="N905" s="10">
        <v>5</v>
      </c>
    </row>
    <row r="906" spans="1:14" x14ac:dyDescent="0.25">
      <c r="A906" s="3" t="s">
        <v>10</v>
      </c>
      <c r="B906" s="11" t="s">
        <v>33</v>
      </c>
      <c r="C906" s="5">
        <v>11372</v>
      </c>
      <c r="D906" s="5" t="s">
        <v>71</v>
      </c>
      <c r="E906" s="12" t="s">
        <v>15</v>
      </c>
      <c r="F906" s="7">
        <v>94</v>
      </c>
      <c r="G906" s="7">
        <v>86</v>
      </c>
      <c r="H906" s="8">
        <v>11372011</v>
      </c>
      <c r="I906" s="9">
        <v>1</v>
      </c>
      <c r="J906" s="9">
        <v>1</v>
      </c>
      <c r="K906" s="9">
        <v>1</v>
      </c>
      <c r="L906" s="9">
        <v>1</v>
      </c>
      <c r="M906" s="9">
        <v>1</v>
      </c>
      <c r="N906" s="10">
        <v>5</v>
      </c>
    </row>
    <row r="907" spans="1:14" x14ac:dyDescent="0.25">
      <c r="A907" s="3" t="s">
        <v>10</v>
      </c>
      <c r="B907" s="11" t="s">
        <v>33</v>
      </c>
      <c r="C907" s="5">
        <v>11372</v>
      </c>
      <c r="D907" s="5" t="s">
        <v>71</v>
      </c>
      <c r="E907" s="12" t="s">
        <v>15</v>
      </c>
      <c r="F907" s="7">
        <v>94</v>
      </c>
      <c r="G907" s="7">
        <v>86</v>
      </c>
      <c r="H907" s="8">
        <v>11372012</v>
      </c>
      <c r="I907" s="9">
        <v>1</v>
      </c>
      <c r="J907" s="9">
        <v>1</v>
      </c>
      <c r="K907" s="9">
        <v>1</v>
      </c>
      <c r="L907" s="9">
        <v>1</v>
      </c>
      <c r="M907" s="9">
        <v>1</v>
      </c>
      <c r="N907" s="10">
        <v>5</v>
      </c>
    </row>
    <row r="908" spans="1:14" x14ac:dyDescent="0.25">
      <c r="A908" s="3" t="s">
        <v>10</v>
      </c>
      <c r="B908" s="11" t="s">
        <v>33</v>
      </c>
      <c r="C908" s="5">
        <v>11372</v>
      </c>
      <c r="D908" s="5" t="s">
        <v>71</v>
      </c>
      <c r="E908" s="12" t="s">
        <v>15</v>
      </c>
      <c r="F908" s="7">
        <v>94</v>
      </c>
      <c r="G908" s="7">
        <v>86</v>
      </c>
      <c r="H908" s="8">
        <v>11372013</v>
      </c>
      <c r="I908" s="9">
        <v>1</v>
      </c>
      <c r="J908" s="9">
        <v>1</v>
      </c>
      <c r="K908" s="9">
        <v>1</v>
      </c>
      <c r="L908" s="9">
        <v>1</v>
      </c>
      <c r="M908" s="9">
        <v>1</v>
      </c>
      <c r="N908" s="10">
        <v>5</v>
      </c>
    </row>
    <row r="909" spans="1:14" x14ac:dyDescent="0.25">
      <c r="A909" s="3" t="s">
        <v>10</v>
      </c>
      <c r="B909" s="11" t="s">
        <v>33</v>
      </c>
      <c r="C909" s="5">
        <v>11372</v>
      </c>
      <c r="D909" s="5" t="s">
        <v>71</v>
      </c>
      <c r="E909" s="12" t="s">
        <v>15</v>
      </c>
      <c r="F909" s="7">
        <v>94</v>
      </c>
      <c r="G909" s="7">
        <v>86</v>
      </c>
      <c r="H909" s="8">
        <v>11372014</v>
      </c>
      <c r="I909" s="9">
        <v>1</v>
      </c>
      <c r="J909" s="9">
        <v>1</v>
      </c>
      <c r="K909" s="9">
        <v>1</v>
      </c>
      <c r="L909" s="9">
        <v>1</v>
      </c>
      <c r="M909" s="9">
        <v>1</v>
      </c>
      <c r="N909" s="10">
        <v>5</v>
      </c>
    </row>
    <row r="910" spans="1:14" x14ac:dyDescent="0.25">
      <c r="A910" s="3" t="s">
        <v>10</v>
      </c>
      <c r="B910" s="11" t="s">
        <v>33</v>
      </c>
      <c r="C910" s="5">
        <v>11372</v>
      </c>
      <c r="D910" s="5" t="s">
        <v>71</v>
      </c>
      <c r="E910" s="12" t="s">
        <v>15</v>
      </c>
      <c r="F910" s="7">
        <v>94</v>
      </c>
      <c r="G910" s="7">
        <v>86</v>
      </c>
      <c r="H910" s="8">
        <v>11372015</v>
      </c>
      <c r="I910" s="9">
        <v>1</v>
      </c>
      <c r="J910" s="9">
        <v>1</v>
      </c>
      <c r="K910" s="9">
        <v>1</v>
      </c>
      <c r="L910" s="9">
        <v>1</v>
      </c>
      <c r="M910" s="9">
        <v>1</v>
      </c>
      <c r="N910" s="10">
        <v>5</v>
      </c>
    </row>
    <row r="911" spans="1:14" x14ac:dyDescent="0.25">
      <c r="A911" s="3" t="s">
        <v>10</v>
      </c>
      <c r="B911" s="11" t="s">
        <v>33</v>
      </c>
      <c r="C911" s="5">
        <v>11372</v>
      </c>
      <c r="D911" s="5" t="s">
        <v>71</v>
      </c>
      <c r="E911" s="12" t="s">
        <v>15</v>
      </c>
      <c r="F911" s="7">
        <v>94</v>
      </c>
      <c r="G911" s="7">
        <v>86</v>
      </c>
      <c r="H911" s="8">
        <v>11372016</v>
      </c>
      <c r="I911" s="9">
        <v>1</v>
      </c>
      <c r="J911" s="9">
        <v>1</v>
      </c>
      <c r="K911" s="9">
        <v>1</v>
      </c>
      <c r="L911" s="9">
        <v>1</v>
      </c>
      <c r="M911" s="9">
        <v>1</v>
      </c>
      <c r="N911" s="10">
        <v>5</v>
      </c>
    </row>
    <row r="912" spans="1:14" x14ac:dyDescent="0.25">
      <c r="A912" s="3" t="s">
        <v>10</v>
      </c>
      <c r="B912" s="11" t="s">
        <v>33</v>
      </c>
      <c r="C912" s="5">
        <v>11372</v>
      </c>
      <c r="D912" s="5" t="s">
        <v>71</v>
      </c>
      <c r="E912" s="12" t="s">
        <v>15</v>
      </c>
      <c r="F912" s="7">
        <v>94</v>
      </c>
      <c r="G912" s="7">
        <v>86</v>
      </c>
      <c r="H912" s="8">
        <v>11372017</v>
      </c>
      <c r="I912" s="9">
        <v>1</v>
      </c>
      <c r="J912" s="9">
        <v>1</v>
      </c>
      <c r="K912" s="9">
        <v>1</v>
      </c>
      <c r="L912" s="9">
        <v>1</v>
      </c>
      <c r="M912" s="9">
        <v>1</v>
      </c>
      <c r="N912" s="10">
        <v>5</v>
      </c>
    </row>
    <row r="913" spans="1:14" x14ac:dyDescent="0.25">
      <c r="A913" s="3" t="s">
        <v>10</v>
      </c>
      <c r="B913" s="11" t="s">
        <v>33</v>
      </c>
      <c r="C913" s="5">
        <v>11372</v>
      </c>
      <c r="D913" s="5" t="s">
        <v>71</v>
      </c>
      <c r="E913" s="12" t="s">
        <v>15</v>
      </c>
      <c r="F913" s="7">
        <v>94</v>
      </c>
      <c r="G913" s="7">
        <v>86</v>
      </c>
      <c r="H913" s="8">
        <v>11372018</v>
      </c>
      <c r="I913" s="9">
        <v>1</v>
      </c>
      <c r="J913" s="9">
        <v>1</v>
      </c>
      <c r="K913" s="9">
        <v>1</v>
      </c>
      <c r="L913" s="9">
        <v>1</v>
      </c>
      <c r="M913" s="9">
        <v>1</v>
      </c>
      <c r="N913" s="10">
        <v>5</v>
      </c>
    </row>
    <row r="914" spans="1:14" x14ac:dyDescent="0.25">
      <c r="A914" s="3" t="s">
        <v>10</v>
      </c>
      <c r="B914" s="11" t="s">
        <v>33</v>
      </c>
      <c r="C914" s="5">
        <v>11372</v>
      </c>
      <c r="D914" s="5" t="s">
        <v>71</v>
      </c>
      <c r="E914" s="12" t="s">
        <v>15</v>
      </c>
      <c r="F914" s="7">
        <v>94</v>
      </c>
      <c r="G914" s="7">
        <v>86</v>
      </c>
      <c r="H914" s="8">
        <v>11372019</v>
      </c>
      <c r="I914" s="9">
        <v>1</v>
      </c>
      <c r="J914" s="9">
        <v>1</v>
      </c>
      <c r="K914" s="9">
        <v>1</v>
      </c>
      <c r="L914" s="9">
        <v>1</v>
      </c>
      <c r="M914" s="9">
        <v>1</v>
      </c>
      <c r="N914" s="10">
        <v>5</v>
      </c>
    </row>
    <row r="915" spans="1:14" x14ac:dyDescent="0.25">
      <c r="A915" s="3" t="s">
        <v>10</v>
      </c>
      <c r="B915" s="11" t="s">
        <v>33</v>
      </c>
      <c r="C915" s="5">
        <v>11372</v>
      </c>
      <c r="D915" s="5" t="s">
        <v>71</v>
      </c>
      <c r="E915" s="12" t="s">
        <v>15</v>
      </c>
      <c r="F915" s="7">
        <v>94</v>
      </c>
      <c r="G915" s="7">
        <v>86</v>
      </c>
      <c r="H915" s="8">
        <v>11372020</v>
      </c>
      <c r="I915" s="9">
        <v>1</v>
      </c>
      <c r="J915" s="9">
        <v>1</v>
      </c>
      <c r="K915" s="9">
        <v>1</v>
      </c>
      <c r="L915" s="9">
        <v>1</v>
      </c>
      <c r="M915" s="9">
        <v>1</v>
      </c>
      <c r="N915" s="10">
        <v>5</v>
      </c>
    </row>
    <row r="916" spans="1:14" x14ac:dyDescent="0.25">
      <c r="A916" s="3" t="s">
        <v>10</v>
      </c>
      <c r="B916" s="11" t="s">
        <v>33</v>
      </c>
      <c r="C916" s="5">
        <v>11372</v>
      </c>
      <c r="D916" s="5" t="s">
        <v>71</v>
      </c>
      <c r="E916" s="12" t="s">
        <v>15</v>
      </c>
      <c r="F916" s="7">
        <v>94</v>
      </c>
      <c r="G916" s="7">
        <v>86</v>
      </c>
      <c r="H916" s="8">
        <v>11372021</v>
      </c>
      <c r="I916" s="9">
        <v>1</v>
      </c>
      <c r="J916" s="9">
        <v>1</v>
      </c>
      <c r="K916" s="9">
        <v>1</v>
      </c>
      <c r="L916" s="9">
        <v>1</v>
      </c>
      <c r="M916" s="9">
        <v>1</v>
      </c>
      <c r="N916" s="10">
        <v>5</v>
      </c>
    </row>
    <row r="917" spans="1:14" x14ac:dyDescent="0.25">
      <c r="A917" s="3" t="s">
        <v>10</v>
      </c>
      <c r="B917" s="11" t="s">
        <v>33</v>
      </c>
      <c r="C917" s="5">
        <v>11372</v>
      </c>
      <c r="D917" s="5" t="s">
        <v>71</v>
      </c>
      <c r="E917" s="12" t="s">
        <v>15</v>
      </c>
      <c r="F917" s="7">
        <v>94</v>
      </c>
      <c r="G917" s="7">
        <v>86</v>
      </c>
      <c r="H917" s="8">
        <v>11372022</v>
      </c>
      <c r="I917" s="9">
        <v>1</v>
      </c>
      <c r="J917" s="9">
        <v>1</v>
      </c>
      <c r="K917" s="9">
        <v>1</v>
      </c>
      <c r="L917" s="9">
        <v>1</v>
      </c>
      <c r="M917" s="9">
        <v>1</v>
      </c>
      <c r="N917" s="10">
        <v>5</v>
      </c>
    </row>
    <row r="918" spans="1:14" x14ac:dyDescent="0.25">
      <c r="A918" s="3" t="s">
        <v>10</v>
      </c>
      <c r="B918" s="11" t="s">
        <v>33</v>
      </c>
      <c r="C918" s="5">
        <v>11372</v>
      </c>
      <c r="D918" s="5" t="s">
        <v>71</v>
      </c>
      <c r="E918" s="12" t="s">
        <v>15</v>
      </c>
      <c r="F918" s="7">
        <v>94</v>
      </c>
      <c r="G918" s="7">
        <v>86</v>
      </c>
      <c r="H918" s="8">
        <v>11372023</v>
      </c>
      <c r="I918" s="9">
        <v>1</v>
      </c>
      <c r="J918" s="9">
        <v>1</v>
      </c>
      <c r="K918" s="9">
        <v>1</v>
      </c>
      <c r="L918" s="9">
        <v>1</v>
      </c>
      <c r="M918" s="9">
        <v>1</v>
      </c>
      <c r="N918" s="10">
        <v>5</v>
      </c>
    </row>
    <row r="919" spans="1:14" x14ac:dyDescent="0.25">
      <c r="A919" s="3" t="s">
        <v>10</v>
      </c>
      <c r="B919" s="11" t="s">
        <v>33</v>
      </c>
      <c r="C919" s="5">
        <v>11372</v>
      </c>
      <c r="D919" s="5" t="s">
        <v>71</v>
      </c>
      <c r="E919" s="12" t="s">
        <v>15</v>
      </c>
      <c r="F919" s="7">
        <v>94</v>
      </c>
      <c r="G919" s="7">
        <v>86</v>
      </c>
      <c r="H919" s="8">
        <v>11372024</v>
      </c>
      <c r="I919" s="9">
        <v>1</v>
      </c>
      <c r="J919" s="9">
        <v>1</v>
      </c>
      <c r="K919" s="9">
        <v>1</v>
      </c>
      <c r="L919" s="9">
        <v>1</v>
      </c>
      <c r="M919" s="9">
        <v>1</v>
      </c>
      <c r="N919" s="10">
        <v>5</v>
      </c>
    </row>
    <row r="920" spans="1:14" x14ac:dyDescent="0.25">
      <c r="A920" s="3" t="s">
        <v>10</v>
      </c>
      <c r="B920" s="11" t="s">
        <v>33</v>
      </c>
      <c r="C920" s="5">
        <v>11372</v>
      </c>
      <c r="D920" s="5" t="s">
        <v>71</v>
      </c>
      <c r="E920" s="12" t="s">
        <v>15</v>
      </c>
      <c r="F920" s="7">
        <v>94</v>
      </c>
      <c r="G920" s="7">
        <v>86</v>
      </c>
      <c r="H920" s="8">
        <v>11372025</v>
      </c>
      <c r="I920" s="9">
        <v>1</v>
      </c>
      <c r="J920" s="9">
        <v>1</v>
      </c>
      <c r="K920" s="9">
        <v>1</v>
      </c>
      <c r="L920" s="9">
        <v>1</v>
      </c>
      <c r="M920" s="9">
        <v>1</v>
      </c>
      <c r="N920" s="10">
        <v>5</v>
      </c>
    </row>
    <row r="921" spans="1:14" x14ac:dyDescent="0.25">
      <c r="A921" s="3" t="s">
        <v>10</v>
      </c>
      <c r="B921" s="11" t="s">
        <v>33</v>
      </c>
      <c r="C921" s="5">
        <v>11372</v>
      </c>
      <c r="D921" s="5" t="s">
        <v>71</v>
      </c>
      <c r="E921" s="12" t="s">
        <v>15</v>
      </c>
      <c r="F921" s="7">
        <v>94</v>
      </c>
      <c r="G921" s="7">
        <v>86</v>
      </c>
      <c r="H921" s="8">
        <v>11372026</v>
      </c>
      <c r="I921" s="9">
        <v>1</v>
      </c>
      <c r="J921" s="9">
        <v>1</v>
      </c>
      <c r="K921" s="9">
        <v>1</v>
      </c>
      <c r="L921" s="9">
        <v>1</v>
      </c>
      <c r="M921" s="9">
        <v>1</v>
      </c>
      <c r="N921" s="10">
        <v>5</v>
      </c>
    </row>
    <row r="922" spans="1:14" x14ac:dyDescent="0.25">
      <c r="A922" s="3" t="s">
        <v>10</v>
      </c>
      <c r="B922" s="11" t="s">
        <v>33</v>
      </c>
      <c r="C922" s="5">
        <v>11372</v>
      </c>
      <c r="D922" s="5" t="s">
        <v>71</v>
      </c>
      <c r="E922" s="12" t="s">
        <v>15</v>
      </c>
      <c r="F922" s="7">
        <v>94</v>
      </c>
      <c r="G922" s="7">
        <v>86</v>
      </c>
      <c r="H922" s="8">
        <v>11372027</v>
      </c>
      <c r="I922" s="9">
        <v>1</v>
      </c>
      <c r="J922" s="9">
        <v>0</v>
      </c>
      <c r="K922" s="9">
        <v>1</v>
      </c>
      <c r="L922" s="9">
        <v>1</v>
      </c>
      <c r="M922" s="9">
        <v>1</v>
      </c>
      <c r="N922" s="10">
        <v>4</v>
      </c>
    </row>
    <row r="923" spans="1:14" x14ac:dyDescent="0.25">
      <c r="A923" s="3" t="s">
        <v>10</v>
      </c>
      <c r="B923" s="11" t="s">
        <v>33</v>
      </c>
      <c r="C923" s="5">
        <v>11372</v>
      </c>
      <c r="D923" s="5" t="s">
        <v>71</v>
      </c>
      <c r="E923" s="12" t="s">
        <v>15</v>
      </c>
      <c r="F923" s="7">
        <v>94</v>
      </c>
      <c r="G923" s="7">
        <v>86</v>
      </c>
      <c r="H923" s="8">
        <v>11372028</v>
      </c>
      <c r="I923" s="9">
        <v>1</v>
      </c>
      <c r="J923" s="9">
        <v>1</v>
      </c>
      <c r="K923" s="9">
        <v>1</v>
      </c>
      <c r="L923" s="9">
        <v>1</v>
      </c>
      <c r="M923" s="9">
        <v>1</v>
      </c>
      <c r="N923" s="10">
        <v>5</v>
      </c>
    </row>
    <row r="924" spans="1:14" x14ac:dyDescent="0.25">
      <c r="A924" s="3" t="s">
        <v>10</v>
      </c>
      <c r="B924" s="11" t="s">
        <v>33</v>
      </c>
      <c r="C924" s="5">
        <v>11372</v>
      </c>
      <c r="D924" s="5" t="s">
        <v>71</v>
      </c>
      <c r="E924" s="12" t="s">
        <v>15</v>
      </c>
      <c r="F924" s="7">
        <v>94</v>
      </c>
      <c r="G924" s="7">
        <v>86</v>
      </c>
      <c r="H924" s="8">
        <v>11372029</v>
      </c>
      <c r="I924" s="9">
        <v>1</v>
      </c>
      <c r="J924" s="9">
        <v>1</v>
      </c>
      <c r="K924" s="9">
        <v>1</v>
      </c>
      <c r="L924" s="9">
        <v>1</v>
      </c>
      <c r="M924" s="9">
        <v>1</v>
      </c>
      <c r="N924" s="10">
        <v>5</v>
      </c>
    </row>
    <row r="925" spans="1:14" x14ac:dyDescent="0.25">
      <c r="A925" s="3" t="s">
        <v>10</v>
      </c>
      <c r="B925" s="11" t="s">
        <v>33</v>
      </c>
      <c r="C925" s="5">
        <v>11372</v>
      </c>
      <c r="D925" s="5" t="s">
        <v>71</v>
      </c>
      <c r="E925" s="12" t="s">
        <v>15</v>
      </c>
      <c r="F925" s="7">
        <v>94</v>
      </c>
      <c r="G925" s="7">
        <v>86</v>
      </c>
      <c r="H925" s="8">
        <v>11372030</v>
      </c>
      <c r="I925" s="9">
        <v>1</v>
      </c>
      <c r="J925" s="9">
        <v>1</v>
      </c>
      <c r="K925" s="9">
        <v>1</v>
      </c>
      <c r="L925" s="9">
        <v>1</v>
      </c>
      <c r="M925" s="9">
        <v>1</v>
      </c>
      <c r="N925" s="10">
        <v>5</v>
      </c>
    </row>
    <row r="926" spans="1:14" x14ac:dyDescent="0.25">
      <c r="A926" s="3" t="s">
        <v>10</v>
      </c>
      <c r="B926" s="11" t="s">
        <v>33</v>
      </c>
      <c r="C926" s="5">
        <v>11372</v>
      </c>
      <c r="D926" s="5" t="s">
        <v>71</v>
      </c>
      <c r="E926" s="12" t="s">
        <v>15</v>
      </c>
      <c r="F926" s="7">
        <v>94</v>
      </c>
      <c r="G926" s="7">
        <v>86</v>
      </c>
      <c r="H926" s="8">
        <v>11372031</v>
      </c>
      <c r="I926" s="9">
        <v>1</v>
      </c>
      <c r="J926" s="9">
        <v>0</v>
      </c>
      <c r="K926" s="9">
        <v>1</v>
      </c>
      <c r="L926" s="9">
        <v>1</v>
      </c>
      <c r="M926" s="9">
        <v>1</v>
      </c>
      <c r="N926" s="10">
        <v>4</v>
      </c>
    </row>
    <row r="927" spans="1:14" x14ac:dyDescent="0.25">
      <c r="A927" s="3" t="s">
        <v>10</v>
      </c>
      <c r="B927" s="11" t="s">
        <v>33</v>
      </c>
      <c r="C927" s="5">
        <v>11372</v>
      </c>
      <c r="D927" s="5" t="s">
        <v>71</v>
      </c>
      <c r="E927" s="12" t="s">
        <v>15</v>
      </c>
      <c r="F927" s="7">
        <v>94</v>
      </c>
      <c r="G927" s="7">
        <v>86</v>
      </c>
      <c r="H927" s="8">
        <v>11372032</v>
      </c>
      <c r="I927" s="9">
        <v>1</v>
      </c>
      <c r="J927" s="9">
        <v>1</v>
      </c>
      <c r="K927" s="9">
        <v>1</v>
      </c>
      <c r="L927" s="9">
        <v>1</v>
      </c>
      <c r="M927" s="9">
        <v>1</v>
      </c>
      <c r="N927" s="10">
        <v>5</v>
      </c>
    </row>
    <row r="928" spans="1:14" x14ac:dyDescent="0.25">
      <c r="A928" s="3" t="s">
        <v>10</v>
      </c>
      <c r="B928" s="11" t="s">
        <v>33</v>
      </c>
      <c r="C928" s="5">
        <v>11372</v>
      </c>
      <c r="D928" s="5" t="s">
        <v>71</v>
      </c>
      <c r="E928" s="12" t="s">
        <v>15</v>
      </c>
      <c r="F928" s="7">
        <v>94</v>
      </c>
      <c r="G928" s="7">
        <v>86</v>
      </c>
      <c r="H928" s="8">
        <v>11372033</v>
      </c>
      <c r="I928" s="9">
        <v>1</v>
      </c>
      <c r="J928" s="9">
        <v>1</v>
      </c>
      <c r="K928" s="9">
        <v>1</v>
      </c>
      <c r="L928" s="9">
        <v>1</v>
      </c>
      <c r="M928" s="9">
        <v>1</v>
      </c>
      <c r="N928" s="10">
        <v>5</v>
      </c>
    </row>
    <row r="929" spans="1:14" x14ac:dyDescent="0.25">
      <c r="A929" s="3" t="s">
        <v>10</v>
      </c>
      <c r="B929" s="11" t="s">
        <v>33</v>
      </c>
      <c r="C929" s="5">
        <v>11372</v>
      </c>
      <c r="D929" s="5" t="s">
        <v>71</v>
      </c>
      <c r="E929" s="12" t="s">
        <v>15</v>
      </c>
      <c r="F929" s="7">
        <v>94</v>
      </c>
      <c r="G929" s="7">
        <v>86</v>
      </c>
      <c r="H929" s="8">
        <v>11372034</v>
      </c>
      <c r="I929" s="9">
        <v>1</v>
      </c>
      <c r="J929" s="9">
        <v>1</v>
      </c>
      <c r="K929" s="9">
        <v>0</v>
      </c>
      <c r="L929" s="9">
        <v>1</v>
      </c>
      <c r="M929" s="9">
        <v>0</v>
      </c>
      <c r="N929" s="10">
        <v>3</v>
      </c>
    </row>
    <row r="930" spans="1:14" x14ac:dyDescent="0.25">
      <c r="A930" s="3" t="s">
        <v>10</v>
      </c>
      <c r="B930" s="11" t="s">
        <v>33</v>
      </c>
      <c r="C930" s="5">
        <v>11372</v>
      </c>
      <c r="D930" s="5" t="s">
        <v>71</v>
      </c>
      <c r="E930" s="12" t="s">
        <v>15</v>
      </c>
      <c r="F930" s="7">
        <v>94</v>
      </c>
      <c r="G930" s="7">
        <v>86</v>
      </c>
      <c r="H930" s="8">
        <v>11372035</v>
      </c>
      <c r="I930" s="9">
        <v>0</v>
      </c>
      <c r="J930" s="9">
        <v>0</v>
      </c>
      <c r="K930" s="9">
        <v>0</v>
      </c>
      <c r="L930" s="9">
        <v>1</v>
      </c>
      <c r="M930" s="9">
        <v>1</v>
      </c>
      <c r="N930" s="10">
        <v>2</v>
      </c>
    </row>
    <row r="931" spans="1:14" x14ac:dyDescent="0.25">
      <c r="A931" s="3" t="s">
        <v>10</v>
      </c>
      <c r="B931" s="11" t="s">
        <v>33</v>
      </c>
      <c r="C931" s="5">
        <v>11372</v>
      </c>
      <c r="D931" s="5" t="s">
        <v>71</v>
      </c>
      <c r="E931" s="12" t="s">
        <v>15</v>
      </c>
      <c r="F931" s="7">
        <v>94</v>
      </c>
      <c r="G931" s="7">
        <v>86</v>
      </c>
      <c r="H931" s="8">
        <v>11372036</v>
      </c>
      <c r="I931" s="9">
        <v>1</v>
      </c>
      <c r="J931" s="9">
        <v>1</v>
      </c>
      <c r="K931" s="9">
        <v>0</v>
      </c>
      <c r="L931" s="9">
        <v>1</v>
      </c>
      <c r="M931" s="9">
        <v>1</v>
      </c>
      <c r="N931" s="10">
        <v>4</v>
      </c>
    </row>
    <row r="932" spans="1:14" x14ac:dyDescent="0.25">
      <c r="A932" s="3" t="s">
        <v>10</v>
      </c>
      <c r="B932" s="11" t="s">
        <v>33</v>
      </c>
      <c r="C932" s="5">
        <v>11372</v>
      </c>
      <c r="D932" s="5" t="s">
        <v>71</v>
      </c>
      <c r="E932" s="12" t="s">
        <v>15</v>
      </c>
      <c r="F932" s="7">
        <v>94</v>
      </c>
      <c r="G932" s="7">
        <v>86</v>
      </c>
      <c r="H932" s="8">
        <v>11372037</v>
      </c>
      <c r="I932" s="9">
        <v>0</v>
      </c>
      <c r="J932" s="9">
        <v>0</v>
      </c>
      <c r="K932" s="9">
        <v>0</v>
      </c>
      <c r="L932" s="9">
        <v>1</v>
      </c>
      <c r="M932" s="9">
        <v>1</v>
      </c>
      <c r="N932" s="10">
        <v>2</v>
      </c>
    </row>
    <row r="933" spans="1:14" x14ac:dyDescent="0.25">
      <c r="A933" s="3" t="s">
        <v>10</v>
      </c>
      <c r="B933" s="11" t="s">
        <v>33</v>
      </c>
      <c r="C933" s="5">
        <v>11372</v>
      </c>
      <c r="D933" s="5" t="s">
        <v>71</v>
      </c>
      <c r="E933" s="12" t="s">
        <v>15</v>
      </c>
      <c r="F933" s="7">
        <v>94</v>
      </c>
      <c r="G933" s="7">
        <v>86</v>
      </c>
      <c r="H933" s="8">
        <v>11372038</v>
      </c>
      <c r="I933" s="9">
        <v>1</v>
      </c>
      <c r="J933" s="9">
        <v>0</v>
      </c>
      <c r="K933" s="9">
        <v>1</v>
      </c>
      <c r="L933" s="9">
        <v>1</v>
      </c>
      <c r="M933" s="9">
        <v>1</v>
      </c>
      <c r="N933" s="10">
        <v>4</v>
      </c>
    </row>
    <row r="934" spans="1:14" x14ac:dyDescent="0.25">
      <c r="A934" s="3" t="s">
        <v>10</v>
      </c>
      <c r="B934" s="11" t="s">
        <v>33</v>
      </c>
      <c r="C934" s="5">
        <v>11372</v>
      </c>
      <c r="D934" s="5" t="s">
        <v>71</v>
      </c>
      <c r="E934" s="12" t="s">
        <v>15</v>
      </c>
      <c r="F934" s="7">
        <v>94</v>
      </c>
      <c r="G934" s="7">
        <v>86</v>
      </c>
      <c r="H934" s="8">
        <v>11372039</v>
      </c>
      <c r="I934" s="9">
        <v>1</v>
      </c>
      <c r="J934" s="9">
        <v>1</v>
      </c>
      <c r="K934" s="9">
        <v>0</v>
      </c>
      <c r="L934" s="9">
        <v>1</v>
      </c>
      <c r="M934" s="9">
        <v>1</v>
      </c>
      <c r="N934" s="10">
        <v>4</v>
      </c>
    </row>
    <row r="935" spans="1:14" x14ac:dyDescent="0.25">
      <c r="A935" s="3" t="s">
        <v>10</v>
      </c>
      <c r="B935" s="11" t="s">
        <v>33</v>
      </c>
      <c r="C935" s="5">
        <v>11372</v>
      </c>
      <c r="D935" s="5" t="s">
        <v>71</v>
      </c>
      <c r="E935" s="12" t="s">
        <v>15</v>
      </c>
      <c r="F935" s="7">
        <v>94</v>
      </c>
      <c r="G935" s="7">
        <v>86</v>
      </c>
      <c r="H935" s="8">
        <v>11372040</v>
      </c>
      <c r="I935" s="9">
        <v>1</v>
      </c>
      <c r="J935" s="9">
        <v>0</v>
      </c>
      <c r="K935" s="9">
        <v>0</v>
      </c>
      <c r="L935" s="9">
        <v>1</v>
      </c>
      <c r="M935" s="9">
        <v>1</v>
      </c>
      <c r="N935" s="10">
        <v>3</v>
      </c>
    </row>
    <row r="936" spans="1:14" x14ac:dyDescent="0.25">
      <c r="A936" s="3" t="s">
        <v>10</v>
      </c>
      <c r="B936" s="11" t="s">
        <v>33</v>
      </c>
      <c r="C936" s="5">
        <v>11372</v>
      </c>
      <c r="D936" s="5" t="s">
        <v>71</v>
      </c>
      <c r="E936" s="12" t="s">
        <v>15</v>
      </c>
      <c r="F936" s="7">
        <v>94</v>
      </c>
      <c r="G936" s="7">
        <v>86</v>
      </c>
      <c r="H936" s="8">
        <v>11372041</v>
      </c>
      <c r="I936" s="9">
        <v>1</v>
      </c>
      <c r="J936" s="9">
        <v>1</v>
      </c>
      <c r="K936" s="9">
        <v>0</v>
      </c>
      <c r="L936" s="9">
        <v>0</v>
      </c>
      <c r="M936" s="9">
        <v>0</v>
      </c>
      <c r="N936" s="10">
        <v>2</v>
      </c>
    </row>
    <row r="937" spans="1:14" x14ac:dyDescent="0.25">
      <c r="A937" s="3" t="s">
        <v>10</v>
      </c>
      <c r="B937" s="11" t="s">
        <v>33</v>
      </c>
      <c r="C937" s="5">
        <v>11372</v>
      </c>
      <c r="D937" s="5" t="s">
        <v>71</v>
      </c>
      <c r="E937" s="12" t="s">
        <v>15</v>
      </c>
      <c r="F937" s="7">
        <v>94</v>
      </c>
      <c r="G937" s="7">
        <v>86</v>
      </c>
      <c r="H937" s="8">
        <v>11372042</v>
      </c>
      <c r="I937" s="9">
        <v>1</v>
      </c>
      <c r="J937" s="9">
        <v>0</v>
      </c>
      <c r="K937" s="9">
        <v>0</v>
      </c>
      <c r="L937" s="9">
        <v>1</v>
      </c>
      <c r="M937" s="9">
        <v>1</v>
      </c>
      <c r="N937" s="10">
        <v>3</v>
      </c>
    </row>
    <row r="938" spans="1:14" x14ac:dyDescent="0.25">
      <c r="A938" s="3" t="s">
        <v>10</v>
      </c>
      <c r="B938" s="11" t="s">
        <v>33</v>
      </c>
      <c r="C938" s="5">
        <v>11372</v>
      </c>
      <c r="D938" s="5" t="s">
        <v>71</v>
      </c>
      <c r="E938" s="12" t="s">
        <v>15</v>
      </c>
      <c r="F938" s="7">
        <v>94</v>
      </c>
      <c r="G938" s="7">
        <v>86</v>
      </c>
      <c r="H938" s="8">
        <v>11372043</v>
      </c>
      <c r="I938" s="9">
        <v>1</v>
      </c>
      <c r="J938" s="9">
        <v>1</v>
      </c>
      <c r="K938" s="9">
        <v>1</v>
      </c>
      <c r="L938" s="9">
        <v>0</v>
      </c>
      <c r="M938" s="9">
        <v>1</v>
      </c>
      <c r="N938" s="10">
        <v>4</v>
      </c>
    </row>
    <row r="939" spans="1:14" x14ac:dyDescent="0.25">
      <c r="A939" s="3" t="s">
        <v>10</v>
      </c>
      <c r="B939" s="11" t="s">
        <v>33</v>
      </c>
      <c r="C939" s="5">
        <v>11372</v>
      </c>
      <c r="D939" s="5" t="s">
        <v>71</v>
      </c>
      <c r="E939" s="12" t="s">
        <v>15</v>
      </c>
      <c r="F939" s="7">
        <v>94</v>
      </c>
      <c r="G939" s="7">
        <v>86</v>
      </c>
      <c r="H939" s="8">
        <v>11372044</v>
      </c>
      <c r="I939" s="9">
        <v>1</v>
      </c>
      <c r="J939" s="9">
        <v>0</v>
      </c>
      <c r="K939" s="9">
        <v>0</v>
      </c>
      <c r="L939" s="9">
        <v>1</v>
      </c>
      <c r="M939" s="9">
        <v>1</v>
      </c>
      <c r="N939" s="10">
        <v>3</v>
      </c>
    </row>
    <row r="940" spans="1:14" x14ac:dyDescent="0.25">
      <c r="A940" s="3" t="s">
        <v>10</v>
      </c>
      <c r="B940" s="11" t="s">
        <v>33</v>
      </c>
      <c r="C940" s="5">
        <v>11372</v>
      </c>
      <c r="D940" s="5" t="s">
        <v>71</v>
      </c>
      <c r="E940" s="12" t="s">
        <v>15</v>
      </c>
      <c r="F940" s="7">
        <v>94</v>
      </c>
      <c r="G940" s="7">
        <v>86</v>
      </c>
      <c r="H940" s="8">
        <v>11372045</v>
      </c>
      <c r="I940" s="9">
        <v>1</v>
      </c>
      <c r="J940" s="9">
        <v>1</v>
      </c>
      <c r="K940" s="9">
        <v>1</v>
      </c>
      <c r="L940" s="9">
        <v>1</v>
      </c>
      <c r="M940" s="9">
        <v>1</v>
      </c>
      <c r="N940" s="10">
        <v>5</v>
      </c>
    </row>
    <row r="941" spans="1:14" x14ac:dyDescent="0.25">
      <c r="A941" s="3" t="s">
        <v>10</v>
      </c>
      <c r="B941" s="11" t="s">
        <v>33</v>
      </c>
      <c r="C941" s="5">
        <v>11372</v>
      </c>
      <c r="D941" s="5" t="s">
        <v>71</v>
      </c>
      <c r="E941" s="12" t="s">
        <v>15</v>
      </c>
      <c r="F941" s="7">
        <v>94</v>
      </c>
      <c r="G941" s="7">
        <v>86</v>
      </c>
      <c r="H941" s="8">
        <v>11372046</v>
      </c>
      <c r="I941" s="9">
        <v>1</v>
      </c>
      <c r="J941" s="9">
        <v>1</v>
      </c>
      <c r="K941" s="9">
        <v>1</v>
      </c>
      <c r="L941" s="9">
        <v>1</v>
      </c>
      <c r="M941" s="9">
        <v>1</v>
      </c>
      <c r="N941" s="10">
        <v>5</v>
      </c>
    </row>
    <row r="942" spans="1:14" x14ac:dyDescent="0.25">
      <c r="A942" s="3" t="s">
        <v>10</v>
      </c>
      <c r="B942" s="11" t="s">
        <v>33</v>
      </c>
      <c r="C942" s="5">
        <v>11372</v>
      </c>
      <c r="D942" s="5" t="s">
        <v>71</v>
      </c>
      <c r="E942" s="12" t="s">
        <v>15</v>
      </c>
      <c r="F942" s="7">
        <v>94</v>
      </c>
      <c r="G942" s="7">
        <v>86</v>
      </c>
      <c r="H942" s="8">
        <v>11372047</v>
      </c>
      <c r="I942" s="9">
        <v>1</v>
      </c>
      <c r="J942" s="9">
        <v>1</v>
      </c>
      <c r="K942" s="9">
        <v>1</v>
      </c>
      <c r="L942" s="9">
        <v>1</v>
      </c>
      <c r="M942" s="9">
        <v>1</v>
      </c>
      <c r="N942" s="10">
        <v>5</v>
      </c>
    </row>
    <row r="943" spans="1:14" x14ac:dyDescent="0.25">
      <c r="A943" s="3" t="s">
        <v>10</v>
      </c>
      <c r="B943" s="11" t="s">
        <v>33</v>
      </c>
      <c r="C943" s="5">
        <v>11372</v>
      </c>
      <c r="D943" s="5" t="s">
        <v>71</v>
      </c>
      <c r="E943" s="12" t="s">
        <v>15</v>
      </c>
      <c r="F943" s="7">
        <v>94</v>
      </c>
      <c r="G943" s="7">
        <v>86</v>
      </c>
      <c r="H943" s="8">
        <v>11372048</v>
      </c>
      <c r="I943" s="9">
        <v>1</v>
      </c>
      <c r="J943" s="9">
        <v>1</v>
      </c>
      <c r="K943" s="9">
        <v>1</v>
      </c>
      <c r="L943" s="9">
        <v>1</v>
      </c>
      <c r="M943" s="9">
        <v>1</v>
      </c>
      <c r="N943" s="10">
        <v>5</v>
      </c>
    </row>
    <row r="944" spans="1:14" x14ac:dyDescent="0.25">
      <c r="A944" s="3" t="s">
        <v>10</v>
      </c>
      <c r="B944" s="11" t="s">
        <v>33</v>
      </c>
      <c r="C944" s="5">
        <v>11372</v>
      </c>
      <c r="D944" s="5" t="s">
        <v>71</v>
      </c>
      <c r="E944" s="12" t="s">
        <v>15</v>
      </c>
      <c r="F944" s="7">
        <v>94</v>
      </c>
      <c r="G944" s="7">
        <v>86</v>
      </c>
      <c r="H944" s="8">
        <v>11372049</v>
      </c>
      <c r="I944" s="9">
        <v>0</v>
      </c>
      <c r="J944" s="9">
        <v>0</v>
      </c>
      <c r="K944" s="9">
        <v>0</v>
      </c>
      <c r="L944" s="9">
        <v>0</v>
      </c>
      <c r="M944" s="9">
        <v>1</v>
      </c>
      <c r="N944" s="10">
        <v>1</v>
      </c>
    </row>
    <row r="945" spans="1:14" x14ac:dyDescent="0.25">
      <c r="A945" s="3" t="s">
        <v>10</v>
      </c>
      <c r="B945" s="11" t="s">
        <v>33</v>
      </c>
      <c r="C945" s="5">
        <v>11372</v>
      </c>
      <c r="D945" s="5" t="s">
        <v>71</v>
      </c>
      <c r="E945" s="12" t="s">
        <v>15</v>
      </c>
      <c r="F945" s="7">
        <v>94</v>
      </c>
      <c r="G945" s="7">
        <v>86</v>
      </c>
      <c r="H945" s="8">
        <v>11372050</v>
      </c>
      <c r="I945" s="9">
        <v>1</v>
      </c>
      <c r="J945" s="9">
        <v>1</v>
      </c>
      <c r="K945" s="9">
        <v>1</v>
      </c>
      <c r="L945" s="9">
        <v>1</v>
      </c>
      <c r="M945" s="9">
        <v>1</v>
      </c>
      <c r="N945" s="10">
        <v>5</v>
      </c>
    </row>
    <row r="946" spans="1:14" x14ac:dyDescent="0.25">
      <c r="A946" s="3" t="s">
        <v>10</v>
      </c>
      <c r="B946" s="11" t="s">
        <v>33</v>
      </c>
      <c r="C946" s="5">
        <v>11372</v>
      </c>
      <c r="D946" s="5" t="s">
        <v>71</v>
      </c>
      <c r="E946" s="12" t="s">
        <v>15</v>
      </c>
      <c r="F946" s="7">
        <v>94</v>
      </c>
      <c r="G946" s="7">
        <v>86</v>
      </c>
      <c r="H946" s="8">
        <v>11372051</v>
      </c>
      <c r="I946" s="9">
        <v>1</v>
      </c>
      <c r="J946" s="9">
        <v>1</v>
      </c>
      <c r="K946" s="9">
        <v>1</v>
      </c>
      <c r="L946" s="9">
        <v>1</v>
      </c>
      <c r="M946" s="9">
        <v>0</v>
      </c>
      <c r="N946" s="10">
        <v>4</v>
      </c>
    </row>
    <row r="947" spans="1:14" x14ac:dyDescent="0.25">
      <c r="A947" s="3" t="s">
        <v>10</v>
      </c>
      <c r="B947" s="11" t="s">
        <v>33</v>
      </c>
      <c r="C947" s="5">
        <v>11372</v>
      </c>
      <c r="D947" s="5" t="s">
        <v>71</v>
      </c>
      <c r="E947" s="12" t="s">
        <v>15</v>
      </c>
      <c r="F947" s="7">
        <v>94</v>
      </c>
      <c r="G947" s="7">
        <v>86</v>
      </c>
      <c r="H947" s="8">
        <v>11372052</v>
      </c>
      <c r="I947" s="9">
        <v>1</v>
      </c>
      <c r="J947" s="9">
        <v>1</v>
      </c>
      <c r="K947" s="9">
        <v>1</v>
      </c>
      <c r="L947" s="9">
        <v>1</v>
      </c>
      <c r="M947" s="9">
        <v>1</v>
      </c>
      <c r="N947" s="10">
        <v>5</v>
      </c>
    </row>
    <row r="948" spans="1:14" x14ac:dyDescent="0.25">
      <c r="A948" s="3" t="s">
        <v>10</v>
      </c>
      <c r="B948" s="11" t="s">
        <v>33</v>
      </c>
      <c r="C948" s="5">
        <v>11372</v>
      </c>
      <c r="D948" s="5" t="s">
        <v>71</v>
      </c>
      <c r="E948" s="12" t="s">
        <v>15</v>
      </c>
      <c r="F948" s="7">
        <v>94</v>
      </c>
      <c r="G948" s="7">
        <v>86</v>
      </c>
      <c r="H948" s="8">
        <v>11372053</v>
      </c>
      <c r="I948" s="9">
        <v>1</v>
      </c>
      <c r="J948" s="9">
        <v>1</v>
      </c>
      <c r="K948" s="9">
        <v>1</v>
      </c>
      <c r="L948" s="9">
        <v>1</v>
      </c>
      <c r="M948" s="9">
        <v>1</v>
      </c>
      <c r="N948" s="10">
        <v>5</v>
      </c>
    </row>
    <row r="949" spans="1:14" x14ac:dyDescent="0.25">
      <c r="A949" s="3" t="s">
        <v>10</v>
      </c>
      <c r="B949" s="11" t="s">
        <v>33</v>
      </c>
      <c r="C949" s="5">
        <v>11372</v>
      </c>
      <c r="D949" s="5" t="s">
        <v>71</v>
      </c>
      <c r="E949" s="12" t="s">
        <v>15</v>
      </c>
      <c r="F949" s="7">
        <v>94</v>
      </c>
      <c r="G949" s="7">
        <v>86</v>
      </c>
      <c r="H949" s="8">
        <v>11372054</v>
      </c>
      <c r="I949" s="9">
        <v>1</v>
      </c>
      <c r="J949" s="9">
        <v>0</v>
      </c>
      <c r="K949" s="9">
        <v>0</v>
      </c>
      <c r="L949" s="9">
        <v>1</v>
      </c>
      <c r="M949" s="9">
        <v>0</v>
      </c>
      <c r="N949" s="10">
        <v>2</v>
      </c>
    </row>
    <row r="950" spans="1:14" x14ac:dyDescent="0.25">
      <c r="A950" s="3" t="s">
        <v>10</v>
      </c>
      <c r="B950" s="11" t="s">
        <v>33</v>
      </c>
      <c r="C950" s="5">
        <v>11372</v>
      </c>
      <c r="D950" s="5" t="s">
        <v>71</v>
      </c>
      <c r="E950" s="12" t="s">
        <v>15</v>
      </c>
      <c r="F950" s="7">
        <v>94</v>
      </c>
      <c r="G950" s="7">
        <v>86</v>
      </c>
      <c r="H950" s="8">
        <v>11372055</v>
      </c>
      <c r="I950" s="9">
        <v>1</v>
      </c>
      <c r="J950" s="9">
        <v>1</v>
      </c>
      <c r="K950" s="9">
        <v>1</v>
      </c>
      <c r="L950" s="9">
        <v>1</v>
      </c>
      <c r="M950" s="9">
        <v>1</v>
      </c>
      <c r="N950" s="10">
        <v>5</v>
      </c>
    </row>
    <row r="951" spans="1:14" x14ac:dyDescent="0.25">
      <c r="A951" s="3" t="s">
        <v>10</v>
      </c>
      <c r="B951" s="11" t="s">
        <v>33</v>
      </c>
      <c r="C951" s="5">
        <v>11372</v>
      </c>
      <c r="D951" s="5" t="s">
        <v>71</v>
      </c>
      <c r="E951" s="12" t="s">
        <v>15</v>
      </c>
      <c r="F951" s="7">
        <v>94</v>
      </c>
      <c r="G951" s="7">
        <v>86</v>
      </c>
      <c r="H951" s="8">
        <v>11372056</v>
      </c>
      <c r="I951" s="9">
        <v>1</v>
      </c>
      <c r="J951" s="9">
        <v>1</v>
      </c>
      <c r="K951" s="9">
        <v>1</v>
      </c>
      <c r="L951" s="9">
        <v>1</v>
      </c>
      <c r="M951" s="9">
        <v>1</v>
      </c>
      <c r="N951" s="10">
        <v>5</v>
      </c>
    </row>
    <row r="952" spans="1:14" x14ac:dyDescent="0.25">
      <c r="A952" s="3" t="s">
        <v>10</v>
      </c>
      <c r="B952" s="11" t="s">
        <v>33</v>
      </c>
      <c r="C952" s="5">
        <v>11372</v>
      </c>
      <c r="D952" s="5" t="s">
        <v>71</v>
      </c>
      <c r="E952" s="12" t="s">
        <v>15</v>
      </c>
      <c r="F952" s="7">
        <v>94</v>
      </c>
      <c r="G952" s="7">
        <v>86</v>
      </c>
      <c r="H952" s="8">
        <v>11372057</v>
      </c>
      <c r="I952" s="9">
        <v>0</v>
      </c>
      <c r="J952" s="9">
        <v>1</v>
      </c>
      <c r="K952" s="9">
        <v>1</v>
      </c>
      <c r="L952" s="9">
        <v>1</v>
      </c>
      <c r="M952" s="9">
        <v>1</v>
      </c>
      <c r="N952" s="10">
        <v>4</v>
      </c>
    </row>
    <row r="953" spans="1:14" x14ac:dyDescent="0.25">
      <c r="A953" s="3" t="s">
        <v>10</v>
      </c>
      <c r="B953" s="11" t="s">
        <v>33</v>
      </c>
      <c r="C953" s="5">
        <v>11372</v>
      </c>
      <c r="D953" s="5" t="s">
        <v>71</v>
      </c>
      <c r="E953" s="13" t="s">
        <v>17</v>
      </c>
      <c r="F953" s="7">
        <v>94</v>
      </c>
      <c r="G953" s="7">
        <v>86</v>
      </c>
      <c r="H953" s="8">
        <v>11372058</v>
      </c>
      <c r="I953" s="9">
        <v>1</v>
      </c>
      <c r="J953" s="9">
        <v>1</v>
      </c>
      <c r="K953" s="9">
        <v>1</v>
      </c>
      <c r="L953" s="9">
        <v>1</v>
      </c>
      <c r="M953" s="9">
        <v>1</v>
      </c>
      <c r="N953" s="10">
        <v>5</v>
      </c>
    </row>
    <row r="954" spans="1:14" x14ac:dyDescent="0.25">
      <c r="A954" s="3" t="s">
        <v>10</v>
      </c>
      <c r="B954" s="11" t="s">
        <v>33</v>
      </c>
      <c r="C954" s="5">
        <v>11372</v>
      </c>
      <c r="D954" s="5" t="s">
        <v>71</v>
      </c>
      <c r="E954" s="12" t="s">
        <v>17</v>
      </c>
      <c r="F954" s="7">
        <v>94</v>
      </c>
      <c r="G954" s="7">
        <v>86</v>
      </c>
      <c r="H954" s="8">
        <v>11372059</v>
      </c>
      <c r="I954" s="9">
        <v>1</v>
      </c>
      <c r="J954" s="9">
        <v>1</v>
      </c>
      <c r="K954" s="9">
        <v>1</v>
      </c>
      <c r="L954" s="9">
        <v>1</v>
      </c>
      <c r="M954" s="9">
        <v>1</v>
      </c>
      <c r="N954" s="10">
        <v>5</v>
      </c>
    </row>
    <row r="955" spans="1:14" x14ac:dyDescent="0.25">
      <c r="A955" s="3" t="s">
        <v>10</v>
      </c>
      <c r="B955" s="11" t="s">
        <v>33</v>
      </c>
      <c r="C955" s="5">
        <v>11372</v>
      </c>
      <c r="D955" s="5" t="s">
        <v>71</v>
      </c>
      <c r="E955" s="12" t="s">
        <v>17</v>
      </c>
      <c r="F955" s="7">
        <v>94</v>
      </c>
      <c r="G955" s="7">
        <v>86</v>
      </c>
      <c r="H955" s="8">
        <v>11372060</v>
      </c>
      <c r="I955" s="9">
        <v>1</v>
      </c>
      <c r="J955" s="9">
        <v>1</v>
      </c>
      <c r="K955" s="9">
        <v>0</v>
      </c>
      <c r="L955" s="9">
        <v>1</v>
      </c>
      <c r="M955" s="9">
        <v>1</v>
      </c>
      <c r="N955" s="10">
        <v>4</v>
      </c>
    </row>
    <row r="956" spans="1:14" x14ac:dyDescent="0.25">
      <c r="A956" s="3" t="s">
        <v>10</v>
      </c>
      <c r="B956" s="11" t="s">
        <v>33</v>
      </c>
      <c r="C956" s="5">
        <v>11372</v>
      </c>
      <c r="D956" s="5" t="s">
        <v>71</v>
      </c>
      <c r="E956" s="12" t="s">
        <v>17</v>
      </c>
      <c r="F956" s="7">
        <v>94</v>
      </c>
      <c r="G956" s="7">
        <v>86</v>
      </c>
      <c r="H956" s="8">
        <v>11372061</v>
      </c>
      <c r="I956" s="9">
        <v>0</v>
      </c>
      <c r="J956" s="9">
        <v>0</v>
      </c>
      <c r="K956" s="9">
        <v>0</v>
      </c>
      <c r="L956" s="9">
        <v>0</v>
      </c>
      <c r="M956" s="9">
        <v>0</v>
      </c>
      <c r="N956" s="10">
        <v>0</v>
      </c>
    </row>
    <row r="957" spans="1:14" x14ac:dyDescent="0.25">
      <c r="A957" s="3" t="s">
        <v>10</v>
      </c>
      <c r="B957" s="11" t="s">
        <v>33</v>
      </c>
      <c r="C957" s="5">
        <v>11372</v>
      </c>
      <c r="D957" s="5" t="s">
        <v>71</v>
      </c>
      <c r="E957" s="12" t="s">
        <v>17</v>
      </c>
      <c r="F957" s="7">
        <v>94</v>
      </c>
      <c r="G957" s="7">
        <v>86</v>
      </c>
      <c r="H957" s="8">
        <v>11372062</v>
      </c>
      <c r="I957" s="9">
        <v>1</v>
      </c>
      <c r="J957" s="9">
        <v>0</v>
      </c>
      <c r="K957" s="9">
        <v>0</v>
      </c>
      <c r="L957" s="9">
        <v>1</v>
      </c>
      <c r="M957" s="9">
        <v>0</v>
      </c>
      <c r="N957" s="10">
        <v>2</v>
      </c>
    </row>
    <row r="958" spans="1:14" x14ac:dyDescent="0.25">
      <c r="A958" s="3" t="s">
        <v>10</v>
      </c>
      <c r="B958" s="11" t="s">
        <v>33</v>
      </c>
      <c r="C958" s="5">
        <v>11372</v>
      </c>
      <c r="D958" s="5" t="s">
        <v>71</v>
      </c>
      <c r="E958" s="12" t="s">
        <v>17</v>
      </c>
      <c r="F958" s="7">
        <v>94</v>
      </c>
      <c r="G958" s="7">
        <v>86</v>
      </c>
      <c r="H958" s="8">
        <v>11372063</v>
      </c>
      <c r="I958" s="9">
        <v>1</v>
      </c>
      <c r="J958" s="9">
        <v>1</v>
      </c>
      <c r="K958" s="9">
        <v>1</v>
      </c>
      <c r="L958" s="9">
        <v>1</v>
      </c>
      <c r="M958" s="9">
        <v>1</v>
      </c>
      <c r="N958" s="10">
        <v>5</v>
      </c>
    </row>
    <row r="959" spans="1:14" x14ac:dyDescent="0.25">
      <c r="A959" s="3" t="s">
        <v>10</v>
      </c>
      <c r="B959" s="11" t="s">
        <v>33</v>
      </c>
      <c r="C959" s="5">
        <v>11372</v>
      </c>
      <c r="D959" s="5" t="s">
        <v>71</v>
      </c>
      <c r="E959" s="12" t="s">
        <v>17</v>
      </c>
      <c r="F959" s="7">
        <v>94</v>
      </c>
      <c r="G959" s="7">
        <v>86</v>
      </c>
      <c r="H959" s="8">
        <v>11372064</v>
      </c>
      <c r="I959" s="9">
        <v>1</v>
      </c>
      <c r="J959" s="9">
        <v>1</v>
      </c>
      <c r="K959" s="9">
        <v>1</v>
      </c>
      <c r="L959" s="9">
        <v>1</v>
      </c>
      <c r="M959" s="9">
        <v>1</v>
      </c>
      <c r="N959" s="10">
        <v>5</v>
      </c>
    </row>
    <row r="960" spans="1:14" x14ac:dyDescent="0.25">
      <c r="A960" s="3" t="s">
        <v>10</v>
      </c>
      <c r="B960" s="11" t="s">
        <v>33</v>
      </c>
      <c r="C960" s="5">
        <v>11372</v>
      </c>
      <c r="D960" s="5" t="s">
        <v>71</v>
      </c>
      <c r="E960" s="12" t="s">
        <v>17</v>
      </c>
      <c r="F960" s="7">
        <v>94</v>
      </c>
      <c r="G960" s="7">
        <v>86</v>
      </c>
      <c r="H960" s="8">
        <v>11372065</v>
      </c>
      <c r="I960" s="9">
        <v>1</v>
      </c>
      <c r="J960" s="9">
        <v>1</v>
      </c>
      <c r="K960" s="9">
        <v>1</v>
      </c>
      <c r="L960" s="9">
        <v>0</v>
      </c>
      <c r="M960" s="9">
        <v>1</v>
      </c>
      <c r="N960" s="10">
        <v>4</v>
      </c>
    </row>
    <row r="961" spans="1:14" x14ac:dyDescent="0.25">
      <c r="A961" s="3" t="s">
        <v>10</v>
      </c>
      <c r="B961" s="11" t="s">
        <v>33</v>
      </c>
      <c r="C961" s="5">
        <v>11372</v>
      </c>
      <c r="D961" s="5" t="s">
        <v>71</v>
      </c>
      <c r="E961" s="12" t="s">
        <v>17</v>
      </c>
      <c r="F961" s="7">
        <v>94</v>
      </c>
      <c r="G961" s="7">
        <v>86</v>
      </c>
      <c r="H961" s="8">
        <v>11372066</v>
      </c>
      <c r="I961" s="9">
        <v>1</v>
      </c>
      <c r="J961" s="9">
        <v>1</v>
      </c>
      <c r="K961" s="9">
        <v>1</v>
      </c>
      <c r="L961" s="9">
        <v>1</v>
      </c>
      <c r="M961" s="9">
        <v>1</v>
      </c>
      <c r="N961" s="10">
        <v>5</v>
      </c>
    </row>
    <row r="962" spans="1:14" x14ac:dyDescent="0.25">
      <c r="A962" s="3" t="s">
        <v>10</v>
      </c>
      <c r="B962" s="11" t="s">
        <v>33</v>
      </c>
      <c r="C962" s="5">
        <v>11372</v>
      </c>
      <c r="D962" s="5" t="s">
        <v>71</v>
      </c>
      <c r="E962" s="12" t="s">
        <v>17</v>
      </c>
      <c r="F962" s="7">
        <v>94</v>
      </c>
      <c r="G962" s="7">
        <v>86</v>
      </c>
      <c r="H962" s="8">
        <v>11372067</v>
      </c>
      <c r="I962" s="9">
        <v>1</v>
      </c>
      <c r="J962" s="9">
        <v>1</v>
      </c>
      <c r="K962" s="9">
        <v>1</v>
      </c>
      <c r="L962" s="9">
        <v>1</v>
      </c>
      <c r="M962" s="9">
        <v>1</v>
      </c>
      <c r="N962" s="10">
        <v>5</v>
      </c>
    </row>
    <row r="963" spans="1:14" x14ac:dyDescent="0.25">
      <c r="A963" s="3" t="s">
        <v>10</v>
      </c>
      <c r="B963" s="11" t="s">
        <v>33</v>
      </c>
      <c r="C963" s="5">
        <v>11372</v>
      </c>
      <c r="D963" s="5" t="s">
        <v>71</v>
      </c>
      <c r="E963" s="12" t="s">
        <v>17</v>
      </c>
      <c r="F963" s="7">
        <v>94</v>
      </c>
      <c r="G963" s="7">
        <v>86</v>
      </c>
      <c r="H963" s="8">
        <v>11372068</v>
      </c>
      <c r="I963" s="9">
        <v>1</v>
      </c>
      <c r="J963" s="9">
        <v>0</v>
      </c>
      <c r="K963" s="9">
        <v>0</v>
      </c>
      <c r="L963" s="9">
        <v>1</v>
      </c>
      <c r="M963" s="9">
        <v>1</v>
      </c>
      <c r="N963" s="10">
        <v>3</v>
      </c>
    </row>
    <row r="964" spans="1:14" x14ac:dyDescent="0.25">
      <c r="A964" s="3" t="s">
        <v>10</v>
      </c>
      <c r="B964" s="11" t="s">
        <v>33</v>
      </c>
      <c r="C964" s="5">
        <v>11372</v>
      </c>
      <c r="D964" s="5" t="s">
        <v>71</v>
      </c>
      <c r="E964" s="12" t="s">
        <v>17</v>
      </c>
      <c r="F964" s="7">
        <v>94</v>
      </c>
      <c r="G964" s="7">
        <v>86</v>
      </c>
      <c r="H964" s="8">
        <v>11372069</v>
      </c>
      <c r="I964" s="9">
        <v>1</v>
      </c>
      <c r="J964" s="9">
        <v>0</v>
      </c>
      <c r="K964" s="9">
        <v>1</v>
      </c>
      <c r="L964" s="9">
        <v>1</v>
      </c>
      <c r="M964" s="9">
        <v>1</v>
      </c>
      <c r="N964" s="10">
        <v>4</v>
      </c>
    </row>
    <row r="965" spans="1:14" x14ac:dyDescent="0.25">
      <c r="A965" s="3" t="s">
        <v>10</v>
      </c>
      <c r="B965" s="11" t="s">
        <v>33</v>
      </c>
      <c r="C965" s="5">
        <v>11372</v>
      </c>
      <c r="D965" s="5" t="s">
        <v>71</v>
      </c>
      <c r="E965" s="12" t="s">
        <v>17</v>
      </c>
      <c r="F965" s="7">
        <v>94</v>
      </c>
      <c r="G965" s="7">
        <v>86</v>
      </c>
      <c r="H965" s="8">
        <v>11372070</v>
      </c>
      <c r="I965" s="9">
        <v>1</v>
      </c>
      <c r="J965" s="9">
        <v>1</v>
      </c>
      <c r="K965" s="9">
        <v>1</v>
      </c>
      <c r="L965" s="9">
        <v>1</v>
      </c>
      <c r="M965" s="9">
        <v>1</v>
      </c>
      <c r="N965" s="10">
        <v>5</v>
      </c>
    </row>
    <row r="966" spans="1:14" x14ac:dyDescent="0.25">
      <c r="A966" s="3" t="s">
        <v>10</v>
      </c>
      <c r="B966" s="11" t="s">
        <v>33</v>
      </c>
      <c r="C966" s="5">
        <v>11372</v>
      </c>
      <c r="D966" s="5" t="s">
        <v>71</v>
      </c>
      <c r="E966" s="12" t="s">
        <v>17</v>
      </c>
      <c r="F966" s="7">
        <v>94</v>
      </c>
      <c r="G966" s="7">
        <v>86</v>
      </c>
      <c r="H966" s="8">
        <v>11372071</v>
      </c>
      <c r="I966" s="9">
        <v>1</v>
      </c>
      <c r="J966" s="9">
        <v>1</v>
      </c>
      <c r="K966" s="9">
        <v>1</v>
      </c>
      <c r="L966" s="9">
        <v>1</v>
      </c>
      <c r="M966" s="9">
        <v>1</v>
      </c>
      <c r="N966" s="10">
        <v>5</v>
      </c>
    </row>
    <row r="967" spans="1:14" x14ac:dyDescent="0.25">
      <c r="A967" s="3" t="s">
        <v>10</v>
      </c>
      <c r="B967" s="11" t="s">
        <v>33</v>
      </c>
      <c r="C967" s="5">
        <v>11372</v>
      </c>
      <c r="D967" s="5" t="s">
        <v>71</v>
      </c>
      <c r="E967" s="12" t="s">
        <v>17</v>
      </c>
      <c r="F967" s="7">
        <v>94</v>
      </c>
      <c r="G967" s="7">
        <v>86</v>
      </c>
      <c r="H967" s="8">
        <v>11372072</v>
      </c>
      <c r="I967" s="9">
        <v>1</v>
      </c>
      <c r="J967" s="9">
        <v>1</v>
      </c>
      <c r="K967" s="9">
        <v>1</v>
      </c>
      <c r="L967" s="9">
        <v>1</v>
      </c>
      <c r="M967" s="9">
        <v>1</v>
      </c>
      <c r="N967" s="10">
        <v>5</v>
      </c>
    </row>
    <row r="968" spans="1:14" x14ac:dyDescent="0.25">
      <c r="A968" s="3" t="s">
        <v>10</v>
      </c>
      <c r="B968" s="11" t="s">
        <v>33</v>
      </c>
      <c r="C968" s="5">
        <v>11372</v>
      </c>
      <c r="D968" s="5" t="s">
        <v>71</v>
      </c>
      <c r="E968" s="12" t="s">
        <v>17</v>
      </c>
      <c r="F968" s="7">
        <v>94</v>
      </c>
      <c r="G968" s="7">
        <v>86</v>
      </c>
      <c r="H968" s="8">
        <v>11372073</v>
      </c>
      <c r="I968" s="9">
        <v>1</v>
      </c>
      <c r="J968" s="9">
        <v>1</v>
      </c>
      <c r="K968" s="9">
        <v>1</v>
      </c>
      <c r="L968" s="9">
        <v>1</v>
      </c>
      <c r="M968" s="9">
        <v>1</v>
      </c>
      <c r="N968" s="10">
        <v>5</v>
      </c>
    </row>
    <row r="969" spans="1:14" x14ac:dyDescent="0.25">
      <c r="A969" s="3" t="s">
        <v>10</v>
      </c>
      <c r="B969" s="11" t="s">
        <v>33</v>
      </c>
      <c r="C969" s="5">
        <v>11372</v>
      </c>
      <c r="D969" s="5" t="s">
        <v>71</v>
      </c>
      <c r="E969" s="12" t="s">
        <v>17</v>
      </c>
      <c r="F969" s="7">
        <v>94</v>
      </c>
      <c r="G969" s="7">
        <v>86</v>
      </c>
      <c r="H969" s="8">
        <v>11372074</v>
      </c>
      <c r="I969" s="9">
        <v>1</v>
      </c>
      <c r="J969" s="9">
        <v>1</v>
      </c>
      <c r="K969" s="9">
        <v>0</v>
      </c>
      <c r="L969" s="9">
        <v>0</v>
      </c>
      <c r="M969" s="9">
        <v>0</v>
      </c>
      <c r="N969" s="10">
        <v>2</v>
      </c>
    </row>
    <row r="970" spans="1:14" x14ac:dyDescent="0.25">
      <c r="A970" s="3" t="s">
        <v>10</v>
      </c>
      <c r="B970" s="11" t="s">
        <v>33</v>
      </c>
      <c r="C970" s="5">
        <v>11372</v>
      </c>
      <c r="D970" s="5" t="s">
        <v>71</v>
      </c>
      <c r="E970" s="12" t="s">
        <v>17</v>
      </c>
      <c r="F970" s="7">
        <v>94</v>
      </c>
      <c r="G970" s="7">
        <v>86</v>
      </c>
      <c r="H970" s="8">
        <v>11372075</v>
      </c>
      <c r="I970" s="9">
        <v>1</v>
      </c>
      <c r="J970" s="9">
        <v>1</v>
      </c>
      <c r="K970" s="9">
        <v>0</v>
      </c>
      <c r="L970" s="9">
        <v>0</v>
      </c>
      <c r="M970" s="9">
        <v>0</v>
      </c>
      <c r="N970" s="10">
        <v>2</v>
      </c>
    </row>
    <row r="971" spans="1:14" x14ac:dyDescent="0.25">
      <c r="A971" s="3" t="s">
        <v>10</v>
      </c>
      <c r="B971" s="11" t="s">
        <v>33</v>
      </c>
      <c r="C971" s="5">
        <v>11372</v>
      </c>
      <c r="D971" s="5" t="s">
        <v>71</v>
      </c>
      <c r="E971" s="12" t="s">
        <v>17</v>
      </c>
      <c r="F971" s="7">
        <v>94</v>
      </c>
      <c r="G971" s="7">
        <v>86</v>
      </c>
      <c r="H971" s="8">
        <v>11372076</v>
      </c>
      <c r="I971" s="9">
        <v>1</v>
      </c>
      <c r="J971" s="9">
        <v>1</v>
      </c>
      <c r="K971" s="9">
        <v>0</v>
      </c>
      <c r="L971" s="9">
        <v>0</v>
      </c>
      <c r="M971" s="9">
        <v>0</v>
      </c>
      <c r="N971" s="10">
        <v>2</v>
      </c>
    </row>
    <row r="972" spans="1:14" x14ac:dyDescent="0.25">
      <c r="A972" s="3" t="s">
        <v>10</v>
      </c>
      <c r="B972" s="11" t="s">
        <v>33</v>
      </c>
      <c r="C972" s="5">
        <v>11372</v>
      </c>
      <c r="D972" s="5" t="s">
        <v>71</v>
      </c>
      <c r="E972" s="12" t="s">
        <v>17</v>
      </c>
      <c r="F972" s="7">
        <v>94</v>
      </c>
      <c r="G972" s="7">
        <v>86</v>
      </c>
      <c r="H972" s="8">
        <v>11372077</v>
      </c>
      <c r="I972" s="9">
        <v>1</v>
      </c>
      <c r="J972" s="9">
        <v>1</v>
      </c>
      <c r="K972" s="9">
        <v>1</v>
      </c>
      <c r="L972" s="9">
        <v>1</v>
      </c>
      <c r="M972" s="9">
        <v>0</v>
      </c>
      <c r="N972" s="10">
        <v>4</v>
      </c>
    </row>
    <row r="973" spans="1:14" x14ac:dyDescent="0.25">
      <c r="A973" s="3" t="s">
        <v>10</v>
      </c>
      <c r="B973" s="11" t="s">
        <v>33</v>
      </c>
      <c r="C973" s="5">
        <v>11372</v>
      </c>
      <c r="D973" s="5" t="s">
        <v>71</v>
      </c>
      <c r="E973" s="12" t="s">
        <v>17</v>
      </c>
      <c r="F973" s="7">
        <v>94</v>
      </c>
      <c r="G973" s="7">
        <v>86</v>
      </c>
      <c r="H973" s="8">
        <v>11372078</v>
      </c>
      <c r="I973" s="9">
        <v>1</v>
      </c>
      <c r="J973" s="9">
        <v>1</v>
      </c>
      <c r="K973" s="9">
        <v>0</v>
      </c>
      <c r="L973" s="9">
        <v>1</v>
      </c>
      <c r="M973" s="9">
        <v>1</v>
      </c>
      <c r="N973" s="10">
        <v>4</v>
      </c>
    </row>
    <row r="974" spans="1:14" x14ac:dyDescent="0.25">
      <c r="A974" s="3" t="s">
        <v>10</v>
      </c>
      <c r="B974" s="11" t="s">
        <v>33</v>
      </c>
      <c r="C974" s="5">
        <v>11372</v>
      </c>
      <c r="D974" s="5" t="s">
        <v>71</v>
      </c>
      <c r="E974" s="12" t="s">
        <v>17</v>
      </c>
      <c r="F974" s="7">
        <v>94</v>
      </c>
      <c r="G974" s="7">
        <v>86</v>
      </c>
      <c r="H974" s="8">
        <v>11372079</v>
      </c>
      <c r="I974" s="9">
        <v>1</v>
      </c>
      <c r="J974" s="9">
        <v>1</v>
      </c>
      <c r="K974" s="9">
        <v>1</v>
      </c>
      <c r="L974" s="9">
        <v>1</v>
      </c>
      <c r="M974" s="9">
        <v>1</v>
      </c>
      <c r="N974" s="10">
        <v>5</v>
      </c>
    </row>
    <row r="975" spans="1:14" x14ac:dyDescent="0.25">
      <c r="A975" s="3" t="s">
        <v>10</v>
      </c>
      <c r="B975" s="11" t="s">
        <v>33</v>
      </c>
      <c r="C975" s="5">
        <v>11372</v>
      </c>
      <c r="D975" s="5" t="s">
        <v>71</v>
      </c>
      <c r="E975" s="12" t="s">
        <v>17</v>
      </c>
      <c r="F975" s="7">
        <v>94</v>
      </c>
      <c r="G975" s="7">
        <v>86</v>
      </c>
      <c r="H975" s="8">
        <v>11372080</v>
      </c>
      <c r="I975" s="9">
        <v>1</v>
      </c>
      <c r="J975" s="9">
        <v>1</v>
      </c>
      <c r="K975" s="9">
        <v>1</v>
      </c>
      <c r="L975" s="9">
        <v>1</v>
      </c>
      <c r="M975" s="9">
        <v>1</v>
      </c>
      <c r="N975" s="10">
        <v>5</v>
      </c>
    </row>
    <row r="976" spans="1:14" x14ac:dyDescent="0.25">
      <c r="A976" s="3" t="s">
        <v>10</v>
      </c>
      <c r="B976" s="11" t="s">
        <v>33</v>
      </c>
      <c r="C976" s="5">
        <v>11372</v>
      </c>
      <c r="D976" s="5" t="s">
        <v>71</v>
      </c>
      <c r="E976" s="12" t="s">
        <v>17</v>
      </c>
      <c r="F976" s="7">
        <v>94</v>
      </c>
      <c r="G976" s="7">
        <v>86</v>
      </c>
      <c r="H976" s="8">
        <v>11372081</v>
      </c>
      <c r="I976" s="9">
        <v>1</v>
      </c>
      <c r="J976" s="9">
        <v>1</v>
      </c>
      <c r="K976" s="9">
        <v>1</v>
      </c>
      <c r="L976" s="9">
        <v>1</v>
      </c>
      <c r="M976" s="9">
        <v>1</v>
      </c>
      <c r="N976" s="10">
        <v>5</v>
      </c>
    </row>
    <row r="977" spans="1:14" x14ac:dyDescent="0.25">
      <c r="A977" s="3" t="s">
        <v>10</v>
      </c>
      <c r="B977" s="11" t="s">
        <v>33</v>
      </c>
      <c r="C977" s="5">
        <v>11372</v>
      </c>
      <c r="D977" s="5" t="s">
        <v>71</v>
      </c>
      <c r="E977" s="12" t="s">
        <v>17</v>
      </c>
      <c r="F977" s="7">
        <v>94</v>
      </c>
      <c r="G977" s="7">
        <v>86</v>
      </c>
      <c r="H977" s="8">
        <v>11372082</v>
      </c>
      <c r="I977" s="9">
        <v>1</v>
      </c>
      <c r="J977" s="9">
        <v>1</v>
      </c>
      <c r="K977" s="9">
        <v>0</v>
      </c>
      <c r="L977" s="9">
        <v>1</v>
      </c>
      <c r="M977" s="9">
        <v>0</v>
      </c>
      <c r="N977" s="10">
        <v>3</v>
      </c>
    </row>
    <row r="978" spans="1:14" x14ac:dyDescent="0.25">
      <c r="A978" s="3" t="s">
        <v>10</v>
      </c>
      <c r="B978" s="11" t="s">
        <v>33</v>
      </c>
      <c r="C978" s="5">
        <v>11372</v>
      </c>
      <c r="D978" s="5" t="s">
        <v>71</v>
      </c>
      <c r="E978" s="12" t="s">
        <v>17</v>
      </c>
      <c r="F978" s="7">
        <v>94</v>
      </c>
      <c r="G978" s="7">
        <v>86</v>
      </c>
      <c r="H978" s="8">
        <v>11372083</v>
      </c>
      <c r="I978" s="9">
        <v>1</v>
      </c>
      <c r="J978" s="9">
        <v>1</v>
      </c>
      <c r="K978" s="9">
        <v>1</v>
      </c>
      <c r="L978" s="9">
        <v>1</v>
      </c>
      <c r="M978" s="9">
        <v>1</v>
      </c>
      <c r="N978" s="10">
        <v>5</v>
      </c>
    </row>
    <row r="979" spans="1:14" x14ac:dyDescent="0.25">
      <c r="A979" s="3" t="s">
        <v>10</v>
      </c>
      <c r="B979" s="11" t="s">
        <v>33</v>
      </c>
      <c r="C979" s="5">
        <v>11372</v>
      </c>
      <c r="D979" s="5" t="s">
        <v>71</v>
      </c>
      <c r="E979" s="12" t="s">
        <v>17</v>
      </c>
      <c r="F979" s="7">
        <v>94</v>
      </c>
      <c r="G979" s="7">
        <v>86</v>
      </c>
      <c r="H979" s="8">
        <v>11372084</v>
      </c>
      <c r="I979" s="9">
        <v>1</v>
      </c>
      <c r="J979" s="9">
        <v>1</v>
      </c>
      <c r="K979" s="9">
        <v>0</v>
      </c>
      <c r="L979" s="9">
        <v>0</v>
      </c>
      <c r="M979" s="9">
        <v>1</v>
      </c>
      <c r="N979" s="10">
        <v>3</v>
      </c>
    </row>
    <row r="980" spans="1:14" x14ac:dyDescent="0.25">
      <c r="A980" s="3" t="s">
        <v>10</v>
      </c>
      <c r="B980" s="11" t="s">
        <v>33</v>
      </c>
      <c r="C980" s="5">
        <v>11372</v>
      </c>
      <c r="D980" s="5" t="s">
        <v>71</v>
      </c>
      <c r="E980" s="12" t="s">
        <v>17</v>
      </c>
      <c r="F980" s="7">
        <v>94</v>
      </c>
      <c r="G980" s="7">
        <v>86</v>
      </c>
      <c r="H980" s="8">
        <v>11372085</v>
      </c>
      <c r="I980" s="9">
        <v>1</v>
      </c>
      <c r="J980" s="9">
        <v>1</v>
      </c>
      <c r="K980" s="9">
        <v>0</v>
      </c>
      <c r="L980" s="9">
        <v>1</v>
      </c>
      <c r="M980" s="9">
        <v>1</v>
      </c>
      <c r="N980" s="10">
        <v>4</v>
      </c>
    </row>
    <row r="981" spans="1:14" x14ac:dyDescent="0.25">
      <c r="A981" s="3" t="s">
        <v>10</v>
      </c>
      <c r="B981" s="11" t="s">
        <v>33</v>
      </c>
      <c r="C981" s="5">
        <v>11372</v>
      </c>
      <c r="D981" s="5" t="s">
        <v>71</v>
      </c>
      <c r="E981" s="12" t="s">
        <v>17</v>
      </c>
      <c r="F981" s="7">
        <v>94</v>
      </c>
      <c r="G981" s="7">
        <v>86</v>
      </c>
      <c r="H981" s="8">
        <v>11372086</v>
      </c>
      <c r="I981" s="9">
        <v>1</v>
      </c>
      <c r="J981" s="9">
        <v>1</v>
      </c>
      <c r="K981" s="9"/>
      <c r="L981" s="9">
        <v>1</v>
      </c>
      <c r="M981" s="9">
        <v>0</v>
      </c>
      <c r="N981" s="10">
        <v>3</v>
      </c>
    </row>
    <row r="982" spans="1:14" x14ac:dyDescent="0.25">
      <c r="A982" s="3" t="s">
        <v>34</v>
      </c>
      <c r="B982" s="11" t="s">
        <v>35</v>
      </c>
      <c r="C982" s="5">
        <v>11373</v>
      </c>
      <c r="D982" s="5" t="s">
        <v>28</v>
      </c>
      <c r="E982" s="6" t="s">
        <v>15</v>
      </c>
      <c r="F982" s="7">
        <v>86</v>
      </c>
      <c r="G982" s="7">
        <v>78</v>
      </c>
      <c r="H982" s="8">
        <v>11373001</v>
      </c>
      <c r="I982" s="9">
        <v>1</v>
      </c>
      <c r="J982" s="9">
        <v>1</v>
      </c>
      <c r="K982" s="9">
        <v>1</v>
      </c>
      <c r="L982" s="9">
        <v>1</v>
      </c>
      <c r="M982" s="9">
        <v>1</v>
      </c>
      <c r="N982" s="10">
        <v>5</v>
      </c>
    </row>
    <row r="983" spans="1:14" x14ac:dyDescent="0.25">
      <c r="A983" s="3" t="s">
        <v>34</v>
      </c>
      <c r="B983" s="11" t="s">
        <v>35</v>
      </c>
      <c r="C983" s="5">
        <v>11373</v>
      </c>
      <c r="D983" s="5" t="s">
        <v>28</v>
      </c>
      <c r="E983" s="6" t="s">
        <v>15</v>
      </c>
      <c r="F983" s="7">
        <v>86</v>
      </c>
      <c r="G983" s="7">
        <v>78</v>
      </c>
      <c r="H983" s="8">
        <v>11373002</v>
      </c>
      <c r="I983" s="9">
        <v>1</v>
      </c>
      <c r="J983" s="9">
        <v>1</v>
      </c>
      <c r="K983" s="9">
        <v>1</v>
      </c>
      <c r="L983" s="9">
        <v>1</v>
      </c>
      <c r="M983" s="9">
        <v>1</v>
      </c>
      <c r="N983" s="10">
        <v>5</v>
      </c>
    </row>
    <row r="984" spans="1:14" x14ac:dyDescent="0.25">
      <c r="A984" s="3" t="s">
        <v>34</v>
      </c>
      <c r="B984" s="11" t="s">
        <v>35</v>
      </c>
      <c r="C984" s="5">
        <v>11373</v>
      </c>
      <c r="D984" s="5" t="s">
        <v>28</v>
      </c>
      <c r="E984" s="6" t="s">
        <v>15</v>
      </c>
      <c r="F984" s="7">
        <v>86</v>
      </c>
      <c r="G984" s="7">
        <v>78</v>
      </c>
      <c r="H984" s="8">
        <v>11373003</v>
      </c>
      <c r="I984" s="9">
        <v>0</v>
      </c>
      <c r="J984" s="9">
        <v>1</v>
      </c>
      <c r="K984" s="9">
        <v>0</v>
      </c>
      <c r="L984" s="9">
        <v>0</v>
      </c>
      <c r="M984" s="9">
        <v>1</v>
      </c>
      <c r="N984" s="10">
        <v>2</v>
      </c>
    </row>
    <row r="985" spans="1:14" x14ac:dyDescent="0.25">
      <c r="A985" s="3" t="s">
        <v>34</v>
      </c>
      <c r="B985" s="11" t="s">
        <v>35</v>
      </c>
      <c r="C985" s="5">
        <v>11373</v>
      </c>
      <c r="D985" s="5" t="s">
        <v>28</v>
      </c>
      <c r="E985" s="6" t="s">
        <v>15</v>
      </c>
      <c r="F985" s="7">
        <v>86</v>
      </c>
      <c r="G985" s="7">
        <v>78</v>
      </c>
      <c r="H985" s="8">
        <v>11373004</v>
      </c>
      <c r="I985" s="9">
        <v>1</v>
      </c>
      <c r="J985" s="9">
        <v>1</v>
      </c>
      <c r="K985" s="9">
        <v>1</v>
      </c>
      <c r="L985" s="9">
        <v>1</v>
      </c>
      <c r="M985" s="9">
        <v>1</v>
      </c>
      <c r="N985" s="10">
        <v>5</v>
      </c>
    </row>
    <row r="986" spans="1:14" x14ac:dyDescent="0.25">
      <c r="A986" s="3" t="s">
        <v>34</v>
      </c>
      <c r="B986" s="11" t="s">
        <v>35</v>
      </c>
      <c r="C986" s="5">
        <v>11373</v>
      </c>
      <c r="D986" s="5" t="s">
        <v>28</v>
      </c>
      <c r="E986" s="6" t="s">
        <v>15</v>
      </c>
      <c r="F986" s="7">
        <v>86</v>
      </c>
      <c r="G986" s="7">
        <v>78</v>
      </c>
      <c r="H986" s="8">
        <v>11373005</v>
      </c>
      <c r="I986" s="9">
        <v>1</v>
      </c>
      <c r="J986" s="9">
        <v>1</v>
      </c>
      <c r="K986" s="9">
        <v>1</v>
      </c>
      <c r="L986" s="9">
        <v>1</v>
      </c>
      <c r="M986" s="9">
        <v>1</v>
      </c>
      <c r="N986" s="10">
        <v>5</v>
      </c>
    </row>
    <row r="987" spans="1:14" x14ac:dyDescent="0.25">
      <c r="A987" s="3" t="s">
        <v>34</v>
      </c>
      <c r="B987" s="11" t="s">
        <v>35</v>
      </c>
      <c r="C987" s="5">
        <v>11373</v>
      </c>
      <c r="D987" s="5" t="s">
        <v>28</v>
      </c>
      <c r="E987" s="6" t="s">
        <v>15</v>
      </c>
      <c r="F987" s="7">
        <v>86</v>
      </c>
      <c r="G987" s="7">
        <v>78</v>
      </c>
      <c r="H987" s="8">
        <v>11373006</v>
      </c>
      <c r="I987" s="9">
        <v>1</v>
      </c>
      <c r="J987" s="9">
        <v>1</v>
      </c>
      <c r="K987" s="9">
        <v>1</v>
      </c>
      <c r="L987" s="9">
        <v>1</v>
      </c>
      <c r="M987" s="9">
        <v>1</v>
      </c>
      <c r="N987" s="10">
        <v>5</v>
      </c>
    </row>
    <row r="988" spans="1:14" x14ac:dyDescent="0.25">
      <c r="A988" s="3" t="s">
        <v>34</v>
      </c>
      <c r="B988" s="11" t="s">
        <v>35</v>
      </c>
      <c r="C988" s="5">
        <v>11373</v>
      </c>
      <c r="D988" s="5" t="s">
        <v>28</v>
      </c>
      <c r="E988" s="6" t="s">
        <v>15</v>
      </c>
      <c r="F988" s="7">
        <v>86</v>
      </c>
      <c r="G988" s="7">
        <v>78</v>
      </c>
      <c r="H988" s="8">
        <v>11373007</v>
      </c>
      <c r="I988" s="9">
        <v>0</v>
      </c>
      <c r="J988" s="9">
        <v>1</v>
      </c>
      <c r="K988" s="9">
        <v>1</v>
      </c>
      <c r="L988" s="9">
        <v>1</v>
      </c>
      <c r="M988" s="9">
        <v>1</v>
      </c>
      <c r="N988" s="10">
        <v>4</v>
      </c>
    </row>
    <row r="989" spans="1:14" x14ac:dyDescent="0.25">
      <c r="A989" s="3" t="s">
        <v>34</v>
      </c>
      <c r="B989" s="11" t="s">
        <v>35</v>
      </c>
      <c r="C989" s="5">
        <v>11373</v>
      </c>
      <c r="D989" s="5" t="s">
        <v>28</v>
      </c>
      <c r="E989" s="6" t="s">
        <v>15</v>
      </c>
      <c r="F989" s="7">
        <v>86</v>
      </c>
      <c r="G989" s="7">
        <v>78</v>
      </c>
      <c r="H989" s="8">
        <v>11373008</v>
      </c>
      <c r="I989" s="9">
        <v>1</v>
      </c>
      <c r="J989" s="9">
        <v>1</v>
      </c>
      <c r="K989" s="9">
        <v>1</v>
      </c>
      <c r="L989" s="9">
        <v>1</v>
      </c>
      <c r="M989" s="9">
        <v>1</v>
      </c>
      <c r="N989" s="10">
        <v>5</v>
      </c>
    </row>
    <row r="990" spans="1:14" x14ac:dyDescent="0.25">
      <c r="A990" s="3" t="s">
        <v>34</v>
      </c>
      <c r="B990" s="11" t="s">
        <v>35</v>
      </c>
      <c r="C990" s="5">
        <v>11373</v>
      </c>
      <c r="D990" s="5" t="s">
        <v>28</v>
      </c>
      <c r="E990" s="6" t="s">
        <v>15</v>
      </c>
      <c r="F990" s="7">
        <v>86</v>
      </c>
      <c r="G990" s="7">
        <v>78</v>
      </c>
      <c r="H990" s="8">
        <v>11373009</v>
      </c>
      <c r="I990" s="9">
        <v>1</v>
      </c>
      <c r="J990" s="9">
        <v>1</v>
      </c>
      <c r="K990" s="9">
        <v>1</v>
      </c>
      <c r="L990" s="9">
        <v>1</v>
      </c>
      <c r="M990" s="9">
        <v>1</v>
      </c>
      <c r="N990" s="10">
        <v>5</v>
      </c>
    </row>
    <row r="991" spans="1:14" x14ac:dyDescent="0.25">
      <c r="A991" s="3" t="s">
        <v>34</v>
      </c>
      <c r="B991" s="11" t="s">
        <v>35</v>
      </c>
      <c r="C991" s="5">
        <v>11373</v>
      </c>
      <c r="D991" s="5" t="s">
        <v>28</v>
      </c>
      <c r="E991" s="6" t="s">
        <v>15</v>
      </c>
      <c r="F991" s="7">
        <v>86</v>
      </c>
      <c r="G991" s="7">
        <v>78</v>
      </c>
      <c r="H991" s="8">
        <v>11373010</v>
      </c>
      <c r="I991" s="9">
        <v>1</v>
      </c>
      <c r="J991" s="9">
        <v>1</v>
      </c>
      <c r="K991" s="9">
        <v>1</v>
      </c>
      <c r="L991" s="9">
        <v>1</v>
      </c>
      <c r="M991" s="9">
        <v>1</v>
      </c>
      <c r="N991" s="10">
        <v>5</v>
      </c>
    </row>
    <row r="992" spans="1:14" x14ac:dyDescent="0.25">
      <c r="A992" s="3" t="s">
        <v>34</v>
      </c>
      <c r="B992" s="11" t="s">
        <v>35</v>
      </c>
      <c r="C992" s="5">
        <v>11373</v>
      </c>
      <c r="D992" s="5" t="s">
        <v>28</v>
      </c>
      <c r="E992" s="6" t="s">
        <v>15</v>
      </c>
      <c r="F992" s="7">
        <v>86</v>
      </c>
      <c r="G992" s="7">
        <v>78</v>
      </c>
      <c r="H992" s="8">
        <v>11373011</v>
      </c>
      <c r="I992" s="9">
        <v>1</v>
      </c>
      <c r="J992" s="9">
        <v>1</v>
      </c>
      <c r="K992" s="9">
        <v>1</v>
      </c>
      <c r="L992" s="9">
        <v>1</v>
      </c>
      <c r="M992" s="9">
        <v>1</v>
      </c>
      <c r="N992" s="10">
        <v>5</v>
      </c>
    </row>
    <row r="993" spans="1:14" x14ac:dyDescent="0.25">
      <c r="A993" s="3" t="s">
        <v>34</v>
      </c>
      <c r="B993" s="11" t="s">
        <v>35</v>
      </c>
      <c r="C993" s="5">
        <v>11373</v>
      </c>
      <c r="D993" s="5" t="s">
        <v>28</v>
      </c>
      <c r="E993" s="6" t="s">
        <v>15</v>
      </c>
      <c r="F993" s="7">
        <v>86</v>
      </c>
      <c r="G993" s="7">
        <v>78</v>
      </c>
      <c r="H993" s="8">
        <v>11373012</v>
      </c>
      <c r="I993" s="9">
        <v>1</v>
      </c>
      <c r="J993" s="9">
        <v>1</v>
      </c>
      <c r="K993" s="9">
        <v>1</v>
      </c>
      <c r="L993" s="9">
        <v>1</v>
      </c>
      <c r="M993" s="9">
        <v>1</v>
      </c>
      <c r="N993" s="10">
        <v>5</v>
      </c>
    </row>
    <row r="994" spans="1:14" x14ac:dyDescent="0.25">
      <c r="A994" s="3" t="s">
        <v>34</v>
      </c>
      <c r="B994" s="11" t="s">
        <v>35</v>
      </c>
      <c r="C994" s="5">
        <v>11373</v>
      </c>
      <c r="D994" s="5" t="s">
        <v>28</v>
      </c>
      <c r="E994" s="6" t="s">
        <v>15</v>
      </c>
      <c r="F994" s="7">
        <v>86</v>
      </c>
      <c r="G994" s="7">
        <v>78</v>
      </c>
      <c r="H994" s="8">
        <v>11373013</v>
      </c>
      <c r="I994" s="9">
        <v>1</v>
      </c>
      <c r="J994" s="9">
        <v>1</v>
      </c>
      <c r="K994" s="9">
        <v>1</v>
      </c>
      <c r="L994" s="9">
        <v>1</v>
      </c>
      <c r="M994" s="9">
        <v>1</v>
      </c>
      <c r="N994" s="10">
        <v>5</v>
      </c>
    </row>
    <row r="995" spans="1:14" x14ac:dyDescent="0.25">
      <c r="A995" s="3" t="s">
        <v>34</v>
      </c>
      <c r="B995" s="11" t="s">
        <v>35</v>
      </c>
      <c r="C995" s="5">
        <v>11373</v>
      </c>
      <c r="D995" s="5" t="s">
        <v>28</v>
      </c>
      <c r="E995" s="6" t="s">
        <v>15</v>
      </c>
      <c r="F995" s="7">
        <v>86</v>
      </c>
      <c r="G995" s="7">
        <v>78</v>
      </c>
      <c r="H995" s="8">
        <v>11373014</v>
      </c>
      <c r="I995" s="9">
        <v>1</v>
      </c>
      <c r="J995" s="9">
        <v>1</v>
      </c>
      <c r="K995" s="9">
        <v>1</v>
      </c>
      <c r="L995" s="9">
        <v>1</v>
      </c>
      <c r="M995" s="9">
        <v>1</v>
      </c>
      <c r="N995" s="10">
        <v>5</v>
      </c>
    </row>
    <row r="996" spans="1:14" x14ac:dyDescent="0.25">
      <c r="A996" s="3" t="s">
        <v>34</v>
      </c>
      <c r="B996" s="11" t="s">
        <v>35</v>
      </c>
      <c r="C996" s="5">
        <v>11373</v>
      </c>
      <c r="D996" s="5" t="s">
        <v>28</v>
      </c>
      <c r="E996" s="6" t="s">
        <v>15</v>
      </c>
      <c r="F996" s="7">
        <v>86</v>
      </c>
      <c r="G996" s="7">
        <v>78</v>
      </c>
      <c r="H996" s="8">
        <v>11373015</v>
      </c>
      <c r="I996" s="9">
        <v>1</v>
      </c>
      <c r="J996" s="9">
        <v>1</v>
      </c>
      <c r="K996" s="9">
        <v>1</v>
      </c>
      <c r="L996" s="9">
        <v>1</v>
      </c>
      <c r="M996" s="9">
        <v>1</v>
      </c>
      <c r="N996" s="10">
        <v>5</v>
      </c>
    </row>
    <row r="997" spans="1:14" x14ac:dyDescent="0.25">
      <c r="A997" s="3" t="s">
        <v>34</v>
      </c>
      <c r="B997" s="11" t="s">
        <v>35</v>
      </c>
      <c r="C997" s="5">
        <v>11373</v>
      </c>
      <c r="D997" s="5" t="s">
        <v>28</v>
      </c>
      <c r="E997" s="6" t="s">
        <v>15</v>
      </c>
      <c r="F997" s="7">
        <v>86</v>
      </c>
      <c r="G997" s="7">
        <v>78</v>
      </c>
      <c r="H997" s="8">
        <v>11373016</v>
      </c>
      <c r="I997" s="9">
        <v>1</v>
      </c>
      <c r="J997" s="9">
        <v>1</v>
      </c>
      <c r="K997" s="9">
        <v>1</v>
      </c>
      <c r="L997" s="9">
        <v>1</v>
      </c>
      <c r="M997" s="9">
        <v>1</v>
      </c>
      <c r="N997" s="10">
        <v>5</v>
      </c>
    </row>
    <row r="998" spans="1:14" x14ac:dyDescent="0.25">
      <c r="A998" s="3" t="s">
        <v>34</v>
      </c>
      <c r="B998" s="11" t="s">
        <v>35</v>
      </c>
      <c r="C998" s="5">
        <v>11373</v>
      </c>
      <c r="D998" s="5" t="s">
        <v>28</v>
      </c>
      <c r="E998" s="6" t="s">
        <v>15</v>
      </c>
      <c r="F998" s="7">
        <v>86</v>
      </c>
      <c r="G998" s="7">
        <v>78</v>
      </c>
      <c r="H998" s="8">
        <v>11373017</v>
      </c>
      <c r="I998" s="9">
        <v>1</v>
      </c>
      <c r="J998" s="9">
        <v>1</v>
      </c>
      <c r="K998" s="9">
        <v>0</v>
      </c>
      <c r="L998" s="9">
        <v>1</v>
      </c>
      <c r="M998" s="9">
        <v>1</v>
      </c>
      <c r="N998" s="10">
        <v>4</v>
      </c>
    </row>
    <row r="999" spans="1:14" x14ac:dyDescent="0.25">
      <c r="A999" s="3" t="s">
        <v>34</v>
      </c>
      <c r="B999" s="11" t="s">
        <v>35</v>
      </c>
      <c r="C999" s="5">
        <v>11373</v>
      </c>
      <c r="D999" s="5" t="s">
        <v>28</v>
      </c>
      <c r="E999" s="6" t="s">
        <v>15</v>
      </c>
      <c r="F999" s="7">
        <v>86</v>
      </c>
      <c r="G999" s="7">
        <v>78</v>
      </c>
      <c r="H999" s="8">
        <v>11373018</v>
      </c>
      <c r="I999" s="9">
        <v>1</v>
      </c>
      <c r="J999" s="9">
        <v>0</v>
      </c>
      <c r="K999" s="9">
        <v>1</v>
      </c>
      <c r="L999" s="9">
        <v>1</v>
      </c>
      <c r="M999" s="9">
        <v>1</v>
      </c>
      <c r="N999" s="10">
        <v>4</v>
      </c>
    </row>
    <row r="1000" spans="1:14" x14ac:dyDescent="0.25">
      <c r="A1000" s="3" t="s">
        <v>34</v>
      </c>
      <c r="B1000" s="11" t="s">
        <v>35</v>
      </c>
      <c r="C1000" s="5">
        <v>11373</v>
      </c>
      <c r="D1000" s="5" t="s">
        <v>28</v>
      </c>
      <c r="E1000" s="6" t="s">
        <v>15</v>
      </c>
      <c r="F1000" s="7">
        <v>86</v>
      </c>
      <c r="G1000" s="7">
        <v>78</v>
      </c>
      <c r="H1000" s="8">
        <v>11373019</v>
      </c>
      <c r="I1000" s="9">
        <v>1</v>
      </c>
      <c r="J1000" s="9">
        <v>1</v>
      </c>
      <c r="K1000" s="9">
        <v>1</v>
      </c>
      <c r="L1000" s="9">
        <v>1</v>
      </c>
      <c r="M1000" s="9">
        <v>1</v>
      </c>
      <c r="N1000" s="10">
        <v>5</v>
      </c>
    </row>
    <row r="1001" spans="1:14" x14ac:dyDescent="0.25">
      <c r="A1001" s="3" t="s">
        <v>34</v>
      </c>
      <c r="B1001" s="11" t="s">
        <v>35</v>
      </c>
      <c r="C1001" s="5">
        <v>11373</v>
      </c>
      <c r="D1001" s="5" t="s">
        <v>28</v>
      </c>
      <c r="E1001" s="6" t="s">
        <v>15</v>
      </c>
      <c r="F1001" s="16">
        <v>86</v>
      </c>
      <c r="G1001" s="7">
        <v>78</v>
      </c>
      <c r="H1001" s="8">
        <v>11373020</v>
      </c>
      <c r="I1001" s="9">
        <v>1</v>
      </c>
      <c r="J1001" s="9">
        <v>1</v>
      </c>
      <c r="K1001" s="9">
        <v>0</v>
      </c>
      <c r="L1001" s="9">
        <v>1</v>
      </c>
      <c r="M1001" s="9">
        <v>1</v>
      </c>
      <c r="N1001" s="10">
        <v>4</v>
      </c>
    </row>
    <row r="1002" spans="1:14" x14ac:dyDescent="0.25">
      <c r="A1002" s="3" t="s">
        <v>34</v>
      </c>
      <c r="B1002" s="11" t="s">
        <v>35</v>
      </c>
      <c r="C1002" s="5">
        <v>11373</v>
      </c>
      <c r="D1002" s="5" t="s">
        <v>28</v>
      </c>
      <c r="E1002" s="6" t="s">
        <v>15</v>
      </c>
      <c r="F1002" s="7">
        <v>86</v>
      </c>
      <c r="G1002" s="7">
        <v>78</v>
      </c>
      <c r="H1002" s="8">
        <v>11373021</v>
      </c>
      <c r="I1002" s="9">
        <v>1</v>
      </c>
      <c r="J1002" s="9">
        <v>1</v>
      </c>
      <c r="K1002" s="9">
        <v>1</v>
      </c>
      <c r="L1002" s="9">
        <v>1</v>
      </c>
      <c r="M1002" s="9">
        <v>1</v>
      </c>
      <c r="N1002" s="10">
        <v>5</v>
      </c>
    </row>
    <row r="1003" spans="1:14" x14ac:dyDescent="0.25">
      <c r="A1003" s="3" t="s">
        <v>34</v>
      </c>
      <c r="B1003" s="11" t="s">
        <v>35</v>
      </c>
      <c r="C1003" s="5">
        <v>11373</v>
      </c>
      <c r="D1003" s="5" t="s">
        <v>28</v>
      </c>
      <c r="E1003" s="6" t="s">
        <v>15</v>
      </c>
      <c r="F1003" s="7">
        <v>86</v>
      </c>
      <c r="G1003" s="7">
        <v>78</v>
      </c>
      <c r="H1003" s="8">
        <v>11373022</v>
      </c>
      <c r="I1003" s="9">
        <v>1</v>
      </c>
      <c r="J1003" s="9">
        <v>1</v>
      </c>
      <c r="K1003" s="9">
        <v>1</v>
      </c>
      <c r="L1003" s="9">
        <v>1</v>
      </c>
      <c r="M1003" s="9">
        <v>1</v>
      </c>
      <c r="N1003" s="10">
        <v>5</v>
      </c>
    </row>
    <row r="1004" spans="1:14" x14ac:dyDescent="0.25">
      <c r="A1004" s="3" t="s">
        <v>34</v>
      </c>
      <c r="B1004" s="11" t="s">
        <v>35</v>
      </c>
      <c r="C1004" s="5">
        <v>11373</v>
      </c>
      <c r="D1004" s="5" t="s">
        <v>28</v>
      </c>
      <c r="E1004" s="6" t="s">
        <v>15</v>
      </c>
      <c r="F1004" s="7">
        <v>86</v>
      </c>
      <c r="G1004" s="7">
        <v>78</v>
      </c>
      <c r="H1004" s="8">
        <v>11373023</v>
      </c>
      <c r="I1004" s="9">
        <v>1</v>
      </c>
      <c r="J1004" s="9">
        <v>1</v>
      </c>
      <c r="K1004" s="9">
        <v>1</v>
      </c>
      <c r="L1004" s="9">
        <v>1</v>
      </c>
      <c r="M1004" s="9">
        <v>1</v>
      </c>
      <c r="N1004" s="10">
        <v>5</v>
      </c>
    </row>
    <row r="1005" spans="1:14" x14ac:dyDescent="0.25">
      <c r="A1005" s="3" t="s">
        <v>34</v>
      </c>
      <c r="B1005" s="11" t="s">
        <v>35</v>
      </c>
      <c r="C1005" s="5">
        <v>11373</v>
      </c>
      <c r="D1005" s="5" t="s">
        <v>28</v>
      </c>
      <c r="E1005" s="12" t="s">
        <v>15</v>
      </c>
      <c r="F1005" s="7">
        <v>86</v>
      </c>
      <c r="G1005" s="7">
        <v>78</v>
      </c>
      <c r="H1005" s="8">
        <v>11373024</v>
      </c>
      <c r="I1005" s="9">
        <v>1</v>
      </c>
      <c r="J1005" s="9">
        <v>1</v>
      </c>
      <c r="K1005" s="9">
        <v>0</v>
      </c>
      <c r="L1005" s="9">
        <v>1</v>
      </c>
      <c r="M1005" s="9">
        <v>1</v>
      </c>
      <c r="N1005" s="10">
        <v>4</v>
      </c>
    </row>
    <row r="1006" spans="1:14" x14ac:dyDescent="0.25">
      <c r="A1006" s="3" t="s">
        <v>34</v>
      </c>
      <c r="B1006" s="11" t="s">
        <v>35</v>
      </c>
      <c r="C1006" s="5">
        <v>11373</v>
      </c>
      <c r="D1006" s="5" t="s">
        <v>28</v>
      </c>
      <c r="E1006" s="12" t="s">
        <v>15</v>
      </c>
      <c r="F1006" s="7">
        <v>86</v>
      </c>
      <c r="G1006" s="7">
        <v>78</v>
      </c>
      <c r="H1006" s="8">
        <v>11373025</v>
      </c>
      <c r="I1006" s="9">
        <v>1</v>
      </c>
      <c r="J1006" s="9">
        <v>1</v>
      </c>
      <c r="K1006" s="9">
        <v>1</v>
      </c>
      <c r="L1006" s="9">
        <v>1</v>
      </c>
      <c r="M1006" s="9">
        <v>1</v>
      </c>
      <c r="N1006" s="10">
        <v>5</v>
      </c>
    </row>
    <row r="1007" spans="1:14" x14ac:dyDescent="0.25">
      <c r="A1007" s="3" t="s">
        <v>34</v>
      </c>
      <c r="B1007" s="11" t="s">
        <v>35</v>
      </c>
      <c r="C1007" s="5">
        <v>11373</v>
      </c>
      <c r="D1007" s="5" t="s">
        <v>28</v>
      </c>
      <c r="E1007" s="6" t="s">
        <v>36</v>
      </c>
      <c r="F1007" s="7">
        <v>86</v>
      </c>
      <c r="G1007" s="7">
        <v>78</v>
      </c>
      <c r="H1007" s="8">
        <v>11373026</v>
      </c>
      <c r="I1007" s="9">
        <v>1</v>
      </c>
      <c r="J1007" s="9">
        <v>1</v>
      </c>
      <c r="K1007" s="9">
        <v>1</v>
      </c>
      <c r="L1007" s="9">
        <v>1</v>
      </c>
      <c r="M1007" s="9">
        <v>1</v>
      </c>
      <c r="N1007" s="10">
        <v>5</v>
      </c>
    </row>
    <row r="1008" spans="1:14" x14ac:dyDescent="0.25">
      <c r="A1008" s="3" t="s">
        <v>34</v>
      </c>
      <c r="B1008" s="11" t="s">
        <v>35</v>
      </c>
      <c r="C1008" s="5">
        <v>11373</v>
      </c>
      <c r="D1008" s="5" t="s">
        <v>28</v>
      </c>
      <c r="E1008" s="12" t="s">
        <v>36</v>
      </c>
      <c r="F1008" s="7">
        <v>86</v>
      </c>
      <c r="G1008" s="7">
        <v>78</v>
      </c>
      <c r="H1008" s="8">
        <v>11373027</v>
      </c>
      <c r="I1008" s="9">
        <v>1</v>
      </c>
      <c r="J1008" s="9">
        <v>1</v>
      </c>
      <c r="K1008" s="9">
        <v>1</v>
      </c>
      <c r="L1008" s="9">
        <v>1</v>
      </c>
      <c r="M1008" s="9">
        <v>1</v>
      </c>
      <c r="N1008" s="10">
        <v>5</v>
      </c>
    </row>
    <row r="1009" spans="1:14" x14ac:dyDescent="0.25">
      <c r="A1009" s="3" t="s">
        <v>34</v>
      </c>
      <c r="B1009" s="11" t="s">
        <v>35</v>
      </c>
      <c r="C1009" s="5">
        <v>11373</v>
      </c>
      <c r="D1009" s="5" t="s">
        <v>28</v>
      </c>
      <c r="E1009" s="12" t="s">
        <v>36</v>
      </c>
      <c r="F1009" s="7">
        <v>86</v>
      </c>
      <c r="G1009" s="7">
        <v>78</v>
      </c>
      <c r="H1009" s="8">
        <v>11373028</v>
      </c>
      <c r="I1009" s="9">
        <v>1</v>
      </c>
      <c r="J1009" s="9">
        <v>1</v>
      </c>
      <c r="K1009" s="9">
        <v>1</v>
      </c>
      <c r="L1009" s="9">
        <v>1</v>
      </c>
      <c r="M1009" s="9">
        <v>1</v>
      </c>
      <c r="N1009" s="10">
        <v>5</v>
      </c>
    </row>
    <row r="1010" spans="1:14" x14ac:dyDescent="0.25">
      <c r="A1010" s="3" t="s">
        <v>34</v>
      </c>
      <c r="B1010" s="11" t="s">
        <v>35</v>
      </c>
      <c r="C1010" s="5">
        <v>11373</v>
      </c>
      <c r="D1010" s="5" t="s">
        <v>28</v>
      </c>
      <c r="E1010" s="12" t="s">
        <v>36</v>
      </c>
      <c r="F1010" s="7">
        <v>86</v>
      </c>
      <c r="G1010" s="7">
        <v>78</v>
      </c>
      <c r="H1010" s="8">
        <v>11373029</v>
      </c>
      <c r="I1010" s="9">
        <v>1</v>
      </c>
      <c r="J1010" s="9">
        <v>1</v>
      </c>
      <c r="K1010" s="9">
        <v>0</v>
      </c>
      <c r="L1010" s="9">
        <v>1</v>
      </c>
      <c r="M1010" s="9">
        <v>0</v>
      </c>
      <c r="N1010" s="10">
        <v>3</v>
      </c>
    </row>
    <row r="1011" spans="1:14" x14ac:dyDescent="0.25">
      <c r="A1011" s="3" t="s">
        <v>34</v>
      </c>
      <c r="B1011" s="11" t="s">
        <v>35</v>
      </c>
      <c r="C1011" s="5">
        <v>11373</v>
      </c>
      <c r="D1011" s="5" t="s">
        <v>28</v>
      </c>
      <c r="E1011" s="12" t="s">
        <v>36</v>
      </c>
      <c r="F1011" s="7">
        <v>86</v>
      </c>
      <c r="G1011" s="7">
        <v>78</v>
      </c>
      <c r="H1011" s="8">
        <v>11373030</v>
      </c>
      <c r="I1011" s="9">
        <v>1</v>
      </c>
      <c r="J1011" s="9">
        <v>1</v>
      </c>
      <c r="K1011" s="9">
        <v>1</v>
      </c>
      <c r="L1011" s="9">
        <v>1</v>
      </c>
      <c r="M1011" s="9">
        <v>1</v>
      </c>
      <c r="N1011" s="10">
        <v>5</v>
      </c>
    </row>
    <row r="1012" spans="1:14" x14ac:dyDescent="0.25">
      <c r="A1012" s="3" t="s">
        <v>34</v>
      </c>
      <c r="B1012" s="11" t="s">
        <v>35</v>
      </c>
      <c r="C1012" s="5">
        <v>11373</v>
      </c>
      <c r="D1012" s="5" t="s">
        <v>28</v>
      </c>
      <c r="E1012" s="12" t="s">
        <v>36</v>
      </c>
      <c r="F1012" s="7">
        <v>86</v>
      </c>
      <c r="G1012" s="7">
        <v>78</v>
      </c>
      <c r="H1012" s="8">
        <v>11373031</v>
      </c>
      <c r="I1012" s="9">
        <v>0</v>
      </c>
      <c r="J1012" s="9">
        <v>0</v>
      </c>
      <c r="K1012" s="9">
        <v>0</v>
      </c>
      <c r="L1012" s="9">
        <v>1</v>
      </c>
      <c r="M1012" s="9">
        <v>1</v>
      </c>
      <c r="N1012" s="10">
        <v>2</v>
      </c>
    </row>
    <row r="1013" spans="1:14" x14ac:dyDescent="0.25">
      <c r="A1013" s="3" t="s">
        <v>34</v>
      </c>
      <c r="B1013" s="11" t="s">
        <v>35</v>
      </c>
      <c r="C1013" s="5">
        <v>11373</v>
      </c>
      <c r="D1013" s="5" t="s">
        <v>28</v>
      </c>
      <c r="E1013" s="12" t="s">
        <v>36</v>
      </c>
      <c r="F1013" s="7">
        <v>86</v>
      </c>
      <c r="G1013" s="7">
        <v>78</v>
      </c>
      <c r="H1013" s="8">
        <v>11373032</v>
      </c>
      <c r="I1013" s="9">
        <v>1</v>
      </c>
      <c r="J1013" s="9">
        <v>1</v>
      </c>
      <c r="K1013" s="9">
        <v>0</v>
      </c>
      <c r="L1013" s="9">
        <v>1</v>
      </c>
      <c r="M1013" s="9">
        <v>1</v>
      </c>
      <c r="N1013" s="10">
        <v>4</v>
      </c>
    </row>
    <row r="1014" spans="1:14" x14ac:dyDescent="0.25">
      <c r="A1014" s="3" t="s">
        <v>34</v>
      </c>
      <c r="B1014" s="11" t="s">
        <v>35</v>
      </c>
      <c r="C1014" s="5">
        <v>11373</v>
      </c>
      <c r="D1014" s="5" t="s">
        <v>28</v>
      </c>
      <c r="E1014" s="12" t="s">
        <v>36</v>
      </c>
      <c r="F1014" s="7">
        <v>86</v>
      </c>
      <c r="G1014" s="7">
        <v>78</v>
      </c>
      <c r="H1014" s="8">
        <v>11373033</v>
      </c>
      <c r="I1014" s="9">
        <v>1</v>
      </c>
      <c r="J1014" s="9">
        <v>1</v>
      </c>
      <c r="K1014" s="9">
        <v>1</v>
      </c>
      <c r="L1014" s="9">
        <v>1</v>
      </c>
      <c r="M1014" s="9">
        <v>1</v>
      </c>
      <c r="N1014" s="10">
        <v>5</v>
      </c>
    </row>
    <row r="1015" spans="1:14" x14ac:dyDescent="0.25">
      <c r="A1015" s="3" t="s">
        <v>34</v>
      </c>
      <c r="B1015" s="11" t="s">
        <v>35</v>
      </c>
      <c r="C1015" s="5">
        <v>11373</v>
      </c>
      <c r="D1015" s="5" t="s">
        <v>28</v>
      </c>
      <c r="E1015" s="12" t="s">
        <v>36</v>
      </c>
      <c r="F1015" s="7">
        <v>86</v>
      </c>
      <c r="G1015" s="7">
        <v>78</v>
      </c>
      <c r="H1015" s="8">
        <v>11373034</v>
      </c>
      <c r="I1015" s="9">
        <v>1</v>
      </c>
      <c r="J1015" s="9">
        <v>1</v>
      </c>
      <c r="K1015" s="9">
        <v>0</v>
      </c>
      <c r="L1015" s="9">
        <v>1</v>
      </c>
      <c r="M1015" s="9">
        <v>1</v>
      </c>
      <c r="N1015" s="10">
        <v>4</v>
      </c>
    </row>
    <row r="1016" spans="1:14" x14ac:dyDescent="0.25">
      <c r="A1016" s="3" t="s">
        <v>34</v>
      </c>
      <c r="B1016" s="11" t="s">
        <v>35</v>
      </c>
      <c r="C1016" s="5">
        <v>11373</v>
      </c>
      <c r="D1016" s="5" t="s">
        <v>28</v>
      </c>
      <c r="E1016" s="12" t="s">
        <v>36</v>
      </c>
      <c r="F1016" s="7">
        <v>86</v>
      </c>
      <c r="G1016" s="7">
        <v>78</v>
      </c>
      <c r="H1016" s="8">
        <v>11373035</v>
      </c>
      <c r="I1016" s="9">
        <v>1</v>
      </c>
      <c r="J1016" s="9">
        <v>1</v>
      </c>
      <c r="K1016" s="9">
        <v>1</v>
      </c>
      <c r="L1016" s="9">
        <v>0</v>
      </c>
      <c r="M1016" s="9">
        <v>1</v>
      </c>
      <c r="N1016" s="10">
        <v>4</v>
      </c>
    </row>
    <row r="1017" spans="1:14" x14ac:dyDescent="0.25">
      <c r="A1017" s="3" t="s">
        <v>34</v>
      </c>
      <c r="B1017" s="11" t="s">
        <v>35</v>
      </c>
      <c r="C1017" s="5">
        <v>11373</v>
      </c>
      <c r="D1017" s="5" t="s">
        <v>28</v>
      </c>
      <c r="E1017" s="12" t="s">
        <v>36</v>
      </c>
      <c r="F1017" s="7">
        <v>86</v>
      </c>
      <c r="G1017" s="7">
        <v>78</v>
      </c>
      <c r="H1017" s="8">
        <v>11373036</v>
      </c>
      <c r="I1017" s="9">
        <v>1</v>
      </c>
      <c r="J1017" s="9">
        <v>1</v>
      </c>
      <c r="K1017" s="9">
        <v>1</v>
      </c>
      <c r="L1017" s="9">
        <v>1</v>
      </c>
      <c r="M1017" s="9">
        <v>1</v>
      </c>
      <c r="N1017" s="10">
        <v>5</v>
      </c>
    </row>
    <row r="1018" spans="1:14" x14ac:dyDescent="0.25">
      <c r="A1018" s="3" t="s">
        <v>34</v>
      </c>
      <c r="B1018" s="11" t="s">
        <v>35</v>
      </c>
      <c r="C1018" s="5">
        <v>11373</v>
      </c>
      <c r="D1018" s="5" t="s">
        <v>28</v>
      </c>
      <c r="E1018" s="12" t="s">
        <v>36</v>
      </c>
      <c r="F1018" s="7">
        <v>86</v>
      </c>
      <c r="G1018" s="7">
        <v>78</v>
      </c>
      <c r="H1018" s="8">
        <v>11373037</v>
      </c>
      <c r="I1018" s="9">
        <v>1</v>
      </c>
      <c r="J1018" s="9">
        <v>1</v>
      </c>
      <c r="K1018" s="9">
        <v>1</v>
      </c>
      <c r="L1018" s="9">
        <v>1</v>
      </c>
      <c r="M1018" s="9">
        <v>1</v>
      </c>
      <c r="N1018" s="10">
        <v>5</v>
      </c>
    </row>
    <row r="1019" spans="1:14" x14ac:dyDescent="0.25">
      <c r="A1019" s="3" t="s">
        <v>34</v>
      </c>
      <c r="B1019" s="11" t="s">
        <v>35</v>
      </c>
      <c r="C1019" s="5">
        <v>11373</v>
      </c>
      <c r="D1019" s="5" t="s">
        <v>28</v>
      </c>
      <c r="E1019" s="12" t="s">
        <v>36</v>
      </c>
      <c r="F1019" s="7">
        <v>86</v>
      </c>
      <c r="G1019" s="7">
        <v>78</v>
      </c>
      <c r="H1019" s="8">
        <v>11373038</v>
      </c>
      <c r="I1019" s="9">
        <v>1</v>
      </c>
      <c r="J1019" s="9">
        <v>1</v>
      </c>
      <c r="K1019" s="9">
        <v>1</v>
      </c>
      <c r="L1019" s="9">
        <v>1</v>
      </c>
      <c r="M1019" s="9">
        <v>1</v>
      </c>
      <c r="N1019" s="10">
        <v>5</v>
      </c>
    </row>
    <row r="1020" spans="1:14" x14ac:dyDescent="0.25">
      <c r="A1020" s="3" t="s">
        <v>34</v>
      </c>
      <c r="B1020" s="11" t="s">
        <v>35</v>
      </c>
      <c r="C1020" s="5">
        <v>11373</v>
      </c>
      <c r="D1020" s="5" t="s">
        <v>28</v>
      </c>
      <c r="E1020" s="12" t="s">
        <v>36</v>
      </c>
      <c r="F1020" s="7">
        <v>86</v>
      </c>
      <c r="G1020" s="7">
        <v>78</v>
      </c>
      <c r="H1020" s="8">
        <v>11373039</v>
      </c>
      <c r="I1020" s="9">
        <v>1</v>
      </c>
      <c r="J1020" s="9">
        <v>1</v>
      </c>
      <c r="K1020" s="9">
        <v>0</v>
      </c>
      <c r="L1020" s="9">
        <v>1</v>
      </c>
      <c r="M1020" s="9">
        <v>1</v>
      </c>
      <c r="N1020" s="10">
        <v>4</v>
      </c>
    </row>
    <row r="1021" spans="1:14" x14ac:dyDescent="0.25">
      <c r="A1021" s="3" t="s">
        <v>34</v>
      </c>
      <c r="B1021" s="11" t="s">
        <v>35</v>
      </c>
      <c r="C1021" s="5">
        <v>11373</v>
      </c>
      <c r="D1021" s="5" t="s">
        <v>28</v>
      </c>
      <c r="E1021" s="12" t="s">
        <v>36</v>
      </c>
      <c r="F1021" s="7">
        <v>86</v>
      </c>
      <c r="G1021" s="7">
        <v>78</v>
      </c>
      <c r="H1021" s="8">
        <v>11373040</v>
      </c>
      <c r="I1021" s="9">
        <v>1</v>
      </c>
      <c r="J1021" s="9">
        <v>1</v>
      </c>
      <c r="K1021" s="9">
        <v>0</v>
      </c>
      <c r="L1021" s="9">
        <v>1</v>
      </c>
      <c r="M1021" s="9">
        <v>1</v>
      </c>
      <c r="N1021" s="10">
        <v>4</v>
      </c>
    </row>
    <row r="1022" spans="1:14" x14ac:dyDescent="0.25">
      <c r="A1022" s="3" t="s">
        <v>34</v>
      </c>
      <c r="B1022" s="11" t="s">
        <v>35</v>
      </c>
      <c r="C1022" s="5">
        <v>11373</v>
      </c>
      <c r="D1022" s="5" t="s">
        <v>28</v>
      </c>
      <c r="E1022" s="12" t="s">
        <v>36</v>
      </c>
      <c r="F1022" s="7">
        <v>86</v>
      </c>
      <c r="G1022" s="7">
        <v>78</v>
      </c>
      <c r="H1022" s="8">
        <v>11373041</v>
      </c>
      <c r="I1022" s="9">
        <v>1</v>
      </c>
      <c r="J1022" s="9">
        <v>0</v>
      </c>
      <c r="K1022" s="9">
        <v>0</v>
      </c>
      <c r="L1022" s="9">
        <v>1</v>
      </c>
      <c r="M1022" s="9">
        <v>1</v>
      </c>
      <c r="N1022" s="10">
        <v>3</v>
      </c>
    </row>
    <row r="1023" spans="1:14" x14ac:dyDescent="0.25">
      <c r="A1023" s="3" t="s">
        <v>34</v>
      </c>
      <c r="B1023" s="11" t="s">
        <v>35</v>
      </c>
      <c r="C1023" s="5">
        <v>11373</v>
      </c>
      <c r="D1023" s="5" t="s">
        <v>28</v>
      </c>
      <c r="E1023" s="12" t="s">
        <v>36</v>
      </c>
      <c r="F1023" s="7">
        <v>86</v>
      </c>
      <c r="G1023" s="7">
        <v>78</v>
      </c>
      <c r="H1023" s="8">
        <v>11373042</v>
      </c>
      <c r="I1023" s="9">
        <v>0</v>
      </c>
      <c r="J1023" s="9">
        <v>0</v>
      </c>
      <c r="K1023" s="9">
        <v>0</v>
      </c>
      <c r="L1023" s="9">
        <v>1</v>
      </c>
      <c r="M1023" s="9">
        <v>1</v>
      </c>
      <c r="N1023" s="10">
        <v>2</v>
      </c>
    </row>
    <row r="1024" spans="1:14" x14ac:dyDescent="0.25">
      <c r="A1024" s="3" t="s">
        <v>34</v>
      </c>
      <c r="B1024" s="11" t="s">
        <v>35</v>
      </c>
      <c r="C1024" s="5">
        <v>11373</v>
      </c>
      <c r="D1024" s="5" t="s">
        <v>28</v>
      </c>
      <c r="E1024" s="12" t="s">
        <v>36</v>
      </c>
      <c r="F1024" s="7">
        <v>86</v>
      </c>
      <c r="G1024" s="7">
        <v>78</v>
      </c>
      <c r="H1024" s="8">
        <v>11373043</v>
      </c>
      <c r="I1024" s="9">
        <v>1</v>
      </c>
      <c r="J1024" s="9">
        <v>1</v>
      </c>
      <c r="K1024" s="9">
        <v>0</v>
      </c>
      <c r="L1024" s="9">
        <v>1</v>
      </c>
      <c r="M1024" s="9">
        <v>0</v>
      </c>
      <c r="N1024" s="10">
        <v>3</v>
      </c>
    </row>
    <row r="1025" spans="1:14" x14ac:dyDescent="0.25">
      <c r="A1025" s="3" t="s">
        <v>34</v>
      </c>
      <c r="B1025" s="11" t="s">
        <v>35</v>
      </c>
      <c r="C1025" s="5">
        <v>11373</v>
      </c>
      <c r="D1025" s="5" t="s">
        <v>28</v>
      </c>
      <c r="E1025" s="12" t="s">
        <v>36</v>
      </c>
      <c r="F1025" s="7">
        <v>86</v>
      </c>
      <c r="G1025" s="7">
        <v>78</v>
      </c>
      <c r="H1025" s="8">
        <v>11373044</v>
      </c>
      <c r="I1025" s="9">
        <v>1</v>
      </c>
      <c r="J1025" s="9">
        <v>1</v>
      </c>
      <c r="K1025" s="9">
        <v>1</v>
      </c>
      <c r="L1025" s="9">
        <v>1</v>
      </c>
      <c r="M1025" s="9">
        <v>1</v>
      </c>
      <c r="N1025" s="10">
        <v>5</v>
      </c>
    </row>
    <row r="1026" spans="1:14" x14ac:dyDescent="0.25">
      <c r="A1026" s="3" t="s">
        <v>34</v>
      </c>
      <c r="B1026" s="11" t="s">
        <v>35</v>
      </c>
      <c r="C1026" s="5">
        <v>11373</v>
      </c>
      <c r="D1026" s="5" t="s">
        <v>28</v>
      </c>
      <c r="E1026" s="12" t="s">
        <v>36</v>
      </c>
      <c r="F1026" s="7">
        <v>86</v>
      </c>
      <c r="G1026" s="7">
        <v>78</v>
      </c>
      <c r="H1026" s="8">
        <v>11373045</v>
      </c>
      <c r="I1026" s="9">
        <v>1</v>
      </c>
      <c r="J1026" s="9">
        <v>1</v>
      </c>
      <c r="K1026" s="9">
        <v>1</v>
      </c>
      <c r="L1026" s="9">
        <v>1</v>
      </c>
      <c r="M1026" s="9">
        <v>1</v>
      </c>
      <c r="N1026" s="10">
        <v>5</v>
      </c>
    </row>
    <row r="1027" spans="1:14" x14ac:dyDescent="0.25">
      <c r="A1027" s="3" t="s">
        <v>34</v>
      </c>
      <c r="B1027" s="11" t="s">
        <v>35</v>
      </c>
      <c r="C1027" s="5">
        <v>11373</v>
      </c>
      <c r="D1027" s="5" t="s">
        <v>28</v>
      </c>
      <c r="E1027" s="12" t="s">
        <v>36</v>
      </c>
      <c r="F1027" s="7">
        <v>86</v>
      </c>
      <c r="G1027" s="7">
        <v>78</v>
      </c>
      <c r="H1027" s="8">
        <v>11373046</v>
      </c>
      <c r="I1027" s="9">
        <v>1</v>
      </c>
      <c r="J1027" s="9">
        <v>0</v>
      </c>
      <c r="K1027" s="9">
        <v>0</v>
      </c>
      <c r="L1027" s="9">
        <v>1</v>
      </c>
      <c r="M1027" s="9">
        <v>1</v>
      </c>
      <c r="N1027" s="10">
        <v>3</v>
      </c>
    </row>
    <row r="1028" spans="1:14" x14ac:dyDescent="0.25">
      <c r="A1028" s="3" t="s">
        <v>34</v>
      </c>
      <c r="B1028" s="11" t="s">
        <v>35</v>
      </c>
      <c r="C1028" s="5">
        <v>11373</v>
      </c>
      <c r="D1028" s="5" t="s">
        <v>28</v>
      </c>
      <c r="E1028" s="12" t="s">
        <v>36</v>
      </c>
      <c r="F1028" s="7">
        <v>86</v>
      </c>
      <c r="G1028" s="7">
        <v>78</v>
      </c>
      <c r="H1028" s="8">
        <v>11373047</v>
      </c>
      <c r="I1028" s="9">
        <v>1</v>
      </c>
      <c r="J1028" s="9">
        <v>0</v>
      </c>
      <c r="K1028" s="9">
        <v>0</v>
      </c>
      <c r="L1028" s="9">
        <v>1</v>
      </c>
      <c r="M1028" s="9">
        <v>1</v>
      </c>
      <c r="N1028" s="10">
        <v>3</v>
      </c>
    </row>
    <row r="1029" spans="1:14" x14ac:dyDescent="0.25">
      <c r="A1029" s="3" t="s">
        <v>34</v>
      </c>
      <c r="B1029" s="11" t="s">
        <v>35</v>
      </c>
      <c r="C1029" s="5">
        <v>11373</v>
      </c>
      <c r="D1029" s="5" t="s">
        <v>28</v>
      </c>
      <c r="E1029" s="12" t="s">
        <v>36</v>
      </c>
      <c r="F1029" s="7">
        <v>86</v>
      </c>
      <c r="G1029" s="7">
        <v>78</v>
      </c>
      <c r="H1029" s="8">
        <v>11373048</v>
      </c>
      <c r="I1029" s="9">
        <v>1</v>
      </c>
      <c r="J1029" s="9">
        <v>1</v>
      </c>
      <c r="K1029" s="9">
        <v>0</v>
      </c>
      <c r="L1029" s="9">
        <v>1</v>
      </c>
      <c r="M1029" s="9">
        <v>1</v>
      </c>
      <c r="N1029" s="10">
        <v>4</v>
      </c>
    </row>
    <row r="1030" spans="1:14" x14ac:dyDescent="0.25">
      <c r="A1030" s="3" t="s">
        <v>34</v>
      </c>
      <c r="B1030" s="11" t="s">
        <v>35</v>
      </c>
      <c r="C1030" s="5">
        <v>11373</v>
      </c>
      <c r="D1030" s="5" t="s">
        <v>28</v>
      </c>
      <c r="E1030" s="12" t="s">
        <v>36</v>
      </c>
      <c r="F1030" s="7">
        <v>86</v>
      </c>
      <c r="G1030" s="7">
        <v>78</v>
      </c>
      <c r="H1030" s="8">
        <v>11373049</v>
      </c>
      <c r="I1030" s="9">
        <v>0</v>
      </c>
      <c r="J1030" s="9">
        <v>1</v>
      </c>
      <c r="K1030" s="9">
        <v>0</v>
      </c>
      <c r="L1030" s="9">
        <v>1</v>
      </c>
      <c r="M1030" s="9">
        <v>1</v>
      </c>
      <c r="N1030" s="10">
        <v>3</v>
      </c>
    </row>
    <row r="1031" spans="1:14" x14ac:dyDescent="0.25">
      <c r="A1031" s="3" t="s">
        <v>34</v>
      </c>
      <c r="B1031" s="11" t="s">
        <v>35</v>
      </c>
      <c r="C1031" s="5">
        <v>11373</v>
      </c>
      <c r="D1031" s="5" t="s">
        <v>28</v>
      </c>
      <c r="E1031" s="12" t="s">
        <v>36</v>
      </c>
      <c r="F1031" s="7">
        <v>86</v>
      </c>
      <c r="G1031" s="7">
        <v>78</v>
      </c>
      <c r="H1031" s="8">
        <v>11373050</v>
      </c>
      <c r="I1031" s="9">
        <v>1</v>
      </c>
      <c r="J1031" s="9">
        <v>1</v>
      </c>
      <c r="K1031" s="9">
        <v>0</v>
      </c>
      <c r="L1031" s="9">
        <v>1</v>
      </c>
      <c r="M1031" s="9">
        <v>1</v>
      </c>
      <c r="N1031" s="10">
        <v>4</v>
      </c>
    </row>
    <row r="1032" spans="1:14" x14ac:dyDescent="0.25">
      <c r="A1032" s="3" t="s">
        <v>34</v>
      </c>
      <c r="B1032" s="11" t="s">
        <v>35</v>
      </c>
      <c r="C1032" s="5">
        <v>11373</v>
      </c>
      <c r="D1032" s="5" t="s">
        <v>28</v>
      </c>
      <c r="E1032" s="12" t="s">
        <v>36</v>
      </c>
      <c r="F1032" s="7">
        <v>86</v>
      </c>
      <c r="G1032" s="7">
        <v>78</v>
      </c>
      <c r="H1032" s="8">
        <v>11373051</v>
      </c>
      <c r="I1032" s="9">
        <v>0</v>
      </c>
      <c r="J1032" s="9">
        <v>1</v>
      </c>
      <c r="K1032" s="9">
        <v>0</v>
      </c>
      <c r="L1032" s="9">
        <v>1</v>
      </c>
      <c r="M1032" s="9">
        <v>0</v>
      </c>
      <c r="N1032" s="10">
        <v>2</v>
      </c>
    </row>
    <row r="1033" spans="1:14" x14ac:dyDescent="0.25">
      <c r="A1033" s="3" t="s">
        <v>34</v>
      </c>
      <c r="B1033" s="11" t="s">
        <v>35</v>
      </c>
      <c r="C1033" s="5">
        <v>11373</v>
      </c>
      <c r="D1033" s="5" t="s">
        <v>28</v>
      </c>
      <c r="E1033" s="12" t="s">
        <v>36</v>
      </c>
      <c r="F1033" s="7">
        <v>86</v>
      </c>
      <c r="G1033" s="7">
        <v>78</v>
      </c>
      <c r="H1033" s="8">
        <v>11373052</v>
      </c>
      <c r="I1033" s="9">
        <v>0</v>
      </c>
      <c r="J1033" s="9">
        <v>0</v>
      </c>
      <c r="K1033" s="9">
        <v>0</v>
      </c>
      <c r="L1033" s="9">
        <v>1</v>
      </c>
      <c r="M1033" s="9">
        <v>1</v>
      </c>
      <c r="N1033" s="10">
        <v>2</v>
      </c>
    </row>
    <row r="1034" spans="1:14" x14ac:dyDescent="0.25">
      <c r="A1034" s="3" t="s">
        <v>10</v>
      </c>
      <c r="B1034" s="11" t="s">
        <v>35</v>
      </c>
      <c r="C1034" s="5">
        <v>11373</v>
      </c>
      <c r="D1034" s="5" t="s">
        <v>28</v>
      </c>
      <c r="E1034" s="12" t="s">
        <v>36</v>
      </c>
      <c r="F1034" s="7">
        <v>86</v>
      </c>
      <c r="G1034" s="7">
        <v>78</v>
      </c>
      <c r="H1034" s="8">
        <v>11373053</v>
      </c>
      <c r="I1034" s="9">
        <v>1</v>
      </c>
      <c r="J1034" s="9">
        <v>1</v>
      </c>
      <c r="K1034" s="9">
        <v>1</v>
      </c>
      <c r="L1034" s="9">
        <v>1</v>
      </c>
      <c r="M1034" s="9">
        <v>1</v>
      </c>
      <c r="N1034" s="10">
        <v>5</v>
      </c>
    </row>
    <row r="1035" spans="1:14" x14ac:dyDescent="0.25">
      <c r="A1035" s="3" t="s">
        <v>34</v>
      </c>
      <c r="B1035" s="11" t="s">
        <v>35</v>
      </c>
      <c r="C1035" s="5">
        <v>11373</v>
      </c>
      <c r="D1035" s="5" t="s">
        <v>28</v>
      </c>
      <c r="E1035" s="6" t="s">
        <v>37</v>
      </c>
      <c r="F1035" s="7">
        <v>86</v>
      </c>
      <c r="G1035" s="7">
        <v>78</v>
      </c>
      <c r="H1035" s="8">
        <v>11373054</v>
      </c>
      <c r="I1035" s="9">
        <v>1</v>
      </c>
      <c r="J1035" s="9">
        <v>1</v>
      </c>
      <c r="K1035" s="9">
        <v>1</v>
      </c>
      <c r="L1035" s="9">
        <v>1</v>
      </c>
      <c r="M1035" s="9">
        <v>1</v>
      </c>
      <c r="N1035" s="10">
        <v>5</v>
      </c>
    </row>
    <row r="1036" spans="1:14" x14ac:dyDescent="0.25">
      <c r="A1036" s="3" t="s">
        <v>34</v>
      </c>
      <c r="B1036" s="11" t="s">
        <v>35</v>
      </c>
      <c r="C1036" s="5">
        <v>11373</v>
      </c>
      <c r="D1036" s="5" t="s">
        <v>28</v>
      </c>
      <c r="E1036" s="12" t="s">
        <v>37</v>
      </c>
      <c r="F1036" s="7">
        <v>86</v>
      </c>
      <c r="G1036" s="7">
        <v>78</v>
      </c>
      <c r="H1036" s="8">
        <v>11373055</v>
      </c>
      <c r="I1036" s="9">
        <v>1</v>
      </c>
      <c r="J1036" s="9">
        <v>1</v>
      </c>
      <c r="K1036" s="9">
        <v>1</v>
      </c>
      <c r="L1036" s="9">
        <v>1</v>
      </c>
      <c r="M1036" s="9">
        <v>1</v>
      </c>
      <c r="N1036" s="10">
        <v>5</v>
      </c>
    </row>
    <row r="1037" spans="1:14" x14ac:dyDescent="0.25">
      <c r="A1037" s="3" t="s">
        <v>34</v>
      </c>
      <c r="B1037" s="11" t="s">
        <v>35</v>
      </c>
      <c r="C1037" s="5">
        <v>11373</v>
      </c>
      <c r="D1037" s="5" t="s">
        <v>28</v>
      </c>
      <c r="E1037" s="12" t="s">
        <v>37</v>
      </c>
      <c r="F1037" s="7">
        <v>86</v>
      </c>
      <c r="G1037" s="7">
        <v>78</v>
      </c>
      <c r="H1037" s="8">
        <v>11373056</v>
      </c>
      <c r="I1037" s="9">
        <v>1</v>
      </c>
      <c r="J1037" s="9">
        <v>1</v>
      </c>
      <c r="K1037" s="9">
        <v>1</v>
      </c>
      <c r="L1037" s="9">
        <v>1</v>
      </c>
      <c r="M1037" s="9">
        <v>1</v>
      </c>
      <c r="N1037" s="10">
        <v>5</v>
      </c>
    </row>
    <row r="1038" spans="1:14" x14ac:dyDescent="0.25">
      <c r="A1038" s="3" t="s">
        <v>34</v>
      </c>
      <c r="B1038" s="11" t="s">
        <v>35</v>
      </c>
      <c r="C1038" s="5">
        <v>11373</v>
      </c>
      <c r="D1038" s="5" t="s">
        <v>28</v>
      </c>
      <c r="E1038" s="12" t="s">
        <v>37</v>
      </c>
      <c r="F1038" s="7">
        <v>86</v>
      </c>
      <c r="G1038" s="7">
        <v>78</v>
      </c>
      <c r="H1038" s="8">
        <v>11373057</v>
      </c>
      <c r="I1038" s="9">
        <v>1</v>
      </c>
      <c r="J1038" s="9">
        <v>1</v>
      </c>
      <c r="K1038" s="9">
        <v>1</v>
      </c>
      <c r="L1038" s="9">
        <v>1</v>
      </c>
      <c r="M1038" s="9">
        <v>1</v>
      </c>
      <c r="N1038" s="10">
        <v>5</v>
      </c>
    </row>
    <row r="1039" spans="1:14" x14ac:dyDescent="0.25">
      <c r="A1039" s="3" t="s">
        <v>34</v>
      </c>
      <c r="B1039" s="11" t="s">
        <v>35</v>
      </c>
      <c r="C1039" s="5">
        <v>11373</v>
      </c>
      <c r="D1039" s="5" t="s">
        <v>28</v>
      </c>
      <c r="E1039" s="12" t="s">
        <v>37</v>
      </c>
      <c r="F1039" s="7">
        <v>86</v>
      </c>
      <c r="G1039" s="7">
        <v>78</v>
      </c>
      <c r="H1039" s="8">
        <v>11373058</v>
      </c>
      <c r="I1039" s="9">
        <v>1</v>
      </c>
      <c r="J1039" s="9">
        <v>1</v>
      </c>
      <c r="K1039" s="9">
        <v>1</v>
      </c>
      <c r="L1039" s="9">
        <v>1</v>
      </c>
      <c r="M1039" s="9">
        <v>0</v>
      </c>
      <c r="N1039" s="10">
        <v>4</v>
      </c>
    </row>
    <row r="1040" spans="1:14" x14ac:dyDescent="0.25">
      <c r="A1040" s="3" t="s">
        <v>34</v>
      </c>
      <c r="B1040" s="11" t="s">
        <v>35</v>
      </c>
      <c r="C1040" s="5">
        <v>11373</v>
      </c>
      <c r="D1040" s="5" t="s">
        <v>28</v>
      </c>
      <c r="E1040" s="12" t="s">
        <v>37</v>
      </c>
      <c r="F1040" s="7">
        <v>86</v>
      </c>
      <c r="G1040" s="7">
        <v>78</v>
      </c>
      <c r="H1040" s="8">
        <v>11373059</v>
      </c>
      <c r="I1040" s="9">
        <v>1</v>
      </c>
      <c r="J1040" s="9">
        <v>0</v>
      </c>
      <c r="K1040" s="9">
        <v>1</v>
      </c>
      <c r="L1040" s="9">
        <v>1</v>
      </c>
      <c r="M1040" s="9">
        <v>1</v>
      </c>
      <c r="N1040" s="10">
        <v>4</v>
      </c>
    </row>
    <row r="1041" spans="1:14" x14ac:dyDescent="0.25">
      <c r="A1041" s="3" t="s">
        <v>34</v>
      </c>
      <c r="B1041" s="11" t="s">
        <v>35</v>
      </c>
      <c r="C1041" s="5">
        <v>11373</v>
      </c>
      <c r="D1041" s="5" t="s">
        <v>28</v>
      </c>
      <c r="E1041" s="12" t="s">
        <v>37</v>
      </c>
      <c r="F1041" s="7">
        <v>86</v>
      </c>
      <c r="G1041" s="7">
        <v>78</v>
      </c>
      <c r="H1041" s="8">
        <v>11373060</v>
      </c>
      <c r="I1041" s="9">
        <v>1</v>
      </c>
      <c r="J1041" s="9">
        <v>1</v>
      </c>
      <c r="K1041" s="9">
        <v>1</v>
      </c>
      <c r="L1041" s="9">
        <v>1</v>
      </c>
      <c r="M1041" s="9">
        <v>1</v>
      </c>
      <c r="N1041" s="10">
        <v>5</v>
      </c>
    </row>
    <row r="1042" spans="1:14" x14ac:dyDescent="0.25">
      <c r="A1042" s="3" t="s">
        <v>34</v>
      </c>
      <c r="B1042" s="11" t="s">
        <v>35</v>
      </c>
      <c r="C1042" s="5">
        <v>11373</v>
      </c>
      <c r="D1042" s="5" t="s">
        <v>28</v>
      </c>
      <c r="E1042" s="12" t="s">
        <v>37</v>
      </c>
      <c r="F1042" s="7">
        <v>86</v>
      </c>
      <c r="G1042" s="7">
        <v>78</v>
      </c>
      <c r="H1042" s="8">
        <v>11373061</v>
      </c>
      <c r="I1042" s="9">
        <v>1</v>
      </c>
      <c r="J1042" s="9">
        <v>1</v>
      </c>
      <c r="K1042" s="9">
        <v>1</v>
      </c>
      <c r="L1042" s="9">
        <v>1</v>
      </c>
      <c r="M1042" s="9">
        <v>0</v>
      </c>
      <c r="N1042" s="10">
        <v>4</v>
      </c>
    </row>
    <row r="1043" spans="1:14" x14ac:dyDescent="0.25">
      <c r="A1043" s="3" t="s">
        <v>34</v>
      </c>
      <c r="B1043" s="11" t="s">
        <v>35</v>
      </c>
      <c r="C1043" s="5">
        <v>11373</v>
      </c>
      <c r="D1043" s="5" t="s">
        <v>28</v>
      </c>
      <c r="E1043" s="12" t="s">
        <v>37</v>
      </c>
      <c r="F1043" s="7">
        <v>86</v>
      </c>
      <c r="G1043" s="7">
        <v>78</v>
      </c>
      <c r="H1043" s="8">
        <v>11373062</v>
      </c>
      <c r="I1043" s="9">
        <v>1</v>
      </c>
      <c r="J1043" s="9">
        <v>1</v>
      </c>
      <c r="K1043" s="9">
        <v>1</v>
      </c>
      <c r="L1043" s="9">
        <v>1</v>
      </c>
      <c r="M1043" s="9">
        <v>1</v>
      </c>
      <c r="N1043" s="10">
        <v>5</v>
      </c>
    </row>
    <row r="1044" spans="1:14" x14ac:dyDescent="0.25">
      <c r="A1044" s="3" t="s">
        <v>34</v>
      </c>
      <c r="B1044" s="11" t="s">
        <v>35</v>
      </c>
      <c r="C1044" s="5">
        <v>11373</v>
      </c>
      <c r="D1044" s="5" t="s">
        <v>28</v>
      </c>
      <c r="E1044" s="12" t="s">
        <v>37</v>
      </c>
      <c r="F1044" s="7">
        <v>86</v>
      </c>
      <c r="G1044" s="7">
        <v>78</v>
      </c>
      <c r="H1044" s="8">
        <v>11373063</v>
      </c>
      <c r="I1044" s="9">
        <v>1</v>
      </c>
      <c r="J1044" s="9">
        <v>1</v>
      </c>
      <c r="K1044" s="9">
        <v>1</v>
      </c>
      <c r="L1044" s="9">
        <v>1</v>
      </c>
      <c r="M1044" s="9">
        <v>1</v>
      </c>
      <c r="N1044" s="10">
        <v>5</v>
      </c>
    </row>
    <row r="1045" spans="1:14" x14ac:dyDescent="0.25">
      <c r="A1045" s="3" t="s">
        <v>34</v>
      </c>
      <c r="B1045" s="11" t="s">
        <v>35</v>
      </c>
      <c r="C1045" s="5">
        <v>11373</v>
      </c>
      <c r="D1045" s="5" t="s">
        <v>28</v>
      </c>
      <c r="E1045" s="12" t="s">
        <v>37</v>
      </c>
      <c r="F1045" s="7">
        <v>86</v>
      </c>
      <c r="G1045" s="7">
        <v>78</v>
      </c>
      <c r="H1045" s="8">
        <v>11373064</v>
      </c>
      <c r="I1045" s="9">
        <v>1</v>
      </c>
      <c r="J1045" s="9">
        <v>1</v>
      </c>
      <c r="K1045" s="9">
        <v>1</v>
      </c>
      <c r="L1045" s="9">
        <v>1</v>
      </c>
      <c r="M1045" s="9">
        <v>1</v>
      </c>
      <c r="N1045" s="10">
        <v>5</v>
      </c>
    </row>
    <row r="1046" spans="1:14" x14ac:dyDescent="0.25">
      <c r="A1046" s="3" t="s">
        <v>34</v>
      </c>
      <c r="B1046" s="11" t="s">
        <v>35</v>
      </c>
      <c r="C1046" s="5">
        <v>11373</v>
      </c>
      <c r="D1046" s="5" t="s">
        <v>28</v>
      </c>
      <c r="E1046" s="12" t="s">
        <v>37</v>
      </c>
      <c r="F1046" s="7">
        <v>86</v>
      </c>
      <c r="G1046" s="7">
        <v>78</v>
      </c>
      <c r="H1046" s="8">
        <v>11373065</v>
      </c>
      <c r="I1046" s="9">
        <v>1</v>
      </c>
      <c r="J1046" s="9">
        <v>1</v>
      </c>
      <c r="K1046" s="9">
        <v>1</v>
      </c>
      <c r="L1046" s="9">
        <v>1</v>
      </c>
      <c r="M1046" s="9">
        <v>1</v>
      </c>
      <c r="N1046" s="10">
        <v>5</v>
      </c>
    </row>
    <row r="1047" spans="1:14" x14ac:dyDescent="0.25">
      <c r="A1047" s="3" t="s">
        <v>34</v>
      </c>
      <c r="B1047" s="11" t="s">
        <v>35</v>
      </c>
      <c r="C1047" s="5">
        <v>11373</v>
      </c>
      <c r="D1047" s="5" t="s">
        <v>28</v>
      </c>
      <c r="E1047" s="12" t="s">
        <v>37</v>
      </c>
      <c r="F1047" s="7">
        <v>86</v>
      </c>
      <c r="G1047" s="7">
        <v>78</v>
      </c>
      <c r="H1047" s="8">
        <v>11373066</v>
      </c>
      <c r="I1047" s="9">
        <v>1</v>
      </c>
      <c r="J1047" s="9">
        <v>1</v>
      </c>
      <c r="K1047" s="9">
        <v>1</v>
      </c>
      <c r="L1047" s="9">
        <v>1</v>
      </c>
      <c r="M1047" s="9">
        <v>1</v>
      </c>
      <c r="N1047" s="10">
        <v>5</v>
      </c>
    </row>
    <row r="1048" spans="1:14" x14ac:dyDescent="0.25">
      <c r="A1048" s="3" t="s">
        <v>34</v>
      </c>
      <c r="B1048" s="11" t="s">
        <v>35</v>
      </c>
      <c r="C1048" s="5">
        <v>11373</v>
      </c>
      <c r="D1048" s="5" t="s">
        <v>28</v>
      </c>
      <c r="E1048" s="12" t="s">
        <v>37</v>
      </c>
      <c r="F1048" s="7">
        <v>86</v>
      </c>
      <c r="G1048" s="7">
        <v>78</v>
      </c>
      <c r="H1048" s="8">
        <v>11373067</v>
      </c>
      <c r="I1048" s="9">
        <v>1</v>
      </c>
      <c r="J1048" s="9">
        <v>1</v>
      </c>
      <c r="K1048" s="9">
        <v>1</v>
      </c>
      <c r="L1048" s="9">
        <v>1</v>
      </c>
      <c r="M1048" s="9">
        <v>1</v>
      </c>
      <c r="N1048" s="10">
        <v>5</v>
      </c>
    </row>
    <row r="1049" spans="1:14" x14ac:dyDescent="0.25">
      <c r="A1049" s="3" t="s">
        <v>34</v>
      </c>
      <c r="B1049" s="11" t="s">
        <v>35</v>
      </c>
      <c r="C1049" s="5">
        <v>11373</v>
      </c>
      <c r="D1049" s="5" t="s">
        <v>28</v>
      </c>
      <c r="E1049" s="12" t="s">
        <v>37</v>
      </c>
      <c r="F1049" s="7">
        <v>86</v>
      </c>
      <c r="G1049" s="7">
        <v>78</v>
      </c>
      <c r="H1049" s="8">
        <v>11373068</v>
      </c>
      <c r="I1049" s="9">
        <v>1</v>
      </c>
      <c r="J1049" s="9">
        <v>1</v>
      </c>
      <c r="K1049" s="9">
        <v>1</v>
      </c>
      <c r="L1049" s="9">
        <v>1</v>
      </c>
      <c r="M1049" s="9">
        <v>1</v>
      </c>
      <c r="N1049" s="10">
        <v>5</v>
      </c>
    </row>
    <row r="1050" spans="1:14" x14ac:dyDescent="0.25">
      <c r="A1050" s="3" t="s">
        <v>34</v>
      </c>
      <c r="B1050" s="11" t="s">
        <v>35</v>
      </c>
      <c r="C1050" s="5">
        <v>11373</v>
      </c>
      <c r="D1050" s="5" t="s">
        <v>28</v>
      </c>
      <c r="E1050" s="12" t="s">
        <v>37</v>
      </c>
      <c r="F1050" s="7">
        <v>86</v>
      </c>
      <c r="G1050" s="7">
        <v>78</v>
      </c>
      <c r="H1050" s="8">
        <v>11373069</v>
      </c>
      <c r="I1050" s="9">
        <v>1</v>
      </c>
      <c r="J1050" s="9">
        <v>1</v>
      </c>
      <c r="K1050" s="9">
        <v>1</v>
      </c>
      <c r="L1050" s="9">
        <v>1</v>
      </c>
      <c r="M1050" s="9">
        <v>1</v>
      </c>
      <c r="N1050" s="10">
        <v>5</v>
      </c>
    </row>
    <row r="1051" spans="1:14" x14ac:dyDescent="0.25">
      <c r="A1051" s="3" t="s">
        <v>34</v>
      </c>
      <c r="B1051" s="11" t="s">
        <v>35</v>
      </c>
      <c r="C1051" s="5">
        <v>11373</v>
      </c>
      <c r="D1051" s="5" t="s">
        <v>28</v>
      </c>
      <c r="E1051" s="12" t="s">
        <v>37</v>
      </c>
      <c r="F1051" s="7">
        <v>86</v>
      </c>
      <c r="G1051" s="7">
        <v>78</v>
      </c>
      <c r="H1051" s="8">
        <v>11373070</v>
      </c>
      <c r="I1051" s="9">
        <v>1</v>
      </c>
      <c r="J1051" s="9">
        <v>1</v>
      </c>
      <c r="K1051" s="9">
        <v>1</v>
      </c>
      <c r="L1051" s="9">
        <v>1</v>
      </c>
      <c r="M1051" s="9">
        <v>1</v>
      </c>
      <c r="N1051" s="10">
        <v>5</v>
      </c>
    </row>
    <row r="1052" spans="1:14" x14ac:dyDescent="0.25">
      <c r="A1052" s="3" t="s">
        <v>34</v>
      </c>
      <c r="B1052" s="11" t="s">
        <v>35</v>
      </c>
      <c r="C1052" s="5">
        <v>11373</v>
      </c>
      <c r="D1052" s="5" t="s">
        <v>28</v>
      </c>
      <c r="E1052" s="12" t="s">
        <v>37</v>
      </c>
      <c r="F1052" s="7">
        <v>86</v>
      </c>
      <c r="G1052" s="7">
        <v>78</v>
      </c>
      <c r="H1052" s="8">
        <v>11373071</v>
      </c>
      <c r="I1052" s="9">
        <v>1</v>
      </c>
      <c r="J1052" s="9">
        <v>1</v>
      </c>
      <c r="K1052" s="9">
        <v>1</v>
      </c>
      <c r="L1052" s="9">
        <v>1</v>
      </c>
      <c r="M1052" s="9">
        <v>1</v>
      </c>
      <c r="N1052" s="10">
        <v>5</v>
      </c>
    </row>
    <row r="1053" spans="1:14" x14ac:dyDescent="0.25">
      <c r="A1053" s="3" t="s">
        <v>34</v>
      </c>
      <c r="B1053" s="11" t="s">
        <v>35</v>
      </c>
      <c r="C1053" s="5">
        <v>11373</v>
      </c>
      <c r="D1053" s="5" t="s">
        <v>28</v>
      </c>
      <c r="E1053" s="12" t="s">
        <v>37</v>
      </c>
      <c r="F1053" s="7">
        <v>86</v>
      </c>
      <c r="G1053" s="7">
        <v>78</v>
      </c>
      <c r="H1053" s="8">
        <v>11373072</v>
      </c>
      <c r="I1053" s="9">
        <v>1</v>
      </c>
      <c r="J1053" s="9">
        <v>0</v>
      </c>
      <c r="K1053" s="9">
        <v>1</v>
      </c>
      <c r="L1053" s="9">
        <v>1</v>
      </c>
      <c r="M1053" s="9">
        <v>1</v>
      </c>
      <c r="N1053" s="10">
        <v>4</v>
      </c>
    </row>
    <row r="1054" spans="1:14" x14ac:dyDescent="0.25">
      <c r="A1054" s="3" t="s">
        <v>34</v>
      </c>
      <c r="B1054" s="11" t="s">
        <v>35</v>
      </c>
      <c r="C1054" s="5">
        <v>11373</v>
      </c>
      <c r="D1054" s="5" t="s">
        <v>28</v>
      </c>
      <c r="E1054" s="12" t="s">
        <v>37</v>
      </c>
      <c r="F1054" s="7">
        <v>86</v>
      </c>
      <c r="G1054" s="7">
        <v>78</v>
      </c>
      <c r="H1054" s="8">
        <v>11373073</v>
      </c>
      <c r="I1054" s="9">
        <v>1</v>
      </c>
      <c r="J1054" s="9">
        <v>1</v>
      </c>
      <c r="K1054" s="9">
        <v>1</v>
      </c>
      <c r="L1054" s="9">
        <v>1</v>
      </c>
      <c r="M1054" s="9">
        <v>1</v>
      </c>
      <c r="N1054" s="10">
        <v>5</v>
      </c>
    </row>
    <row r="1055" spans="1:14" x14ac:dyDescent="0.25">
      <c r="A1055" s="3" t="s">
        <v>34</v>
      </c>
      <c r="B1055" s="11" t="s">
        <v>35</v>
      </c>
      <c r="C1055" s="5">
        <v>11373</v>
      </c>
      <c r="D1055" s="5" t="s">
        <v>28</v>
      </c>
      <c r="E1055" s="12" t="s">
        <v>37</v>
      </c>
      <c r="F1055" s="7">
        <v>86</v>
      </c>
      <c r="G1055" s="7">
        <v>78</v>
      </c>
      <c r="H1055" s="8">
        <v>11373074</v>
      </c>
      <c r="I1055" s="9">
        <v>1</v>
      </c>
      <c r="J1055" s="9">
        <v>0</v>
      </c>
      <c r="K1055" s="9">
        <v>1</v>
      </c>
      <c r="L1055" s="9">
        <v>0</v>
      </c>
      <c r="M1055" s="9">
        <v>1</v>
      </c>
      <c r="N1055" s="10">
        <v>3</v>
      </c>
    </row>
    <row r="1056" spans="1:14" x14ac:dyDescent="0.25">
      <c r="A1056" s="3" t="s">
        <v>34</v>
      </c>
      <c r="B1056" s="11" t="s">
        <v>35</v>
      </c>
      <c r="C1056" s="5">
        <v>11373</v>
      </c>
      <c r="D1056" s="5" t="s">
        <v>28</v>
      </c>
      <c r="E1056" s="12" t="s">
        <v>37</v>
      </c>
      <c r="F1056" s="7">
        <v>86</v>
      </c>
      <c r="G1056" s="7">
        <v>78</v>
      </c>
      <c r="H1056" s="8">
        <v>11373075</v>
      </c>
      <c r="I1056" s="9">
        <v>1</v>
      </c>
      <c r="J1056" s="9">
        <v>1</v>
      </c>
      <c r="K1056" s="9">
        <v>1</v>
      </c>
      <c r="L1056" s="9">
        <v>1</v>
      </c>
      <c r="M1056" s="9">
        <v>1</v>
      </c>
      <c r="N1056" s="10">
        <v>5</v>
      </c>
    </row>
    <row r="1057" spans="1:14" x14ac:dyDescent="0.25">
      <c r="A1057" s="3" t="s">
        <v>34</v>
      </c>
      <c r="B1057" s="11" t="s">
        <v>35</v>
      </c>
      <c r="C1057" s="5">
        <v>11373</v>
      </c>
      <c r="D1057" s="5" t="s">
        <v>28</v>
      </c>
      <c r="E1057" s="12" t="s">
        <v>37</v>
      </c>
      <c r="F1057" s="16">
        <v>86</v>
      </c>
      <c r="G1057" s="7">
        <v>78</v>
      </c>
      <c r="H1057" s="8">
        <v>11373076</v>
      </c>
      <c r="I1057" s="9">
        <v>1</v>
      </c>
      <c r="J1057" s="9">
        <v>1</v>
      </c>
      <c r="K1057" s="9">
        <v>1</v>
      </c>
      <c r="L1057" s="9">
        <v>1</v>
      </c>
      <c r="M1057" s="9">
        <v>1</v>
      </c>
      <c r="N1057" s="10">
        <v>5</v>
      </c>
    </row>
    <row r="1058" spans="1:14" x14ac:dyDescent="0.25">
      <c r="A1058" s="3" t="s">
        <v>34</v>
      </c>
      <c r="B1058" s="11" t="s">
        <v>35</v>
      </c>
      <c r="C1058" s="5">
        <v>11373</v>
      </c>
      <c r="D1058" s="5" t="s">
        <v>28</v>
      </c>
      <c r="E1058" s="12" t="s">
        <v>37</v>
      </c>
      <c r="F1058" s="7">
        <v>86</v>
      </c>
      <c r="G1058" s="7">
        <v>78</v>
      </c>
      <c r="H1058" s="8">
        <v>11373077</v>
      </c>
      <c r="I1058" s="9">
        <v>1</v>
      </c>
      <c r="J1058" s="9">
        <v>1</v>
      </c>
      <c r="K1058" s="9">
        <v>1</v>
      </c>
      <c r="L1058" s="9">
        <v>1</v>
      </c>
      <c r="M1058" s="9">
        <v>1</v>
      </c>
      <c r="N1058" s="10">
        <v>5</v>
      </c>
    </row>
    <row r="1059" spans="1:14" x14ac:dyDescent="0.25">
      <c r="A1059" s="3" t="s">
        <v>34</v>
      </c>
      <c r="B1059" s="11" t="s">
        <v>35</v>
      </c>
      <c r="C1059" s="5">
        <v>11373</v>
      </c>
      <c r="D1059" s="5" t="s">
        <v>28</v>
      </c>
      <c r="E1059" s="12" t="s">
        <v>37</v>
      </c>
      <c r="F1059" s="7">
        <v>86</v>
      </c>
      <c r="G1059" s="7">
        <v>78</v>
      </c>
      <c r="H1059" s="8">
        <v>11373078</v>
      </c>
      <c r="I1059" s="9">
        <v>1</v>
      </c>
      <c r="J1059" s="9">
        <v>1</v>
      </c>
      <c r="K1059" s="9">
        <v>1</v>
      </c>
      <c r="L1059" s="9">
        <v>1</v>
      </c>
      <c r="M1059" s="9">
        <v>1</v>
      </c>
      <c r="N1059" s="10">
        <v>5</v>
      </c>
    </row>
    <row r="1060" spans="1:14" x14ac:dyDescent="0.25">
      <c r="A1060" s="3" t="s">
        <v>10</v>
      </c>
      <c r="B1060" s="11" t="s">
        <v>38</v>
      </c>
      <c r="C1060" s="5">
        <v>11376</v>
      </c>
      <c r="D1060" s="5" t="s">
        <v>71</v>
      </c>
      <c r="E1060" s="6" t="s">
        <v>12</v>
      </c>
      <c r="F1060" s="7">
        <v>167</v>
      </c>
      <c r="G1060" s="7">
        <v>156</v>
      </c>
      <c r="H1060" s="8">
        <v>11376001</v>
      </c>
      <c r="I1060" s="9">
        <v>1</v>
      </c>
      <c r="J1060" s="9">
        <v>1</v>
      </c>
      <c r="K1060" s="9">
        <v>1</v>
      </c>
      <c r="L1060" s="9">
        <v>0</v>
      </c>
      <c r="M1060" s="9">
        <v>0</v>
      </c>
      <c r="N1060" s="10">
        <v>3</v>
      </c>
    </row>
    <row r="1061" spans="1:14" x14ac:dyDescent="0.25">
      <c r="A1061" s="3" t="s">
        <v>10</v>
      </c>
      <c r="B1061" s="11" t="s">
        <v>38</v>
      </c>
      <c r="C1061" s="5">
        <v>11376</v>
      </c>
      <c r="D1061" s="5" t="s">
        <v>71</v>
      </c>
      <c r="E1061" s="12" t="s">
        <v>12</v>
      </c>
      <c r="F1061" s="7">
        <v>167</v>
      </c>
      <c r="G1061" s="7">
        <v>156</v>
      </c>
      <c r="H1061" s="8">
        <v>11376002</v>
      </c>
      <c r="I1061" s="9">
        <v>1</v>
      </c>
      <c r="J1061" s="9">
        <v>1</v>
      </c>
      <c r="K1061" s="9">
        <v>0</v>
      </c>
      <c r="L1061" s="9">
        <v>1</v>
      </c>
      <c r="M1061" s="9">
        <v>1</v>
      </c>
      <c r="N1061" s="10">
        <v>4</v>
      </c>
    </row>
    <row r="1062" spans="1:14" x14ac:dyDescent="0.25">
      <c r="A1062" s="3" t="s">
        <v>10</v>
      </c>
      <c r="B1062" s="11" t="s">
        <v>38</v>
      </c>
      <c r="C1062" s="5">
        <v>11376</v>
      </c>
      <c r="D1062" s="5" t="s">
        <v>71</v>
      </c>
      <c r="E1062" s="12" t="s">
        <v>12</v>
      </c>
      <c r="F1062" s="7">
        <v>167</v>
      </c>
      <c r="G1062" s="7">
        <v>156</v>
      </c>
      <c r="H1062" s="8">
        <v>11376003</v>
      </c>
      <c r="I1062" s="9">
        <v>1</v>
      </c>
      <c r="J1062" s="9">
        <v>1</v>
      </c>
      <c r="K1062" s="9">
        <v>1</v>
      </c>
      <c r="L1062" s="9">
        <v>1</v>
      </c>
      <c r="M1062" s="9">
        <v>1</v>
      </c>
      <c r="N1062" s="10">
        <v>5</v>
      </c>
    </row>
    <row r="1063" spans="1:14" x14ac:dyDescent="0.25">
      <c r="A1063" s="3" t="s">
        <v>10</v>
      </c>
      <c r="B1063" s="11" t="s">
        <v>38</v>
      </c>
      <c r="C1063" s="5">
        <v>11376</v>
      </c>
      <c r="D1063" s="5" t="s">
        <v>71</v>
      </c>
      <c r="E1063" s="12" t="s">
        <v>12</v>
      </c>
      <c r="F1063" s="7">
        <v>167</v>
      </c>
      <c r="G1063" s="7">
        <v>156</v>
      </c>
      <c r="H1063" s="8">
        <v>11376004</v>
      </c>
      <c r="I1063" s="9">
        <v>1</v>
      </c>
      <c r="J1063" s="9">
        <v>1</v>
      </c>
      <c r="K1063" s="9">
        <v>1</v>
      </c>
      <c r="L1063" s="9">
        <v>1</v>
      </c>
      <c r="M1063" s="9">
        <v>1</v>
      </c>
      <c r="N1063" s="10">
        <v>5</v>
      </c>
    </row>
    <row r="1064" spans="1:14" x14ac:dyDescent="0.25">
      <c r="A1064" s="3" t="s">
        <v>10</v>
      </c>
      <c r="B1064" s="11" t="s">
        <v>38</v>
      </c>
      <c r="C1064" s="5">
        <v>11376</v>
      </c>
      <c r="D1064" s="5" t="s">
        <v>71</v>
      </c>
      <c r="E1064" s="12" t="s">
        <v>12</v>
      </c>
      <c r="F1064" s="7">
        <v>167</v>
      </c>
      <c r="G1064" s="7">
        <v>156</v>
      </c>
      <c r="H1064" s="8">
        <v>11376005</v>
      </c>
      <c r="I1064" s="9">
        <v>1</v>
      </c>
      <c r="J1064" s="9">
        <v>0</v>
      </c>
      <c r="K1064" s="9">
        <v>0</v>
      </c>
      <c r="L1064" s="9">
        <v>1</v>
      </c>
      <c r="M1064" s="9">
        <v>1</v>
      </c>
      <c r="N1064" s="10">
        <v>3</v>
      </c>
    </row>
    <row r="1065" spans="1:14" x14ac:dyDescent="0.25">
      <c r="A1065" s="3" t="s">
        <v>10</v>
      </c>
      <c r="B1065" s="11" t="s">
        <v>38</v>
      </c>
      <c r="C1065" s="5">
        <v>11376</v>
      </c>
      <c r="D1065" s="5" t="s">
        <v>71</v>
      </c>
      <c r="E1065" s="12" t="s">
        <v>12</v>
      </c>
      <c r="F1065" s="7">
        <v>167</v>
      </c>
      <c r="G1065" s="7">
        <v>156</v>
      </c>
      <c r="H1065" s="8">
        <v>11376006</v>
      </c>
      <c r="I1065" s="9">
        <v>1</v>
      </c>
      <c r="J1065" s="9">
        <v>1</v>
      </c>
      <c r="K1065" s="9">
        <v>1</v>
      </c>
      <c r="L1065" s="9">
        <v>1</v>
      </c>
      <c r="M1065" s="9">
        <v>0</v>
      </c>
      <c r="N1065" s="10">
        <v>4</v>
      </c>
    </row>
    <row r="1066" spans="1:14" x14ac:dyDescent="0.25">
      <c r="A1066" s="3" t="s">
        <v>10</v>
      </c>
      <c r="B1066" s="11" t="s">
        <v>38</v>
      </c>
      <c r="C1066" s="5">
        <v>11376</v>
      </c>
      <c r="D1066" s="5" t="s">
        <v>71</v>
      </c>
      <c r="E1066" s="12" t="s">
        <v>12</v>
      </c>
      <c r="F1066" s="7">
        <v>167</v>
      </c>
      <c r="G1066" s="7">
        <v>156</v>
      </c>
      <c r="H1066" s="8">
        <v>11376007</v>
      </c>
      <c r="I1066" s="9">
        <v>1</v>
      </c>
      <c r="J1066" s="9">
        <v>1</v>
      </c>
      <c r="K1066" s="9">
        <v>1</v>
      </c>
      <c r="L1066" s="9">
        <v>1</v>
      </c>
      <c r="M1066" s="9">
        <v>0</v>
      </c>
      <c r="N1066" s="10">
        <v>4</v>
      </c>
    </row>
    <row r="1067" spans="1:14" x14ac:dyDescent="0.25">
      <c r="A1067" s="3" t="s">
        <v>10</v>
      </c>
      <c r="B1067" s="11" t="s">
        <v>38</v>
      </c>
      <c r="C1067" s="5">
        <v>11376</v>
      </c>
      <c r="D1067" s="5" t="s">
        <v>71</v>
      </c>
      <c r="E1067" s="12" t="s">
        <v>12</v>
      </c>
      <c r="F1067" s="7">
        <v>167</v>
      </c>
      <c r="G1067" s="7">
        <v>156</v>
      </c>
      <c r="H1067" s="8">
        <v>11376008</v>
      </c>
      <c r="I1067" s="9">
        <v>1</v>
      </c>
      <c r="J1067" s="9">
        <v>1</v>
      </c>
      <c r="K1067" s="9">
        <v>1</v>
      </c>
      <c r="L1067" s="9">
        <v>1</v>
      </c>
      <c r="M1067" s="9">
        <v>1</v>
      </c>
      <c r="N1067" s="10">
        <v>5</v>
      </c>
    </row>
    <row r="1068" spans="1:14" x14ac:dyDescent="0.25">
      <c r="A1068" s="3" t="s">
        <v>10</v>
      </c>
      <c r="B1068" s="11" t="s">
        <v>38</v>
      </c>
      <c r="C1068" s="5">
        <v>11376</v>
      </c>
      <c r="D1068" s="5" t="s">
        <v>71</v>
      </c>
      <c r="E1068" s="12" t="s">
        <v>12</v>
      </c>
      <c r="F1068" s="7">
        <v>167</v>
      </c>
      <c r="G1068" s="7">
        <v>156</v>
      </c>
      <c r="H1068" s="8">
        <v>11376009</v>
      </c>
      <c r="I1068" s="9">
        <v>1</v>
      </c>
      <c r="J1068" s="9">
        <v>1</v>
      </c>
      <c r="K1068" s="9">
        <v>1</v>
      </c>
      <c r="L1068" s="9">
        <v>1</v>
      </c>
      <c r="M1068" s="9">
        <v>1</v>
      </c>
      <c r="N1068" s="10">
        <v>5</v>
      </c>
    </row>
    <row r="1069" spans="1:14" x14ac:dyDescent="0.25">
      <c r="A1069" s="3" t="s">
        <v>10</v>
      </c>
      <c r="B1069" s="11" t="s">
        <v>38</v>
      </c>
      <c r="C1069" s="5">
        <v>11376</v>
      </c>
      <c r="D1069" s="5" t="s">
        <v>71</v>
      </c>
      <c r="E1069" s="12" t="s">
        <v>12</v>
      </c>
      <c r="F1069" s="7">
        <v>167</v>
      </c>
      <c r="G1069" s="7">
        <v>156</v>
      </c>
      <c r="H1069" s="8">
        <v>11376010</v>
      </c>
      <c r="I1069" s="9">
        <v>1</v>
      </c>
      <c r="J1069" s="9">
        <v>1</v>
      </c>
      <c r="K1069" s="9">
        <v>1</v>
      </c>
      <c r="L1069" s="9">
        <v>1</v>
      </c>
      <c r="M1069" s="9">
        <v>1</v>
      </c>
      <c r="N1069" s="10">
        <v>5</v>
      </c>
    </row>
    <row r="1070" spans="1:14" x14ac:dyDescent="0.25">
      <c r="A1070" s="3" t="s">
        <v>10</v>
      </c>
      <c r="B1070" s="11" t="s">
        <v>38</v>
      </c>
      <c r="C1070" s="5">
        <v>11376</v>
      </c>
      <c r="D1070" s="5" t="s">
        <v>71</v>
      </c>
      <c r="E1070" s="12" t="s">
        <v>12</v>
      </c>
      <c r="F1070" s="7">
        <v>167</v>
      </c>
      <c r="G1070" s="7">
        <v>156</v>
      </c>
      <c r="H1070" s="8">
        <v>11376011</v>
      </c>
      <c r="I1070" s="9">
        <v>1</v>
      </c>
      <c r="J1070" s="9">
        <v>1</v>
      </c>
      <c r="K1070" s="9">
        <v>1</v>
      </c>
      <c r="L1070" s="9">
        <v>1</v>
      </c>
      <c r="M1070" s="9">
        <v>1</v>
      </c>
      <c r="N1070" s="10">
        <v>5</v>
      </c>
    </row>
    <row r="1071" spans="1:14" x14ac:dyDescent="0.25">
      <c r="A1071" s="3" t="s">
        <v>10</v>
      </c>
      <c r="B1071" s="11" t="s">
        <v>38</v>
      </c>
      <c r="C1071" s="5">
        <v>11376</v>
      </c>
      <c r="D1071" s="5" t="s">
        <v>71</v>
      </c>
      <c r="E1071" s="12" t="s">
        <v>12</v>
      </c>
      <c r="F1071" s="7">
        <v>167</v>
      </c>
      <c r="G1071" s="7">
        <v>156</v>
      </c>
      <c r="H1071" s="8">
        <v>11376012</v>
      </c>
      <c r="I1071" s="9">
        <v>1</v>
      </c>
      <c r="J1071" s="9">
        <v>0</v>
      </c>
      <c r="K1071" s="9">
        <v>1</v>
      </c>
      <c r="L1071" s="9">
        <v>1</v>
      </c>
      <c r="M1071" s="9">
        <v>0</v>
      </c>
      <c r="N1071" s="10">
        <v>3</v>
      </c>
    </row>
    <row r="1072" spans="1:14" x14ac:dyDescent="0.25">
      <c r="A1072" s="3" t="s">
        <v>10</v>
      </c>
      <c r="B1072" s="11" t="s">
        <v>38</v>
      </c>
      <c r="C1072" s="5">
        <v>11376</v>
      </c>
      <c r="D1072" s="5" t="s">
        <v>71</v>
      </c>
      <c r="E1072" s="12" t="s">
        <v>12</v>
      </c>
      <c r="F1072" s="7">
        <v>167</v>
      </c>
      <c r="G1072" s="7">
        <v>156</v>
      </c>
      <c r="H1072" s="8">
        <v>11376013</v>
      </c>
      <c r="I1072" s="9">
        <v>1</v>
      </c>
      <c r="J1072" s="9">
        <v>1</v>
      </c>
      <c r="K1072" s="9">
        <v>0</v>
      </c>
      <c r="L1072" s="9">
        <v>1</v>
      </c>
      <c r="M1072" s="9">
        <v>0</v>
      </c>
      <c r="N1072" s="10">
        <v>3</v>
      </c>
    </row>
    <row r="1073" spans="1:14" x14ac:dyDescent="0.25">
      <c r="A1073" s="3" t="s">
        <v>10</v>
      </c>
      <c r="B1073" s="11" t="s">
        <v>38</v>
      </c>
      <c r="C1073" s="5">
        <v>11376</v>
      </c>
      <c r="D1073" s="5" t="s">
        <v>71</v>
      </c>
      <c r="E1073" s="12" t="s">
        <v>12</v>
      </c>
      <c r="F1073" s="7">
        <v>167</v>
      </c>
      <c r="G1073" s="7">
        <v>156</v>
      </c>
      <c r="H1073" s="8">
        <v>11376014</v>
      </c>
      <c r="I1073" s="9">
        <v>1</v>
      </c>
      <c r="J1073" s="9">
        <v>1</v>
      </c>
      <c r="K1073" s="9">
        <v>1</v>
      </c>
      <c r="L1073" s="9">
        <v>1</v>
      </c>
      <c r="M1073" s="9">
        <v>0</v>
      </c>
      <c r="N1073" s="10">
        <v>4</v>
      </c>
    </row>
    <row r="1074" spans="1:14" x14ac:dyDescent="0.25">
      <c r="A1074" s="3" t="s">
        <v>10</v>
      </c>
      <c r="B1074" s="11" t="s">
        <v>38</v>
      </c>
      <c r="C1074" s="5">
        <v>11376</v>
      </c>
      <c r="D1074" s="5" t="s">
        <v>71</v>
      </c>
      <c r="E1074" s="12" t="s">
        <v>12</v>
      </c>
      <c r="F1074" s="7">
        <v>167</v>
      </c>
      <c r="G1074" s="7">
        <v>156</v>
      </c>
      <c r="H1074" s="8">
        <v>11376015</v>
      </c>
      <c r="I1074" s="9">
        <v>1</v>
      </c>
      <c r="J1074" s="9">
        <v>1</v>
      </c>
      <c r="K1074" s="9">
        <v>1</v>
      </c>
      <c r="L1074" s="9">
        <v>1</v>
      </c>
      <c r="M1074" s="9">
        <v>1</v>
      </c>
      <c r="N1074" s="10">
        <v>5</v>
      </c>
    </row>
    <row r="1075" spans="1:14" x14ac:dyDescent="0.25">
      <c r="A1075" s="3" t="s">
        <v>10</v>
      </c>
      <c r="B1075" s="11" t="s">
        <v>38</v>
      </c>
      <c r="C1075" s="5">
        <v>11376</v>
      </c>
      <c r="D1075" s="5" t="s">
        <v>71</v>
      </c>
      <c r="E1075" s="12" t="s">
        <v>12</v>
      </c>
      <c r="F1075" s="7">
        <v>167</v>
      </c>
      <c r="G1075" s="7">
        <v>156</v>
      </c>
      <c r="H1075" s="8">
        <v>11376016</v>
      </c>
      <c r="I1075" s="9">
        <v>1</v>
      </c>
      <c r="J1075" s="9">
        <v>1</v>
      </c>
      <c r="K1075" s="9">
        <v>0</v>
      </c>
      <c r="L1075" s="9">
        <v>1</v>
      </c>
      <c r="M1075" s="9">
        <v>1</v>
      </c>
      <c r="N1075" s="10">
        <v>4</v>
      </c>
    </row>
    <row r="1076" spans="1:14" x14ac:dyDescent="0.25">
      <c r="A1076" s="3" t="s">
        <v>10</v>
      </c>
      <c r="B1076" s="11" t="s">
        <v>38</v>
      </c>
      <c r="C1076" s="5">
        <v>11376</v>
      </c>
      <c r="D1076" s="5" t="s">
        <v>71</v>
      </c>
      <c r="E1076" s="12" t="s">
        <v>12</v>
      </c>
      <c r="F1076" s="7">
        <v>167</v>
      </c>
      <c r="G1076" s="7">
        <v>156</v>
      </c>
      <c r="H1076" s="8">
        <v>11376017</v>
      </c>
      <c r="I1076" s="9">
        <v>1</v>
      </c>
      <c r="J1076" s="9">
        <v>1</v>
      </c>
      <c r="K1076" s="9">
        <v>1</v>
      </c>
      <c r="L1076" s="9">
        <v>1</v>
      </c>
      <c r="M1076" s="9">
        <v>1</v>
      </c>
      <c r="N1076" s="10">
        <v>5</v>
      </c>
    </row>
    <row r="1077" spans="1:14" x14ac:dyDescent="0.25">
      <c r="A1077" s="3" t="s">
        <v>10</v>
      </c>
      <c r="B1077" s="11" t="s">
        <v>38</v>
      </c>
      <c r="C1077" s="5">
        <v>11376</v>
      </c>
      <c r="D1077" s="5" t="s">
        <v>71</v>
      </c>
      <c r="E1077" s="12" t="s">
        <v>12</v>
      </c>
      <c r="F1077" s="7">
        <v>167</v>
      </c>
      <c r="G1077" s="7">
        <v>156</v>
      </c>
      <c r="H1077" s="8">
        <v>11376018</v>
      </c>
      <c r="I1077" s="9">
        <v>1</v>
      </c>
      <c r="J1077" s="9">
        <v>1</v>
      </c>
      <c r="K1077" s="9">
        <v>1</v>
      </c>
      <c r="L1077" s="9">
        <v>1</v>
      </c>
      <c r="M1077" s="9">
        <v>1</v>
      </c>
      <c r="N1077" s="10">
        <v>5</v>
      </c>
    </row>
    <row r="1078" spans="1:14" x14ac:dyDescent="0.25">
      <c r="A1078" s="3" t="s">
        <v>10</v>
      </c>
      <c r="B1078" s="11" t="s">
        <v>38</v>
      </c>
      <c r="C1078" s="5">
        <v>11376</v>
      </c>
      <c r="D1078" s="5" t="s">
        <v>71</v>
      </c>
      <c r="E1078" s="12" t="s">
        <v>12</v>
      </c>
      <c r="F1078" s="7">
        <v>167</v>
      </c>
      <c r="G1078" s="7">
        <v>156</v>
      </c>
      <c r="H1078" s="8">
        <v>11376019</v>
      </c>
      <c r="I1078" s="9">
        <v>1</v>
      </c>
      <c r="J1078" s="9">
        <v>1</v>
      </c>
      <c r="K1078" s="9">
        <v>1</v>
      </c>
      <c r="L1078" s="9">
        <v>1</v>
      </c>
      <c r="M1078" s="9">
        <v>1</v>
      </c>
      <c r="N1078" s="10">
        <v>5</v>
      </c>
    </row>
    <row r="1079" spans="1:14" x14ac:dyDescent="0.25">
      <c r="A1079" s="3" t="s">
        <v>10</v>
      </c>
      <c r="B1079" s="11" t="s">
        <v>38</v>
      </c>
      <c r="C1079" s="5">
        <v>11376</v>
      </c>
      <c r="D1079" s="5" t="s">
        <v>71</v>
      </c>
      <c r="E1079" s="12" t="s">
        <v>12</v>
      </c>
      <c r="F1079" s="7">
        <v>167</v>
      </c>
      <c r="G1079" s="7">
        <v>156</v>
      </c>
      <c r="H1079" s="8">
        <v>11376020</v>
      </c>
      <c r="I1079" s="9">
        <v>1</v>
      </c>
      <c r="J1079" s="9">
        <v>1</v>
      </c>
      <c r="K1079" s="9">
        <v>0</v>
      </c>
      <c r="L1079" s="9">
        <v>1</v>
      </c>
      <c r="M1079" s="9">
        <v>0</v>
      </c>
      <c r="N1079" s="10">
        <v>3</v>
      </c>
    </row>
    <row r="1080" spans="1:14" x14ac:dyDescent="0.25">
      <c r="A1080" s="3" t="s">
        <v>10</v>
      </c>
      <c r="B1080" s="11" t="s">
        <v>38</v>
      </c>
      <c r="C1080" s="5">
        <v>11376</v>
      </c>
      <c r="D1080" s="5" t="s">
        <v>71</v>
      </c>
      <c r="E1080" s="12" t="s">
        <v>12</v>
      </c>
      <c r="F1080" s="7">
        <v>167</v>
      </c>
      <c r="G1080" s="7">
        <v>156</v>
      </c>
      <c r="H1080" s="8">
        <v>11376021</v>
      </c>
      <c r="I1080" s="9">
        <v>1</v>
      </c>
      <c r="J1080" s="9">
        <v>1</v>
      </c>
      <c r="K1080" s="9">
        <v>0</v>
      </c>
      <c r="L1080" s="9">
        <v>1</v>
      </c>
      <c r="M1080" s="9">
        <v>0</v>
      </c>
      <c r="N1080" s="10">
        <v>3</v>
      </c>
    </row>
    <row r="1081" spans="1:14" x14ac:dyDescent="0.25">
      <c r="A1081" s="3" t="s">
        <v>10</v>
      </c>
      <c r="B1081" s="11" t="s">
        <v>38</v>
      </c>
      <c r="C1081" s="5">
        <v>11376</v>
      </c>
      <c r="D1081" s="5" t="s">
        <v>71</v>
      </c>
      <c r="E1081" s="12" t="s">
        <v>12</v>
      </c>
      <c r="F1081" s="7">
        <v>167</v>
      </c>
      <c r="G1081" s="7">
        <v>156</v>
      </c>
      <c r="H1081" s="8">
        <v>11376022</v>
      </c>
      <c r="I1081" s="9">
        <v>1</v>
      </c>
      <c r="J1081" s="9">
        <v>1</v>
      </c>
      <c r="K1081" s="9">
        <v>1</v>
      </c>
      <c r="L1081" s="9">
        <v>1</v>
      </c>
      <c r="M1081" s="9">
        <v>1</v>
      </c>
      <c r="N1081" s="10">
        <v>5</v>
      </c>
    </row>
    <row r="1082" spans="1:14" x14ac:dyDescent="0.25">
      <c r="A1082" s="3" t="s">
        <v>10</v>
      </c>
      <c r="B1082" s="11" t="s">
        <v>38</v>
      </c>
      <c r="C1082" s="5">
        <v>11376</v>
      </c>
      <c r="D1082" s="5" t="s">
        <v>71</v>
      </c>
      <c r="E1082" s="12" t="s">
        <v>12</v>
      </c>
      <c r="F1082" s="7">
        <v>167</v>
      </c>
      <c r="G1082" s="7">
        <v>156</v>
      </c>
      <c r="H1082" s="8">
        <v>11376023</v>
      </c>
      <c r="I1082" s="9">
        <v>1</v>
      </c>
      <c r="J1082" s="9">
        <v>1</v>
      </c>
      <c r="K1082" s="9">
        <v>0</v>
      </c>
      <c r="L1082" s="9">
        <v>1</v>
      </c>
      <c r="M1082" s="9">
        <v>1</v>
      </c>
      <c r="N1082" s="10">
        <v>4</v>
      </c>
    </row>
    <row r="1083" spans="1:14" x14ac:dyDescent="0.25">
      <c r="A1083" s="3" t="s">
        <v>10</v>
      </c>
      <c r="B1083" s="11" t="s">
        <v>38</v>
      </c>
      <c r="C1083" s="5">
        <v>11376</v>
      </c>
      <c r="D1083" s="5" t="s">
        <v>71</v>
      </c>
      <c r="E1083" s="12" t="s">
        <v>12</v>
      </c>
      <c r="F1083" s="7">
        <v>167</v>
      </c>
      <c r="G1083" s="7">
        <v>156</v>
      </c>
      <c r="H1083" s="8">
        <v>11376024</v>
      </c>
      <c r="I1083" s="9">
        <v>1</v>
      </c>
      <c r="J1083" s="9">
        <v>1</v>
      </c>
      <c r="K1083" s="9">
        <v>0</v>
      </c>
      <c r="L1083" s="9">
        <v>1</v>
      </c>
      <c r="M1083" s="9">
        <v>1</v>
      </c>
      <c r="N1083" s="10">
        <v>4</v>
      </c>
    </row>
    <row r="1084" spans="1:14" x14ac:dyDescent="0.25">
      <c r="A1084" s="3" t="s">
        <v>10</v>
      </c>
      <c r="B1084" s="11" t="s">
        <v>38</v>
      </c>
      <c r="C1084" s="5">
        <v>11376</v>
      </c>
      <c r="D1084" s="5" t="s">
        <v>71</v>
      </c>
      <c r="E1084" s="12" t="s">
        <v>12</v>
      </c>
      <c r="F1084" s="7">
        <v>167</v>
      </c>
      <c r="G1084" s="7">
        <v>156</v>
      </c>
      <c r="H1084" s="8">
        <v>11376025</v>
      </c>
      <c r="I1084" s="9">
        <v>1</v>
      </c>
      <c r="J1084" s="9">
        <v>1</v>
      </c>
      <c r="K1084" s="9">
        <v>1</v>
      </c>
      <c r="L1084" s="9">
        <v>0</v>
      </c>
      <c r="M1084" s="9">
        <v>1</v>
      </c>
      <c r="N1084" s="10">
        <v>4</v>
      </c>
    </row>
    <row r="1085" spans="1:14" x14ac:dyDescent="0.25">
      <c r="A1085" s="3" t="s">
        <v>10</v>
      </c>
      <c r="B1085" s="11" t="s">
        <v>38</v>
      </c>
      <c r="C1085" s="5">
        <v>11376</v>
      </c>
      <c r="D1085" s="5" t="s">
        <v>71</v>
      </c>
      <c r="E1085" s="12" t="s">
        <v>12</v>
      </c>
      <c r="F1085" s="7">
        <v>167</v>
      </c>
      <c r="G1085" s="7">
        <v>156</v>
      </c>
      <c r="H1085" s="8">
        <v>11376026</v>
      </c>
      <c r="I1085" s="9">
        <v>1</v>
      </c>
      <c r="J1085" s="9">
        <v>1</v>
      </c>
      <c r="K1085" s="9">
        <v>0</v>
      </c>
      <c r="L1085" s="9">
        <v>1</v>
      </c>
      <c r="M1085" s="9">
        <v>1</v>
      </c>
      <c r="N1085" s="10">
        <v>4</v>
      </c>
    </row>
    <row r="1086" spans="1:14" x14ac:dyDescent="0.25">
      <c r="A1086" s="3" t="s">
        <v>10</v>
      </c>
      <c r="B1086" s="11" t="s">
        <v>38</v>
      </c>
      <c r="C1086" s="5">
        <v>11376</v>
      </c>
      <c r="D1086" s="5" t="s">
        <v>71</v>
      </c>
      <c r="E1086" s="12" t="s">
        <v>12</v>
      </c>
      <c r="F1086" s="7">
        <v>167</v>
      </c>
      <c r="G1086" s="7">
        <v>156</v>
      </c>
      <c r="H1086" s="8">
        <v>11376027</v>
      </c>
      <c r="I1086" s="9">
        <v>1</v>
      </c>
      <c r="J1086" s="9">
        <v>1</v>
      </c>
      <c r="K1086" s="9">
        <v>0</v>
      </c>
      <c r="L1086" s="9">
        <v>1</v>
      </c>
      <c r="M1086" s="9">
        <v>1</v>
      </c>
      <c r="N1086" s="10">
        <v>4</v>
      </c>
    </row>
    <row r="1087" spans="1:14" x14ac:dyDescent="0.25">
      <c r="A1087" s="3" t="s">
        <v>10</v>
      </c>
      <c r="B1087" s="11" t="s">
        <v>38</v>
      </c>
      <c r="C1087" s="5">
        <v>11376</v>
      </c>
      <c r="D1087" s="5" t="s">
        <v>71</v>
      </c>
      <c r="E1087" s="12" t="s">
        <v>12</v>
      </c>
      <c r="F1087" s="7">
        <v>167</v>
      </c>
      <c r="G1087" s="7">
        <v>156</v>
      </c>
      <c r="H1087" s="8">
        <v>11376028</v>
      </c>
      <c r="I1087" s="9">
        <v>1</v>
      </c>
      <c r="J1087" s="9">
        <v>1</v>
      </c>
      <c r="K1087" s="9">
        <v>1</v>
      </c>
      <c r="L1087" s="9">
        <v>1</v>
      </c>
      <c r="M1087" s="9">
        <v>1</v>
      </c>
      <c r="N1087" s="10">
        <v>5</v>
      </c>
    </row>
    <row r="1088" spans="1:14" x14ac:dyDescent="0.25">
      <c r="A1088" s="3" t="s">
        <v>10</v>
      </c>
      <c r="B1088" s="11" t="s">
        <v>38</v>
      </c>
      <c r="C1088" s="5">
        <v>11376</v>
      </c>
      <c r="D1088" s="5" t="s">
        <v>71</v>
      </c>
      <c r="E1088" s="12" t="s">
        <v>12</v>
      </c>
      <c r="F1088" s="7">
        <v>167</v>
      </c>
      <c r="G1088" s="7">
        <v>156</v>
      </c>
      <c r="H1088" s="8">
        <v>11376029</v>
      </c>
      <c r="I1088" s="9">
        <v>1</v>
      </c>
      <c r="J1088" s="9">
        <v>1</v>
      </c>
      <c r="K1088" s="9">
        <v>1</v>
      </c>
      <c r="L1088" s="9">
        <v>1</v>
      </c>
      <c r="M1088" s="9">
        <v>1</v>
      </c>
      <c r="N1088" s="10">
        <v>5</v>
      </c>
    </row>
    <row r="1089" spans="1:14" x14ac:dyDescent="0.25">
      <c r="A1089" s="3" t="s">
        <v>10</v>
      </c>
      <c r="B1089" s="11" t="s">
        <v>38</v>
      </c>
      <c r="C1089" s="5">
        <v>11376</v>
      </c>
      <c r="D1089" s="5" t="s">
        <v>71</v>
      </c>
      <c r="E1089" s="12" t="s">
        <v>12</v>
      </c>
      <c r="F1089" s="7">
        <v>167</v>
      </c>
      <c r="G1089" s="7">
        <v>156</v>
      </c>
      <c r="H1089" s="8">
        <v>11376030</v>
      </c>
      <c r="I1089" s="9">
        <v>1</v>
      </c>
      <c r="J1089" s="9">
        <v>1</v>
      </c>
      <c r="K1089" s="9">
        <v>0</v>
      </c>
      <c r="L1089" s="9">
        <v>1</v>
      </c>
      <c r="M1089" s="9">
        <v>0</v>
      </c>
      <c r="N1089" s="10">
        <v>3</v>
      </c>
    </row>
    <row r="1090" spans="1:14" x14ac:dyDescent="0.25">
      <c r="A1090" s="3" t="s">
        <v>10</v>
      </c>
      <c r="B1090" s="11" t="s">
        <v>38</v>
      </c>
      <c r="C1090" s="5">
        <v>11376</v>
      </c>
      <c r="D1090" s="5" t="s">
        <v>71</v>
      </c>
      <c r="E1090" s="12" t="s">
        <v>12</v>
      </c>
      <c r="F1090" s="7">
        <v>167</v>
      </c>
      <c r="G1090" s="7">
        <v>156</v>
      </c>
      <c r="H1090" s="8">
        <v>11376031</v>
      </c>
      <c r="I1090" s="9">
        <v>1</v>
      </c>
      <c r="J1090" s="9">
        <v>1</v>
      </c>
      <c r="K1090" s="9">
        <v>0</v>
      </c>
      <c r="L1090" s="9">
        <v>1</v>
      </c>
      <c r="M1090" s="9">
        <v>0</v>
      </c>
      <c r="N1090" s="10">
        <v>3</v>
      </c>
    </row>
    <row r="1091" spans="1:14" x14ac:dyDescent="0.25">
      <c r="A1091" s="3" t="s">
        <v>10</v>
      </c>
      <c r="B1091" s="11" t="s">
        <v>38</v>
      </c>
      <c r="C1091" s="5">
        <v>11376</v>
      </c>
      <c r="D1091" s="5" t="s">
        <v>71</v>
      </c>
      <c r="E1091" s="12" t="s">
        <v>12</v>
      </c>
      <c r="F1091" s="7">
        <v>167</v>
      </c>
      <c r="G1091" s="7">
        <v>156</v>
      </c>
      <c r="H1091" s="8">
        <v>11376032</v>
      </c>
      <c r="I1091" s="9">
        <v>1</v>
      </c>
      <c r="J1091" s="9">
        <v>1</v>
      </c>
      <c r="K1091" s="9">
        <v>0</v>
      </c>
      <c r="L1091" s="9">
        <v>1</v>
      </c>
      <c r="M1091" s="9">
        <v>1</v>
      </c>
      <c r="N1091" s="10">
        <v>4</v>
      </c>
    </row>
    <row r="1092" spans="1:14" x14ac:dyDescent="0.25">
      <c r="A1092" s="3" t="s">
        <v>10</v>
      </c>
      <c r="B1092" s="11" t="s">
        <v>38</v>
      </c>
      <c r="C1092" s="5">
        <v>11376</v>
      </c>
      <c r="D1092" s="5" t="s">
        <v>71</v>
      </c>
      <c r="E1092" s="12" t="s">
        <v>12</v>
      </c>
      <c r="F1092" s="7">
        <v>167</v>
      </c>
      <c r="G1092" s="7">
        <v>156</v>
      </c>
      <c r="H1092" s="8">
        <v>11376033</v>
      </c>
      <c r="I1092" s="9">
        <v>1</v>
      </c>
      <c r="J1092" s="9">
        <v>1</v>
      </c>
      <c r="K1092" s="9">
        <v>1</v>
      </c>
      <c r="L1092" s="9">
        <v>1</v>
      </c>
      <c r="M1092" s="9">
        <v>1</v>
      </c>
      <c r="N1092" s="10">
        <v>5</v>
      </c>
    </row>
    <row r="1093" spans="1:14" x14ac:dyDescent="0.25">
      <c r="A1093" s="3" t="s">
        <v>10</v>
      </c>
      <c r="B1093" s="11" t="s">
        <v>38</v>
      </c>
      <c r="C1093" s="5">
        <v>11376</v>
      </c>
      <c r="D1093" s="5" t="s">
        <v>71</v>
      </c>
      <c r="E1093" s="13" t="s">
        <v>13</v>
      </c>
      <c r="F1093" s="7">
        <v>167</v>
      </c>
      <c r="G1093" s="7">
        <v>156</v>
      </c>
      <c r="H1093" s="8">
        <v>11376034</v>
      </c>
      <c r="I1093" s="9">
        <v>0</v>
      </c>
      <c r="J1093" s="9">
        <v>1</v>
      </c>
      <c r="K1093" s="9">
        <v>1</v>
      </c>
      <c r="L1093" s="9">
        <v>1</v>
      </c>
      <c r="M1093" s="9">
        <v>1</v>
      </c>
      <c r="N1093" s="10">
        <v>4</v>
      </c>
    </row>
    <row r="1094" spans="1:14" x14ac:dyDescent="0.25">
      <c r="A1094" s="3" t="s">
        <v>10</v>
      </c>
      <c r="B1094" s="11" t="s">
        <v>38</v>
      </c>
      <c r="C1094" s="5">
        <v>11376</v>
      </c>
      <c r="D1094" s="5" t="s">
        <v>71</v>
      </c>
      <c r="E1094" s="12" t="s">
        <v>13</v>
      </c>
      <c r="F1094" s="7">
        <v>167</v>
      </c>
      <c r="G1094" s="7">
        <v>156</v>
      </c>
      <c r="H1094" s="8">
        <v>11376035</v>
      </c>
      <c r="I1094" s="9">
        <v>1</v>
      </c>
      <c r="J1094" s="9">
        <v>1</v>
      </c>
      <c r="K1094" s="9">
        <v>0</v>
      </c>
      <c r="L1094" s="9">
        <v>1</v>
      </c>
      <c r="M1094" s="9">
        <v>1</v>
      </c>
      <c r="N1094" s="10">
        <v>4</v>
      </c>
    </row>
    <row r="1095" spans="1:14" x14ac:dyDescent="0.25">
      <c r="A1095" s="3" t="s">
        <v>10</v>
      </c>
      <c r="B1095" s="11" t="s">
        <v>38</v>
      </c>
      <c r="C1095" s="5">
        <v>11376</v>
      </c>
      <c r="D1095" s="5" t="s">
        <v>71</v>
      </c>
      <c r="E1095" s="12" t="s">
        <v>13</v>
      </c>
      <c r="F1095" s="7">
        <v>167</v>
      </c>
      <c r="G1095" s="7">
        <v>156</v>
      </c>
      <c r="H1095" s="8">
        <v>11376036</v>
      </c>
      <c r="I1095" s="9">
        <v>1</v>
      </c>
      <c r="J1095" s="9">
        <v>1</v>
      </c>
      <c r="K1095" s="9">
        <v>1</v>
      </c>
      <c r="L1095" s="9">
        <v>1</v>
      </c>
      <c r="M1095" s="9">
        <v>1</v>
      </c>
      <c r="N1095" s="10">
        <v>5</v>
      </c>
    </row>
    <row r="1096" spans="1:14" x14ac:dyDescent="0.25">
      <c r="A1096" s="3" t="s">
        <v>10</v>
      </c>
      <c r="B1096" s="11" t="s">
        <v>38</v>
      </c>
      <c r="C1096" s="5">
        <v>11376</v>
      </c>
      <c r="D1096" s="5" t="s">
        <v>71</v>
      </c>
      <c r="E1096" s="12" t="s">
        <v>13</v>
      </c>
      <c r="F1096" s="7">
        <v>167</v>
      </c>
      <c r="G1096" s="7">
        <v>156</v>
      </c>
      <c r="H1096" s="8">
        <v>11376037</v>
      </c>
      <c r="I1096" s="9">
        <v>1</v>
      </c>
      <c r="J1096" s="9">
        <v>1</v>
      </c>
      <c r="K1096" s="9">
        <v>1</v>
      </c>
      <c r="L1096" s="9">
        <v>1</v>
      </c>
      <c r="M1096" s="9">
        <v>1</v>
      </c>
      <c r="N1096" s="10">
        <v>5</v>
      </c>
    </row>
    <row r="1097" spans="1:14" x14ac:dyDescent="0.25">
      <c r="A1097" s="3" t="s">
        <v>10</v>
      </c>
      <c r="B1097" s="11" t="s">
        <v>38</v>
      </c>
      <c r="C1097" s="5">
        <v>11376</v>
      </c>
      <c r="D1097" s="5" t="s">
        <v>71</v>
      </c>
      <c r="E1097" s="12" t="s">
        <v>13</v>
      </c>
      <c r="F1097" s="7">
        <v>167</v>
      </c>
      <c r="G1097" s="7">
        <v>156</v>
      </c>
      <c r="H1097" s="8">
        <v>11376038</v>
      </c>
      <c r="I1097" s="9">
        <v>1</v>
      </c>
      <c r="J1097" s="9">
        <v>1</v>
      </c>
      <c r="K1097" s="9">
        <v>0</v>
      </c>
      <c r="L1097" s="9">
        <v>1</v>
      </c>
      <c r="M1097" s="9">
        <v>1</v>
      </c>
      <c r="N1097" s="10">
        <v>4</v>
      </c>
    </row>
    <row r="1098" spans="1:14" x14ac:dyDescent="0.25">
      <c r="A1098" s="3" t="s">
        <v>10</v>
      </c>
      <c r="B1098" s="11" t="s">
        <v>38</v>
      </c>
      <c r="C1098" s="5">
        <v>11376</v>
      </c>
      <c r="D1098" s="5" t="s">
        <v>71</v>
      </c>
      <c r="E1098" s="12" t="s">
        <v>13</v>
      </c>
      <c r="F1098" s="7">
        <v>167</v>
      </c>
      <c r="G1098" s="7">
        <v>156</v>
      </c>
      <c r="H1098" s="8">
        <v>11376039</v>
      </c>
      <c r="I1098" s="9">
        <v>1</v>
      </c>
      <c r="J1098" s="9">
        <v>1</v>
      </c>
      <c r="K1098" s="9">
        <v>1</v>
      </c>
      <c r="L1098" s="9">
        <v>0</v>
      </c>
      <c r="M1098" s="9">
        <v>1</v>
      </c>
      <c r="N1098" s="10">
        <v>4</v>
      </c>
    </row>
    <row r="1099" spans="1:14" x14ac:dyDescent="0.25">
      <c r="A1099" s="3" t="s">
        <v>10</v>
      </c>
      <c r="B1099" s="11" t="s">
        <v>38</v>
      </c>
      <c r="C1099" s="5">
        <v>11376</v>
      </c>
      <c r="D1099" s="5" t="s">
        <v>71</v>
      </c>
      <c r="E1099" s="12" t="s">
        <v>13</v>
      </c>
      <c r="F1099" s="7">
        <v>167</v>
      </c>
      <c r="G1099" s="7">
        <v>156</v>
      </c>
      <c r="H1099" s="8">
        <v>11376040</v>
      </c>
      <c r="I1099" s="9">
        <v>1</v>
      </c>
      <c r="J1099" s="9">
        <v>1</v>
      </c>
      <c r="K1099" s="9">
        <v>0</v>
      </c>
      <c r="L1099" s="9">
        <v>1</v>
      </c>
      <c r="M1099" s="9">
        <v>1</v>
      </c>
      <c r="N1099" s="10">
        <v>4</v>
      </c>
    </row>
    <row r="1100" spans="1:14" x14ac:dyDescent="0.25">
      <c r="A1100" s="3" t="s">
        <v>10</v>
      </c>
      <c r="B1100" s="11" t="s">
        <v>38</v>
      </c>
      <c r="C1100" s="5">
        <v>11376</v>
      </c>
      <c r="D1100" s="5" t="s">
        <v>71</v>
      </c>
      <c r="E1100" s="12" t="s">
        <v>13</v>
      </c>
      <c r="F1100" s="7">
        <v>167</v>
      </c>
      <c r="G1100" s="7">
        <v>156</v>
      </c>
      <c r="H1100" s="8">
        <v>11376041</v>
      </c>
      <c r="I1100" s="9">
        <v>1</v>
      </c>
      <c r="J1100" s="9">
        <v>1</v>
      </c>
      <c r="K1100" s="9">
        <v>1</v>
      </c>
      <c r="L1100" s="9">
        <v>1</v>
      </c>
      <c r="M1100" s="9">
        <v>1</v>
      </c>
      <c r="N1100" s="10">
        <v>5</v>
      </c>
    </row>
    <row r="1101" spans="1:14" x14ac:dyDescent="0.25">
      <c r="A1101" s="3" t="s">
        <v>10</v>
      </c>
      <c r="B1101" s="11" t="s">
        <v>38</v>
      </c>
      <c r="C1101" s="5">
        <v>11376</v>
      </c>
      <c r="D1101" s="5" t="s">
        <v>71</v>
      </c>
      <c r="E1101" s="12" t="s">
        <v>13</v>
      </c>
      <c r="F1101" s="7">
        <v>167</v>
      </c>
      <c r="G1101" s="7">
        <v>156</v>
      </c>
      <c r="H1101" s="8">
        <v>11376042</v>
      </c>
      <c r="I1101" s="9">
        <v>1</v>
      </c>
      <c r="J1101" s="9">
        <v>1</v>
      </c>
      <c r="K1101" s="9">
        <v>1</v>
      </c>
      <c r="L1101" s="9">
        <v>1</v>
      </c>
      <c r="M1101" s="9">
        <v>1</v>
      </c>
      <c r="N1101" s="10">
        <v>5</v>
      </c>
    </row>
    <row r="1102" spans="1:14" x14ac:dyDescent="0.25">
      <c r="A1102" s="3" t="s">
        <v>10</v>
      </c>
      <c r="B1102" s="11" t="s">
        <v>38</v>
      </c>
      <c r="C1102" s="5">
        <v>11376</v>
      </c>
      <c r="D1102" s="5" t="s">
        <v>71</v>
      </c>
      <c r="E1102" s="12" t="s">
        <v>13</v>
      </c>
      <c r="F1102" s="7">
        <v>167</v>
      </c>
      <c r="G1102" s="7">
        <v>156</v>
      </c>
      <c r="H1102" s="8">
        <v>11376043</v>
      </c>
      <c r="I1102" s="9">
        <v>1</v>
      </c>
      <c r="J1102" s="9">
        <v>1</v>
      </c>
      <c r="K1102" s="9">
        <v>0</v>
      </c>
      <c r="L1102" s="9">
        <v>1</v>
      </c>
      <c r="M1102" s="9">
        <v>1</v>
      </c>
      <c r="N1102" s="10">
        <v>4</v>
      </c>
    </row>
    <row r="1103" spans="1:14" x14ac:dyDescent="0.25">
      <c r="A1103" s="3" t="s">
        <v>10</v>
      </c>
      <c r="B1103" s="11" t="s">
        <v>38</v>
      </c>
      <c r="C1103" s="5">
        <v>11376</v>
      </c>
      <c r="D1103" s="5" t="s">
        <v>71</v>
      </c>
      <c r="E1103" s="12" t="s">
        <v>13</v>
      </c>
      <c r="F1103" s="7">
        <v>167</v>
      </c>
      <c r="G1103" s="7">
        <v>156</v>
      </c>
      <c r="H1103" s="8">
        <v>11376044</v>
      </c>
      <c r="I1103" s="9">
        <v>1</v>
      </c>
      <c r="J1103" s="9">
        <v>0</v>
      </c>
      <c r="K1103" s="9">
        <v>1</v>
      </c>
      <c r="L1103" s="9">
        <v>1</v>
      </c>
      <c r="M1103" s="9">
        <v>1</v>
      </c>
      <c r="N1103" s="10">
        <v>4</v>
      </c>
    </row>
    <row r="1104" spans="1:14" x14ac:dyDescent="0.25">
      <c r="A1104" s="3" t="s">
        <v>10</v>
      </c>
      <c r="B1104" s="11" t="s">
        <v>38</v>
      </c>
      <c r="C1104" s="5">
        <v>11376</v>
      </c>
      <c r="D1104" s="5" t="s">
        <v>71</v>
      </c>
      <c r="E1104" s="12" t="s">
        <v>13</v>
      </c>
      <c r="F1104" s="7">
        <v>167</v>
      </c>
      <c r="G1104" s="7">
        <v>156</v>
      </c>
      <c r="H1104" s="8">
        <v>11376045</v>
      </c>
      <c r="I1104" s="9">
        <v>1</v>
      </c>
      <c r="J1104" s="9">
        <v>1</v>
      </c>
      <c r="K1104" s="9">
        <v>1</v>
      </c>
      <c r="L1104" s="9">
        <v>1</v>
      </c>
      <c r="M1104" s="9">
        <v>1</v>
      </c>
      <c r="N1104" s="10">
        <v>5</v>
      </c>
    </row>
    <row r="1105" spans="1:14" x14ac:dyDescent="0.25">
      <c r="A1105" s="3" t="s">
        <v>10</v>
      </c>
      <c r="B1105" s="11" t="s">
        <v>38</v>
      </c>
      <c r="C1105" s="5">
        <v>11376</v>
      </c>
      <c r="D1105" s="5" t="s">
        <v>71</v>
      </c>
      <c r="E1105" s="12" t="s">
        <v>13</v>
      </c>
      <c r="F1105" s="7">
        <v>167</v>
      </c>
      <c r="G1105" s="7">
        <v>156</v>
      </c>
      <c r="H1105" s="8">
        <v>11376046</v>
      </c>
      <c r="I1105" s="9">
        <v>0</v>
      </c>
      <c r="J1105" s="9">
        <v>1</v>
      </c>
      <c r="K1105" s="9">
        <v>1</v>
      </c>
      <c r="L1105" s="9">
        <v>1</v>
      </c>
      <c r="M1105" s="9">
        <v>1</v>
      </c>
      <c r="N1105" s="10">
        <v>4</v>
      </c>
    </row>
    <row r="1106" spans="1:14" x14ac:dyDescent="0.25">
      <c r="A1106" s="3" t="s">
        <v>10</v>
      </c>
      <c r="B1106" s="11" t="s">
        <v>38</v>
      </c>
      <c r="C1106" s="5">
        <v>11376</v>
      </c>
      <c r="D1106" s="5" t="s">
        <v>71</v>
      </c>
      <c r="E1106" s="12" t="s">
        <v>13</v>
      </c>
      <c r="F1106" s="7">
        <v>167</v>
      </c>
      <c r="G1106" s="7">
        <v>156</v>
      </c>
      <c r="H1106" s="8">
        <v>11376047</v>
      </c>
      <c r="I1106" s="9">
        <v>1</v>
      </c>
      <c r="J1106" s="9">
        <v>1</v>
      </c>
      <c r="K1106" s="9">
        <v>1</v>
      </c>
      <c r="L1106" s="9">
        <v>1</v>
      </c>
      <c r="M1106" s="9">
        <v>1</v>
      </c>
      <c r="N1106" s="10">
        <v>5</v>
      </c>
    </row>
    <row r="1107" spans="1:14" x14ac:dyDescent="0.25">
      <c r="A1107" s="3" t="s">
        <v>10</v>
      </c>
      <c r="B1107" s="11" t="s">
        <v>38</v>
      </c>
      <c r="C1107" s="5">
        <v>11376</v>
      </c>
      <c r="D1107" s="5" t="s">
        <v>71</v>
      </c>
      <c r="E1107" s="12" t="s">
        <v>13</v>
      </c>
      <c r="F1107" s="7">
        <v>167</v>
      </c>
      <c r="G1107" s="7">
        <v>156</v>
      </c>
      <c r="H1107" s="8">
        <v>11376048</v>
      </c>
      <c r="I1107" s="9">
        <v>1</v>
      </c>
      <c r="J1107" s="9">
        <v>1</v>
      </c>
      <c r="K1107" s="9">
        <v>1</v>
      </c>
      <c r="L1107" s="9">
        <v>1</v>
      </c>
      <c r="M1107" s="9">
        <v>1</v>
      </c>
      <c r="N1107" s="10">
        <v>5</v>
      </c>
    </row>
    <row r="1108" spans="1:14" x14ac:dyDescent="0.25">
      <c r="A1108" s="3" t="s">
        <v>10</v>
      </c>
      <c r="B1108" s="11" t="s">
        <v>38</v>
      </c>
      <c r="C1108" s="5">
        <v>11376</v>
      </c>
      <c r="D1108" s="5" t="s">
        <v>71</v>
      </c>
      <c r="E1108" s="12" t="s">
        <v>13</v>
      </c>
      <c r="F1108" s="7">
        <v>167</v>
      </c>
      <c r="G1108" s="7">
        <v>156</v>
      </c>
      <c r="H1108" s="8">
        <v>11376049</v>
      </c>
      <c r="I1108" s="9">
        <v>1</v>
      </c>
      <c r="J1108" s="9">
        <v>1</v>
      </c>
      <c r="K1108" s="9">
        <v>1</v>
      </c>
      <c r="L1108" s="9">
        <v>1</v>
      </c>
      <c r="M1108" s="9">
        <v>1</v>
      </c>
      <c r="N1108" s="10">
        <v>5</v>
      </c>
    </row>
    <row r="1109" spans="1:14" x14ac:dyDescent="0.25">
      <c r="A1109" s="3" t="s">
        <v>10</v>
      </c>
      <c r="B1109" s="11" t="s">
        <v>38</v>
      </c>
      <c r="C1109" s="5">
        <v>11376</v>
      </c>
      <c r="D1109" s="5" t="s">
        <v>71</v>
      </c>
      <c r="E1109" s="12" t="s">
        <v>13</v>
      </c>
      <c r="F1109" s="7">
        <v>167</v>
      </c>
      <c r="G1109" s="7">
        <v>156</v>
      </c>
      <c r="H1109" s="8">
        <v>11376050</v>
      </c>
      <c r="I1109" s="9">
        <v>1</v>
      </c>
      <c r="J1109" s="9">
        <v>1</v>
      </c>
      <c r="K1109" s="9">
        <v>0</v>
      </c>
      <c r="L1109" s="9">
        <v>1</v>
      </c>
      <c r="M1109" s="9">
        <v>1</v>
      </c>
      <c r="N1109" s="10">
        <v>4</v>
      </c>
    </row>
    <row r="1110" spans="1:14" x14ac:dyDescent="0.25">
      <c r="A1110" s="3" t="s">
        <v>10</v>
      </c>
      <c r="B1110" s="11" t="s">
        <v>38</v>
      </c>
      <c r="C1110" s="5">
        <v>11376</v>
      </c>
      <c r="D1110" s="5" t="s">
        <v>71</v>
      </c>
      <c r="E1110" s="12" t="s">
        <v>13</v>
      </c>
      <c r="F1110" s="7">
        <v>167</v>
      </c>
      <c r="G1110" s="7">
        <v>156</v>
      </c>
      <c r="H1110" s="8">
        <v>11376051</v>
      </c>
      <c r="I1110" s="9">
        <v>1</v>
      </c>
      <c r="J1110" s="9">
        <v>1</v>
      </c>
      <c r="K1110" s="9">
        <v>0</v>
      </c>
      <c r="L1110" s="9">
        <v>0</v>
      </c>
      <c r="M1110" s="9">
        <v>0</v>
      </c>
      <c r="N1110" s="10">
        <v>2</v>
      </c>
    </row>
    <row r="1111" spans="1:14" x14ac:dyDescent="0.25">
      <c r="A1111" s="3" t="s">
        <v>10</v>
      </c>
      <c r="B1111" s="11" t="s">
        <v>38</v>
      </c>
      <c r="C1111" s="5">
        <v>11376</v>
      </c>
      <c r="D1111" s="5" t="s">
        <v>71</v>
      </c>
      <c r="E1111" s="12" t="s">
        <v>13</v>
      </c>
      <c r="F1111" s="7">
        <v>167</v>
      </c>
      <c r="G1111" s="7">
        <v>156</v>
      </c>
      <c r="H1111" s="8">
        <v>11376052</v>
      </c>
      <c r="I1111" s="9">
        <v>1</v>
      </c>
      <c r="J1111" s="9">
        <v>1</v>
      </c>
      <c r="K1111" s="9">
        <v>1</v>
      </c>
      <c r="L1111" s="9">
        <v>1</v>
      </c>
      <c r="M1111" s="9">
        <v>0</v>
      </c>
      <c r="N1111" s="10">
        <v>4</v>
      </c>
    </row>
    <row r="1112" spans="1:14" x14ac:dyDescent="0.25">
      <c r="A1112" s="3" t="s">
        <v>10</v>
      </c>
      <c r="B1112" s="11" t="s">
        <v>38</v>
      </c>
      <c r="C1112" s="5">
        <v>11376</v>
      </c>
      <c r="D1112" s="5" t="s">
        <v>71</v>
      </c>
      <c r="E1112" s="12" t="s">
        <v>13</v>
      </c>
      <c r="F1112" s="7">
        <v>167</v>
      </c>
      <c r="G1112" s="7">
        <v>156</v>
      </c>
      <c r="H1112" s="8">
        <v>11376053</v>
      </c>
      <c r="I1112" s="9">
        <v>1</v>
      </c>
      <c r="J1112" s="9">
        <v>1</v>
      </c>
      <c r="K1112" s="9">
        <v>1</v>
      </c>
      <c r="L1112" s="9">
        <v>1</v>
      </c>
      <c r="M1112" s="9">
        <v>1</v>
      </c>
      <c r="N1112" s="10">
        <v>5</v>
      </c>
    </row>
    <row r="1113" spans="1:14" x14ac:dyDescent="0.25">
      <c r="A1113" s="3" t="s">
        <v>10</v>
      </c>
      <c r="B1113" s="11" t="s">
        <v>38</v>
      </c>
      <c r="C1113" s="5">
        <v>11376</v>
      </c>
      <c r="D1113" s="5" t="s">
        <v>71</v>
      </c>
      <c r="E1113" s="12" t="s">
        <v>13</v>
      </c>
      <c r="F1113" s="7">
        <v>167</v>
      </c>
      <c r="G1113" s="7">
        <v>156</v>
      </c>
      <c r="H1113" s="8">
        <v>11376054</v>
      </c>
      <c r="I1113" s="9">
        <v>1</v>
      </c>
      <c r="J1113" s="9">
        <v>1</v>
      </c>
      <c r="K1113" s="9">
        <v>1</v>
      </c>
      <c r="L1113" s="9">
        <v>1</v>
      </c>
      <c r="M1113" s="9">
        <v>1</v>
      </c>
      <c r="N1113" s="10">
        <v>5</v>
      </c>
    </row>
    <row r="1114" spans="1:14" x14ac:dyDescent="0.25">
      <c r="A1114" s="3" t="s">
        <v>10</v>
      </c>
      <c r="B1114" s="11" t="s">
        <v>38</v>
      </c>
      <c r="C1114" s="5">
        <v>11376</v>
      </c>
      <c r="D1114" s="5" t="s">
        <v>71</v>
      </c>
      <c r="E1114" s="12" t="s">
        <v>13</v>
      </c>
      <c r="F1114" s="7">
        <v>167</v>
      </c>
      <c r="G1114" s="7">
        <v>156</v>
      </c>
      <c r="H1114" s="8">
        <v>11376055</v>
      </c>
      <c r="I1114" s="9">
        <v>1</v>
      </c>
      <c r="J1114" s="9">
        <v>1</v>
      </c>
      <c r="K1114" s="9">
        <v>0</v>
      </c>
      <c r="L1114" s="9">
        <v>1</v>
      </c>
      <c r="M1114" s="9">
        <v>0</v>
      </c>
      <c r="N1114" s="10">
        <v>3</v>
      </c>
    </row>
    <row r="1115" spans="1:14" x14ac:dyDescent="0.25">
      <c r="A1115" s="3" t="s">
        <v>10</v>
      </c>
      <c r="B1115" s="11" t="s">
        <v>38</v>
      </c>
      <c r="C1115" s="5">
        <v>11376</v>
      </c>
      <c r="D1115" s="5" t="s">
        <v>71</v>
      </c>
      <c r="E1115" s="12" t="s">
        <v>13</v>
      </c>
      <c r="F1115" s="7">
        <v>167</v>
      </c>
      <c r="G1115" s="7">
        <v>156</v>
      </c>
      <c r="H1115" s="8">
        <v>11376056</v>
      </c>
      <c r="I1115" s="9">
        <v>1</v>
      </c>
      <c r="J1115" s="9">
        <v>1</v>
      </c>
      <c r="K1115" s="9">
        <v>1</v>
      </c>
      <c r="L1115" s="9">
        <v>1</v>
      </c>
      <c r="M1115" s="9">
        <v>1</v>
      </c>
      <c r="N1115" s="10">
        <v>5</v>
      </c>
    </row>
    <row r="1116" spans="1:14" x14ac:dyDescent="0.25">
      <c r="A1116" s="3" t="s">
        <v>10</v>
      </c>
      <c r="B1116" s="11" t="s">
        <v>38</v>
      </c>
      <c r="C1116" s="5">
        <v>11376</v>
      </c>
      <c r="D1116" s="5" t="s">
        <v>71</v>
      </c>
      <c r="E1116" s="12" t="s">
        <v>13</v>
      </c>
      <c r="F1116" s="7">
        <v>167</v>
      </c>
      <c r="G1116" s="7">
        <v>156</v>
      </c>
      <c r="H1116" s="8">
        <v>11376057</v>
      </c>
      <c r="I1116" s="9">
        <v>1</v>
      </c>
      <c r="J1116" s="9">
        <v>1</v>
      </c>
      <c r="K1116" s="9">
        <v>1</v>
      </c>
      <c r="L1116" s="9">
        <v>1</v>
      </c>
      <c r="M1116" s="9">
        <v>1</v>
      </c>
      <c r="N1116" s="10">
        <v>5</v>
      </c>
    </row>
    <row r="1117" spans="1:14" x14ac:dyDescent="0.25">
      <c r="A1117" s="3" t="s">
        <v>10</v>
      </c>
      <c r="B1117" s="11" t="s">
        <v>38</v>
      </c>
      <c r="C1117" s="5">
        <v>11376</v>
      </c>
      <c r="D1117" s="5" t="s">
        <v>71</v>
      </c>
      <c r="E1117" s="12" t="s">
        <v>13</v>
      </c>
      <c r="F1117" s="7">
        <v>167</v>
      </c>
      <c r="G1117" s="7">
        <v>156</v>
      </c>
      <c r="H1117" s="8">
        <v>11376058</v>
      </c>
      <c r="I1117" s="9">
        <v>1</v>
      </c>
      <c r="J1117" s="9">
        <v>1</v>
      </c>
      <c r="K1117" s="9">
        <v>0</v>
      </c>
      <c r="L1117" s="9">
        <v>1</v>
      </c>
      <c r="M1117" s="9">
        <v>1</v>
      </c>
      <c r="N1117" s="10">
        <v>4</v>
      </c>
    </row>
    <row r="1118" spans="1:14" x14ac:dyDescent="0.25">
      <c r="A1118" s="3" t="s">
        <v>10</v>
      </c>
      <c r="B1118" s="11" t="s">
        <v>38</v>
      </c>
      <c r="C1118" s="5">
        <v>11376</v>
      </c>
      <c r="D1118" s="5" t="s">
        <v>71</v>
      </c>
      <c r="E1118" s="12" t="s">
        <v>13</v>
      </c>
      <c r="F1118" s="7">
        <v>167</v>
      </c>
      <c r="G1118" s="7">
        <v>156</v>
      </c>
      <c r="H1118" s="8">
        <v>11376059</v>
      </c>
      <c r="I1118" s="9">
        <v>1</v>
      </c>
      <c r="J1118" s="9">
        <v>1</v>
      </c>
      <c r="K1118" s="9">
        <v>0</v>
      </c>
      <c r="L1118" s="9">
        <v>1</v>
      </c>
      <c r="M1118" s="9">
        <v>1</v>
      </c>
      <c r="N1118" s="10">
        <v>4</v>
      </c>
    </row>
    <row r="1119" spans="1:14" x14ac:dyDescent="0.25">
      <c r="A1119" s="3" t="s">
        <v>10</v>
      </c>
      <c r="B1119" s="11" t="s">
        <v>38</v>
      </c>
      <c r="C1119" s="5">
        <v>11376</v>
      </c>
      <c r="D1119" s="5" t="s">
        <v>71</v>
      </c>
      <c r="E1119" s="12" t="s">
        <v>13</v>
      </c>
      <c r="F1119" s="7">
        <v>167</v>
      </c>
      <c r="G1119" s="7">
        <v>156</v>
      </c>
      <c r="H1119" s="8">
        <v>11376060</v>
      </c>
      <c r="I1119" s="9">
        <v>1</v>
      </c>
      <c r="J1119" s="9">
        <v>1</v>
      </c>
      <c r="K1119" s="9">
        <v>0</v>
      </c>
      <c r="L1119" s="9">
        <v>1</v>
      </c>
      <c r="M1119" s="9">
        <v>1</v>
      </c>
      <c r="N1119" s="10">
        <v>4</v>
      </c>
    </row>
    <row r="1120" spans="1:14" x14ac:dyDescent="0.25">
      <c r="A1120" s="3" t="s">
        <v>10</v>
      </c>
      <c r="B1120" s="11" t="s">
        <v>38</v>
      </c>
      <c r="C1120" s="5">
        <v>11376</v>
      </c>
      <c r="D1120" s="5" t="s">
        <v>71</v>
      </c>
      <c r="E1120" s="12" t="s">
        <v>13</v>
      </c>
      <c r="F1120" s="7">
        <v>167</v>
      </c>
      <c r="G1120" s="7">
        <v>156</v>
      </c>
      <c r="H1120" s="8">
        <v>11376061</v>
      </c>
      <c r="I1120" s="9">
        <v>0</v>
      </c>
      <c r="J1120" s="9">
        <v>1</v>
      </c>
      <c r="K1120" s="9">
        <v>1</v>
      </c>
      <c r="L1120" s="9">
        <v>1</v>
      </c>
      <c r="M1120" s="9">
        <v>1</v>
      </c>
      <c r="N1120" s="10">
        <v>4</v>
      </c>
    </row>
    <row r="1121" spans="1:14" x14ac:dyDescent="0.25">
      <c r="A1121" s="3" t="s">
        <v>10</v>
      </c>
      <c r="B1121" s="11" t="s">
        <v>38</v>
      </c>
      <c r="C1121" s="5">
        <v>11376</v>
      </c>
      <c r="D1121" s="5" t="s">
        <v>71</v>
      </c>
      <c r="E1121" s="12" t="s">
        <v>13</v>
      </c>
      <c r="F1121" s="7">
        <v>167</v>
      </c>
      <c r="G1121" s="7">
        <v>156</v>
      </c>
      <c r="H1121" s="8">
        <v>11376062</v>
      </c>
      <c r="I1121" s="9">
        <v>1</v>
      </c>
      <c r="J1121" s="9">
        <v>1</v>
      </c>
      <c r="K1121" s="9">
        <v>1</v>
      </c>
      <c r="L1121" s="9">
        <v>1</v>
      </c>
      <c r="M1121" s="9">
        <v>1</v>
      </c>
      <c r="N1121" s="10">
        <v>5</v>
      </c>
    </row>
    <row r="1122" spans="1:14" x14ac:dyDescent="0.25">
      <c r="A1122" s="3" t="s">
        <v>10</v>
      </c>
      <c r="B1122" s="11" t="s">
        <v>38</v>
      </c>
      <c r="C1122" s="5">
        <v>11376</v>
      </c>
      <c r="D1122" s="5" t="s">
        <v>71</v>
      </c>
      <c r="E1122" s="12" t="s">
        <v>13</v>
      </c>
      <c r="F1122" s="7">
        <v>167</v>
      </c>
      <c r="G1122" s="7">
        <v>156</v>
      </c>
      <c r="H1122" s="8">
        <v>11376063</v>
      </c>
      <c r="I1122" s="9">
        <v>1</v>
      </c>
      <c r="J1122" s="9">
        <v>0</v>
      </c>
      <c r="K1122" s="9">
        <v>0</v>
      </c>
      <c r="L1122" s="9">
        <v>1</v>
      </c>
      <c r="M1122" s="9">
        <v>1</v>
      </c>
      <c r="N1122" s="10">
        <v>3</v>
      </c>
    </row>
    <row r="1123" spans="1:14" x14ac:dyDescent="0.25">
      <c r="A1123" s="3" t="s">
        <v>10</v>
      </c>
      <c r="B1123" s="11" t="s">
        <v>38</v>
      </c>
      <c r="C1123" s="5">
        <v>11376</v>
      </c>
      <c r="D1123" s="5" t="s">
        <v>71</v>
      </c>
      <c r="E1123" s="12" t="s">
        <v>13</v>
      </c>
      <c r="F1123" s="7">
        <v>167</v>
      </c>
      <c r="G1123" s="7">
        <v>156</v>
      </c>
      <c r="H1123" s="8">
        <v>11376064</v>
      </c>
      <c r="I1123" s="9">
        <v>1</v>
      </c>
      <c r="J1123" s="9">
        <v>1</v>
      </c>
      <c r="K1123" s="9">
        <v>1</v>
      </c>
      <c r="L1123" s="9">
        <v>1</v>
      </c>
      <c r="M1123" s="9">
        <v>1</v>
      </c>
      <c r="N1123" s="10">
        <v>5</v>
      </c>
    </row>
    <row r="1124" spans="1:14" x14ac:dyDescent="0.25">
      <c r="A1124" s="3" t="s">
        <v>10</v>
      </c>
      <c r="B1124" s="11" t="s">
        <v>38</v>
      </c>
      <c r="C1124" s="5">
        <v>11376</v>
      </c>
      <c r="D1124" s="5" t="s">
        <v>71</v>
      </c>
      <c r="E1124" s="13" t="s">
        <v>37</v>
      </c>
      <c r="F1124" s="7">
        <v>167</v>
      </c>
      <c r="G1124" s="7">
        <v>156</v>
      </c>
      <c r="H1124" s="8">
        <v>11376065</v>
      </c>
      <c r="I1124" s="9">
        <v>1</v>
      </c>
      <c r="J1124" s="9">
        <v>1</v>
      </c>
      <c r="K1124" s="9">
        <v>1</v>
      </c>
      <c r="L1124" s="9">
        <v>1</v>
      </c>
      <c r="M1124" s="9">
        <v>1</v>
      </c>
      <c r="N1124" s="10">
        <v>5</v>
      </c>
    </row>
    <row r="1125" spans="1:14" x14ac:dyDescent="0.25">
      <c r="A1125" s="3" t="s">
        <v>10</v>
      </c>
      <c r="B1125" s="11" t="s">
        <v>38</v>
      </c>
      <c r="C1125" s="5">
        <v>11376</v>
      </c>
      <c r="D1125" s="5" t="s">
        <v>71</v>
      </c>
      <c r="E1125" s="12" t="s">
        <v>37</v>
      </c>
      <c r="F1125" s="7">
        <v>167</v>
      </c>
      <c r="G1125" s="7">
        <v>156</v>
      </c>
      <c r="H1125" s="8">
        <v>11376066</v>
      </c>
      <c r="I1125" s="9">
        <v>1</v>
      </c>
      <c r="J1125" s="9">
        <v>0</v>
      </c>
      <c r="K1125" s="9">
        <v>1</v>
      </c>
      <c r="L1125" s="9">
        <v>1</v>
      </c>
      <c r="M1125" s="9">
        <v>1</v>
      </c>
      <c r="N1125" s="10">
        <v>4</v>
      </c>
    </row>
    <row r="1126" spans="1:14" x14ac:dyDescent="0.25">
      <c r="A1126" s="3" t="s">
        <v>10</v>
      </c>
      <c r="B1126" s="11" t="s">
        <v>38</v>
      </c>
      <c r="C1126" s="5">
        <v>11376</v>
      </c>
      <c r="D1126" s="5" t="s">
        <v>71</v>
      </c>
      <c r="E1126" s="12" t="s">
        <v>37</v>
      </c>
      <c r="F1126" s="7">
        <v>167</v>
      </c>
      <c r="G1126" s="7">
        <v>156</v>
      </c>
      <c r="H1126" s="8">
        <v>11376067</v>
      </c>
      <c r="I1126" s="9">
        <v>1</v>
      </c>
      <c r="J1126" s="9">
        <v>1</v>
      </c>
      <c r="K1126" s="9">
        <v>1</v>
      </c>
      <c r="L1126" s="9">
        <v>1</v>
      </c>
      <c r="M1126" s="9">
        <v>1</v>
      </c>
      <c r="N1126" s="10">
        <v>5</v>
      </c>
    </row>
    <row r="1127" spans="1:14" x14ac:dyDescent="0.25">
      <c r="A1127" s="3" t="s">
        <v>10</v>
      </c>
      <c r="B1127" s="11" t="s">
        <v>38</v>
      </c>
      <c r="C1127" s="5">
        <v>11376</v>
      </c>
      <c r="D1127" s="5" t="s">
        <v>71</v>
      </c>
      <c r="E1127" s="12" t="s">
        <v>37</v>
      </c>
      <c r="F1127" s="7">
        <v>167</v>
      </c>
      <c r="G1127" s="7">
        <v>156</v>
      </c>
      <c r="H1127" s="8">
        <v>11376068</v>
      </c>
      <c r="I1127" s="9">
        <v>1</v>
      </c>
      <c r="J1127" s="9">
        <v>1</v>
      </c>
      <c r="K1127" s="9">
        <v>1</v>
      </c>
      <c r="L1127" s="9">
        <v>1</v>
      </c>
      <c r="M1127" s="9">
        <v>1</v>
      </c>
      <c r="N1127" s="10">
        <v>5</v>
      </c>
    </row>
    <row r="1128" spans="1:14" x14ac:dyDescent="0.25">
      <c r="A1128" s="3" t="s">
        <v>10</v>
      </c>
      <c r="B1128" s="11" t="s">
        <v>38</v>
      </c>
      <c r="C1128" s="5">
        <v>11376</v>
      </c>
      <c r="D1128" s="5" t="s">
        <v>71</v>
      </c>
      <c r="E1128" s="12" t="s">
        <v>37</v>
      </c>
      <c r="F1128" s="7">
        <v>167</v>
      </c>
      <c r="G1128" s="7">
        <v>156</v>
      </c>
      <c r="H1128" s="8">
        <v>11376069</v>
      </c>
      <c r="I1128" s="9">
        <v>1</v>
      </c>
      <c r="J1128" s="9">
        <v>1</v>
      </c>
      <c r="K1128" s="9">
        <v>1</v>
      </c>
      <c r="L1128" s="9">
        <v>0</v>
      </c>
      <c r="M1128" s="9">
        <v>1</v>
      </c>
      <c r="N1128" s="10">
        <v>4</v>
      </c>
    </row>
    <row r="1129" spans="1:14" x14ac:dyDescent="0.25">
      <c r="A1129" s="3" t="s">
        <v>10</v>
      </c>
      <c r="B1129" s="11" t="s">
        <v>38</v>
      </c>
      <c r="C1129" s="5">
        <v>11376</v>
      </c>
      <c r="D1129" s="5" t="s">
        <v>71</v>
      </c>
      <c r="E1129" s="12" t="s">
        <v>37</v>
      </c>
      <c r="F1129" s="7">
        <v>167</v>
      </c>
      <c r="G1129" s="7">
        <v>156</v>
      </c>
      <c r="H1129" s="8">
        <v>11376070</v>
      </c>
      <c r="I1129" s="9">
        <v>0</v>
      </c>
      <c r="J1129" s="9">
        <v>1</v>
      </c>
      <c r="K1129" s="9">
        <v>1</v>
      </c>
      <c r="L1129" s="9">
        <v>0</v>
      </c>
      <c r="M1129" s="9">
        <v>1</v>
      </c>
      <c r="N1129" s="10">
        <v>3</v>
      </c>
    </row>
    <row r="1130" spans="1:14" x14ac:dyDescent="0.25">
      <c r="A1130" s="3" t="s">
        <v>10</v>
      </c>
      <c r="B1130" s="11" t="s">
        <v>38</v>
      </c>
      <c r="C1130" s="5">
        <v>11376</v>
      </c>
      <c r="D1130" s="5" t="s">
        <v>71</v>
      </c>
      <c r="E1130" s="12" t="s">
        <v>37</v>
      </c>
      <c r="F1130" s="7">
        <v>167</v>
      </c>
      <c r="G1130" s="7">
        <v>156</v>
      </c>
      <c r="H1130" s="8">
        <v>11376071</v>
      </c>
      <c r="I1130" s="9">
        <v>1</v>
      </c>
      <c r="J1130" s="9">
        <v>1</v>
      </c>
      <c r="K1130" s="9">
        <v>0</v>
      </c>
      <c r="L1130" s="9">
        <v>0</v>
      </c>
      <c r="M1130" s="9">
        <v>1</v>
      </c>
      <c r="N1130" s="10">
        <v>3</v>
      </c>
    </row>
    <row r="1131" spans="1:14" x14ac:dyDescent="0.25">
      <c r="A1131" s="3" t="s">
        <v>10</v>
      </c>
      <c r="B1131" s="11" t="s">
        <v>38</v>
      </c>
      <c r="C1131" s="5">
        <v>11376</v>
      </c>
      <c r="D1131" s="5" t="s">
        <v>71</v>
      </c>
      <c r="E1131" s="12" t="s">
        <v>37</v>
      </c>
      <c r="F1131" s="7">
        <v>167</v>
      </c>
      <c r="G1131" s="7">
        <v>156</v>
      </c>
      <c r="H1131" s="8">
        <v>11376072</v>
      </c>
      <c r="I1131" s="9">
        <v>1</v>
      </c>
      <c r="J1131" s="9">
        <v>1</v>
      </c>
      <c r="K1131" s="9">
        <v>1</v>
      </c>
      <c r="L1131" s="9">
        <v>1</v>
      </c>
      <c r="M1131" s="9">
        <v>1</v>
      </c>
      <c r="N1131" s="10">
        <v>5</v>
      </c>
    </row>
    <row r="1132" spans="1:14" x14ac:dyDescent="0.25">
      <c r="A1132" s="3" t="s">
        <v>10</v>
      </c>
      <c r="B1132" s="11" t="s">
        <v>38</v>
      </c>
      <c r="C1132" s="5">
        <v>11376</v>
      </c>
      <c r="D1132" s="5" t="s">
        <v>71</v>
      </c>
      <c r="E1132" s="12" t="s">
        <v>37</v>
      </c>
      <c r="F1132" s="7">
        <v>167</v>
      </c>
      <c r="G1132" s="7">
        <v>156</v>
      </c>
      <c r="H1132" s="8">
        <v>11376073</v>
      </c>
      <c r="I1132" s="9">
        <v>0</v>
      </c>
      <c r="J1132" s="9">
        <v>0</v>
      </c>
      <c r="K1132" s="9">
        <v>1</v>
      </c>
      <c r="L1132" s="9">
        <v>1</v>
      </c>
      <c r="M1132" s="9">
        <v>1</v>
      </c>
      <c r="N1132" s="10">
        <v>3</v>
      </c>
    </row>
    <row r="1133" spans="1:14" x14ac:dyDescent="0.25">
      <c r="A1133" s="3" t="s">
        <v>10</v>
      </c>
      <c r="B1133" s="11" t="s">
        <v>38</v>
      </c>
      <c r="C1133" s="5">
        <v>11376</v>
      </c>
      <c r="D1133" s="5" t="s">
        <v>71</v>
      </c>
      <c r="E1133" s="12" t="s">
        <v>37</v>
      </c>
      <c r="F1133" s="7">
        <v>167</v>
      </c>
      <c r="G1133" s="7">
        <v>156</v>
      </c>
      <c r="H1133" s="8">
        <v>11376074</v>
      </c>
      <c r="I1133" s="9">
        <v>1</v>
      </c>
      <c r="J1133" s="9">
        <v>1</v>
      </c>
      <c r="K1133" s="9">
        <v>1</v>
      </c>
      <c r="L1133" s="9">
        <v>1</v>
      </c>
      <c r="M1133" s="9">
        <v>1</v>
      </c>
      <c r="N1133" s="10">
        <v>5</v>
      </c>
    </row>
    <row r="1134" spans="1:14" x14ac:dyDescent="0.25">
      <c r="A1134" s="3" t="s">
        <v>10</v>
      </c>
      <c r="B1134" s="11" t="s">
        <v>38</v>
      </c>
      <c r="C1134" s="5">
        <v>11376</v>
      </c>
      <c r="D1134" s="5" t="s">
        <v>71</v>
      </c>
      <c r="E1134" s="12" t="s">
        <v>37</v>
      </c>
      <c r="F1134" s="7">
        <v>167</v>
      </c>
      <c r="G1134" s="7">
        <v>156</v>
      </c>
      <c r="H1134" s="8">
        <v>11376075</v>
      </c>
      <c r="I1134" s="9">
        <v>1</v>
      </c>
      <c r="J1134" s="9">
        <v>1</v>
      </c>
      <c r="K1134" s="9">
        <v>0</v>
      </c>
      <c r="L1134" s="9">
        <v>1</v>
      </c>
      <c r="M1134" s="9">
        <v>1</v>
      </c>
      <c r="N1134" s="10">
        <v>4</v>
      </c>
    </row>
    <row r="1135" spans="1:14" x14ac:dyDescent="0.25">
      <c r="A1135" s="3" t="s">
        <v>10</v>
      </c>
      <c r="B1135" s="11" t="s">
        <v>38</v>
      </c>
      <c r="C1135" s="5">
        <v>11376</v>
      </c>
      <c r="D1135" s="5" t="s">
        <v>71</v>
      </c>
      <c r="E1135" s="12" t="s">
        <v>37</v>
      </c>
      <c r="F1135" s="7">
        <v>167</v>
      </c>
      <c r="G1135" s="7">
        <v>156</v>
      </c>
      <c r="H1135" s="8">
        <v>11376076</v>
      </c>
      <c r="I1135" s="9">
        <v>1</v>
      </c>
      <c r="J1135" s="9">
        <v>1</v>
      </c>
      <c r="K1135" s="9">
        <v>1</v>
      </c>
      <c r="L1135" s="9">
        <v>1</v>
      </c>
      <c r="M1135" s="9">
        <v>1</v>
      </c>
      <c r="N1135" s="10">
        <v>5</v>
      </c>
    </row>
    <row r="1136" spans="1:14" x14ac:dyDescent="0.25">
      <c r="A1136" s="3" t="s">
        <v>10</v>
      </c>
      <c r="B1136" s="11" t="s">
        <v>38</v>
      </c>
      <c r="C1136" s="5">
        <v>11376</v>
      </c>
      <c r="D1136" s="5" t="s">
        <v>71</v>
      </c>
      <c r="E1136" s="12" t="s">
        <v>37</v>
      </c>
      <c r="F1136" s="7">
        <v>167</v>
      </c>
      <c r="G1136" s="7">
        <v>156</v>
      </c>
      <c r="H1136" s="8">
        <v>11376077</v>
      </c>
      <c r="I1136" s="9">
        <v>1</v>
      </c>
      <c r="J1136" s="9">
        <v>1</v>
      </c>
      <c r="K1136" s="9">
        <v>0</v>
      </c>
      <c r="L1136" s="9">
        <v>1</v>
      </c>
      <c r="M1136" s="9">
        <v>1</v>
      </c>
      <c r="N1136" s="10">
        <v>4</v>
      </c>
    </row>
    <row r="1137" spans="1:14" x14ac:dyDescent="0.25">
      <c r="A1137" s="3" t="s">
        <v>10</v>
      </c>
      <c r="B1137" s="11" t="s">
        <v>38</v>
      </c>
      <c r="C1137" s="5">
        <v>11376</v>
      </c>
      <c r="D1137" s="5" t="s">
        <v>71</v>
      </c>
      <c r="E1137" s="12" t="s">
        <v>37</v>
      </c>
      <c r="F1137" s="7">
        <v>167</v>
      </c>
      <c r="G1137" s="7">
        <v>156</v>
      </c>
      <c r="H1137" s="8">
        <v>11376078</v>
      </c>
      <c r="I1137" s="9">
        <v>1</v>
      </c>
      <c r="J1137" s="9">
        <v>1</v>
      </c>
      <c r="K1137" s="9">
        <v>1</v>
      </c>
      <c r="L1137" s="9">
        <v>1</v>
      </c>
      <c r="M1137" s="9">
        <v>1</v>
      </c>
      <c r="N1137" s="10">
        <v>5</v>
      </c>
    </row>
    <row r="1138" spans="1:14" x14ac:dyDescent="0.25">
      <c r="A1138" s="3" t="s">
        <v>10</v>
      </c>
      <c r="B1138" s="11" t="s">
        <v>38</v>
      </c>
      <c r="C1138" s="5">
        <v>11376</v>
      </c>
      <c r="D1138" s="5" t="s">
        <v>71</v>
      </c>
      <c r="E1138" s="12" t="s">
        <v>37</v>
      </c>
      <c r="F1138" s="7">
        <v>167</v>
      </c>
      <c r="G1138" s="7">
        <v>156</v>
      </c>
      <c r="H1138" s="8">
        <v>11376079</v>
      </c>
      <c r="I1138" s="9">
        <v>0</v>
      </c>
      <c r="J1138" s="9">
        <v>1</v>
      </c>
      <c r="K1138" s="9">
        <v>1</v>
      </c>
      <c r="L1138" s="9">
        <v>0</v>
      </c>
      <c r="M1138" s="9">
        <v>1</v>
      </c>
      <c r="N1138" s="10">
        <v>3</v>
      </c>
    </row>
    <row r="1139" spans="1:14" x14ac:dyDescent="0.25">
      <c r="A1139" s="3" t="s">
        <v>10</v>
      </c>
      <c r="B1139" s="11" t="s">
        <v>38</v>
      </c>
      <c r="C1139" s="5">
        <v>11376</v>
      </c>
      <c r="D1139" s="5" t="s">
        <v>71</v>
      </c>
      <c r="E1139" s="12" t="s">
        <v>37</v>
      </c>
      <c r="F1139" s="7">
        <v>167</v>
      </c>
      <c r="G1139" s="7">
        <v>156</v>
      </c>
      <c r="H1139" s="8">
        <v>11376080</v>
      </c>
      <c r="I1139" s="9">
        <v>0</v>
      </c>
      <c r="J1139" s="9">
        <v>1</v>
      </c>
      <c r="K1139" s="9">
        <v>0</v>
      </c>
      <c r="L1139" s="9">
        <v>1</v>
      </c>
      <c r="M1139" s="9">
        <v>1</v>
      </c>
      <c r="N1139" s="10">
        <v>3</v>
      </c>
    </row>
    <row r="1140" spans="1:14" x14ac:dyDescent="0.25">
      <c r="A1140" s="3" t="s">
        <v>10</v>
      </c>
      <c r="B1140" s="11" t="s">
        <v>38</v>
      </c>
      <c r="C1140" s="5">
        <v>11376</v>
      </c>
      <c r="D1140" s="5" t="s">
        <v>71</v>
      </c>
      <c r="E1140" s="12" t="s">
        <v>37</v>
      </c>
      <c r="F1140" s="7">
        <v>167</v>
      </c>
      <c r="G1140" s="7">
        <v>156</v>
      </c>
      <c r="H1140" s="8">
        <v>11376081</v>
      </c>
      <c r="I1140" s="9">
        <v>1</v>
      </c>
      <c r="J1140" s="9">
        <v>0</v>
      </c>
      <c r="K1140" s="9">
        <v>0</v>
      </c>
      <c r="L1140" s="9">
        <v>1</v>
      </c>
      <c r="M1140" s="9">
        <v>1</v>
      </c>
      <c r="N1140" s="10">
        <v>3</v>
      </c>
    </row>
    <row r="1141" spans="1:14" x14ac:dyDescent="0.25">
      <c r="A1141" s="3" t="s">
        <v>10</v>
      </c>
      <c r="B1141" s="11" t="s">
        <v>38</v>
      </c>
      <c r="C1141" s="5">
        <v>11376</v>
      </c>
      <c r="D1141" s="5" t="s">
        <v>71</v>
      </c>
      <c r="E1141" s="12" t="s">
        <v>37</v>
      </c>
      <c r="F1141" s="7">
        <v>167</v>
      </c>
      <c r="G1141" s="7">
        <v>156</v>
      </c>
      <c r="H1141" s="8">
        <v>11376082</v>
      </c>
      <c r="I1141" s="9">
        <v>1</v>
      </c>
      <c r="J1141" s="9">
        <v>1</v>
      </c>
      <c r="K1141" s="9">
        <v>1</v>
      </c>
      <c r="L1141" s="9">
        <v>1</v>
      </c>
      <c r="M1141" s="9">
        <v>1</v>
      </c>
      <c r="N1141" s="10">
        <v>5</v>
      </c>
    </row>
    <row r="1142" spans="1:14" x14ac:dyDescent="0.25">
      <c r="A1142" s="3" t="s">
        <v>10</v>
      </c>
      <c r="B1142" s="11" t="s">
        <v>38</v>
      </c>
      <c r="C1142" s="5">
        <v>11376</v>
      </c>
      <c r="D1142" s="5" t="s">
        <v>71</v>
      </c>
      <c r="E1142" s="12" t="s">
        <v>37</v>
      </c>
      <c r="F1142" s="7">
        <v>167</v>
      </c>
      <c r="G1142" s="7">
        <v>156</v>
      </c>
      <c r="H1142" s="8">
        <v>11376083</v>
      </c>
      <c r="I1142" s="9">
        <v>1</v>
      </c>
      <c r="J1142" s="9">
        <v>1</v>
      </c>
      <c r="K1142" s="9">
        <v>1</v>
      </c>
      <c r="L1142" s="9">
        <v>1</v>
      </c>
      <c r="M1142" s="9">
        <v>1</v>
      </c>
      <c r="N1142" s="10">
        <v>5</v>
      </c>
    </row>
    <row r="1143" spans="1:14" x14ac:dyDescent="0.25">
      <c r="A1143" s="3" t="s">
        <v>10</v>
      </c>
      <c r="B1143" s="11" t="s">
        <v>38</v>
      </c>
      <c r="C1143" s="5">
        <v>11376</v>
      </c>
      <c r="D1143" s="5" t="s">
        <v>71</v>
      </c>
      <c r="E1143" s="12" t="s">
        <v>37</v>
      </c>
      <c r="F1143" s="7">
        <v>167</v>
      </c>
      <c r="G1143" s="7">
        <v>156</v>
      </c>
      <c r="H1143" s="8">
        <v>11376084</v>
      </c>
      <c r="I1143" s="9">
        <v>1</v>
      </c>
      <c r="J1143" s="9">
        <v>1</v>
      </c>
      <c r="K1143" s="9">
        <v>1</v>
      </c>
      <c r="L1143" s="9">
        <v>1</v>
      </c>
      <c r="M1143" s="9">
        <v>1</v>
      </c>
      <c r="N1143" s="10">
        <v>5</v>
      </c>
    </row>
    <row r="1144" spans="1:14" x14ac:dyDescent="0.25">
      <c r="A1144" s="3" t="s">
        <v>10</v>
      </c>
      <c r="B1144" s="11" t="s">
        <v>38</v>
      </c>
      <c r="C1144" s="5">
        <v>11376</v>
      </c>
      <c r="D1144" s="5" t="s">
        <v>71</v>
      </c>
      <c r="E1144" s="12" t="s">
        <v>37</v>
      </c>
      <c r="F1144" s="7">
        <v>167</v>
      </c>
      <c r="G1144" s="7">
        <v>156</v>
      </c>
      <c r="H1144" s="8">
        <v>11376085</v>
      </c>
      <c r="I1144" s="9">
        <v>1</v>
      </c>
      <c r="J1144" s="9">
        <v>1</v>
      </c>
      <c r="K1144" s="9">
        <v>0</v>
      </c>
      <c r="L1144" s="9">
        <v>1</v>
      </c>
      <c r="M1144" s="9">
        <v>0</v>
      </c>
      <c r="N1144" s="10">
        <v>3</v>
      </c>
    </row>
    <row r="1145" spans="1:14" x14ac:dyDescent="0.25">
      <c r="A1145" s="3" t="s">
        <v>10</v>
      </c>
      <c r="B1145" s="11" t="s">
        <v>38</v>
      </c>
      <c r="C1145" s="5">
        <v>11376</v>
      </c>
      <c r="D1145" s="5" t="s">
        <v>71</v>
      </c>
      <c r="E1145" s="12" t="s">
        <v>37</v>
      </c>
      <c r="F1145" s="7">
        <v>167</v>
      </c>
      <c r="G1145" s="7">
        <v>156</v>
      </c>
      <c r="H1145" s="8">
        <v>11376086</v>
      </c>
      <c r="I1145" s="9">
        <v>1</v>
      </c>
      <c r="J1145" s="9">
        <v>1</v>
      </c>
      <c r="K1145" s="9">
        <v>1</v>
      </c>
      <c r="L1145" s="9">
        <v>1</v>
      </c>
      <c r="M1145" s="9">
        <v>1</v>
      </c>
      <c r="N1145" s="10">
        <v>5</v>
      </c>
    </row>
    <row r="1146" spans="1:14" x14ac:dyDescent="0.25">
      <c r="A1146" s="3" t="s">
        <v>10</v>
      </c>
      <c r="B1146" s="11" t="s">
        <v>38</v>
      </c>
      <c r="C1146" s="5">
        <v>11376</v>
      </c>
      <c r="D1146" s="5" t="s">
        <v>71</v>
      </c>
      <c r="E1146" s="12" t="s">
        <v>37</v>
      </c>
      <c r="F1146" s="7">
        <v>167</v>
      </c>
      <c r="G1146" s="7">
        <v>156</v>
      </c>
      <c r="H1146" s="8">
        <v>11376087</v>
      </c>
      <c r="I1146" s="9">
        <v>1</v>
      </c>
      <c r="J1146" s="9">
        <v>1</v>
      </c>
      <c r="K1146" s="9">
        <v>1</v>
      </c>
      <c r="L1146" s="9">
        <v>1</v>
      </c>
      <c r="M1146" s="9">
        <v>1</v>
      </c>
      <c r="N1146" s="10">
        <v>5</v>
      </c>
    </row>
    <row r="1147" spans="1:14" x14ac:dyDescent="0.25">
      <c r="A1147" s="3" t="s">
        <v>10</v>
      </c>
      <c r="B1147" s="11" t="s">
        <v>38</v>
      </c>
      <c r="C1147" s="5">
        <v>11376</v>
      </c>
      <c r="D1147" s="5" t="s">
        <v>71</v>
      </c>
      <c r="E1147" s="12" t="s">
        <v>37</v>
      </c>
      <c r="F1147" s="7">
        <v>167</v>
      </c>
      <c r="G1147" s="7">
        <v>156</v>
      </c>
      <c r="H1147" s="8">
        <v>11376088</v>
      </c>
      <c r="I1147" s="9">
        <v>1</v>
      </c>
      <c r="J1147" s="9">
        <v>1</v>
      </c>
      <c r="K1147" s="9">
        <v>1</v>
      </c>
      <c r="L1147" s="9">
        <v>0</v>
      </c>
      <c r="M1147" s="9">
        <v>1</v>
      </c>
      <c r="N1147" s="10">
        <v>4</v>
      </c>
    </row>
    <row r="1148" spans="1:14" x14ac:dyDescent="0.25">
      <c r="A1148" s="3" t="s">
        <v>10</v>
      </c>
      <c r="B1148" s="11" t="s">
        <v>38</v>
      </c>
      <c r="C1148" s="5">
        <v>11376</v>
      </c>
      <c r="D1148" s="5" t="s">
        <v>71</v>
      </c>
      <c r="E1148" s="12" t="s">
        <v>37</v>
      </c>
      <c r="F1148" s="7">
        <v>167</v>
      </c>
      <c r="G1148" s="7">
        <v>156</v>
      </c>
      <c r="H1148" s="8">
        <v>11376089</v>
      </c>
      <c r="I1148" s="9">
        <v>0</v>
      </c>
      <c r="J1148" s="9">
        <v>0</v>
      </c>
      <c r="K1148" s="9">
        <v>1</v>
      </c>
      <c r="L1148" s="9">
        <v>1</v>
      </c>
      <c r="M1148" s="9">
        <v>1</v>
      </c>
      <c r="N1148" s="10">
        <v>3</v>
      </c>
    </row>
    <row r="1149" spans="1:14" x14ac:dyDescent="0.25">
      <c r="A1149" s="3" t="s">
        <v>10</v>
      </c>
      <c r="B1149" s="11" t="s">
        <v>38</v>
      </c>
      <c r="C1149" s="5">
        <v>11376</v>
      </c>
      <c r="D1149" s="5" t="s">
        <v>71</v>
      </c>
      <c r="E1149" s="12" t="s">
        <v>37</v>
      </c>
      <c r="F1149" s="7">
        <v>167</v>
      </c>
      <c r="G1149" s="7">
        <v>156</v>
      </c>
      <c r="H1149" s="8">
        <v>11376090</v>
      </c>
      <c r="I1149" s="9">
        <v>1</v>
      </c>
      <c r="J1149" s="9">
        <v>1</v>
      </c>
      <c r="K1149" s="9">
        <v>1</v>
      </c>
      <c r="L1149" s="9">
        <v>1</v>
      </c>
      <c r="M1149" s="9">
        <v>1</v>
      </c>
      <c r="N1149" s="10">
        <v>5</v>
      </c>
    </row>
    <row r="1150" spans="1:14" x14ac:dyDescent="0.25">
      <c r="A1150" s="3" t="s">
        <v>10</v>
      </c>
      <c r="B1150" s="11" t="s">
        <v>38</v>
      </c>
      <c r="C1150" s="5">
        <v>11376</v>
      </c>
      <c r="D1150" s="5" t="s">
        <v>71</v>
      </c>
      <c r="E1150" s="13" t="s">
        <v>39</v>
      </c>
      <c r="F1150" s="7">
        <v>167</v>
      </c>
      <c r="G1150" s="7">
        <v>156</v>
      </c>
      <c r="H1150" s="8">
        <v>11376091</v>
      </c>
      <c r="I1150" s="9">
        <v>1</v>
      </c>
      <c r="J1150" s="9">
        <v>1</v>
      </c>
      <c r="K1150" s="9">
        <v>1</v>
      </c>
      <c r="L1150" s="9">
        <v>1</v>
      </c>
      <c r="M1150" s="9">
        <v>1</v>
      </c>
      <c r="N1150" s="10">
        <v>5</v>
      </c>
    </row>
    <row r="1151" spans="1:14" x14ac:dyDescent="0.25">
      <c r="A1151" s="3" t="s">
        <v>10</v>
      </c>
      <c r="B1151" s="11" t="s">
        <v>38</v>
      </c>
      <c r="C1151" s="5">
        <v>11376</v>
      </c>
      <c r="D1151" s="5" t="s">
        <v>71</v>
      </c>
      <c r="E1151" s="12" t="s">
        <v>39</v>
      </c>
      <c r="F1151" s="7">
        <v>167</v>
      </c>
      <c r="G1151" s="7">
        <v>156</v>
      </c>
      <c r="H1151" s="8">
        <v>11376092</v>
      </c>
      <c r="I1151" s="9">
        <v>1</v>
      </c>
      <c r="J1151" s="9">
        <v>1</v>
      </c>
      <c r="K1151" s="9">
        <v>1</v>
      </c>
      <c r="L1151" s="9">
        <v>1</v>
      </c>
      <c r="M1151" s="9">
        <v>1</v>
      </c>
      <c r="N1151" s="10">
        <v>5</v>
      </c>
    </row>
    <row r="1152" spans="1:14" x14ac:dyDescent="0.25">
      <c r="A1152" s="3" t="s">
        <v>10</v>
      </c>
      <c r="B1152" s="11" t="s">
        <v>38</v>
      </c>
      <c r="C1152" s="5">
        <v>11376</v>
      </c>
      <c r="D1152" s="5" t="s">
        <v>71</v>
      </c>
      <c r="E1152" s="12" t="s">
        <v>39</v>
      </c>
      <c r="F1152" s="7">
        <v>167</v>
      </c>
      <c r="G1152" s="7">
        <v>156</v>
      </c>
      <c r="H1152" s="8">
        <v>11376093</v>
      </c>
      <c r="I1152" s="9">
        <v>1</v>
      </c>
      <c r="J1152" s="9">
        <v>1</v>
      </c>
      <c r="K1152" s="9">
        <v>1</v>
      </c>
      <c r="L1152" s="9">
        <v>1</v>
      </c>
      <c r="M1152" s="9">
        <v>0</v>
      </c>
      <c r="N1152" s="10">
        <v>4</v>
      </c>
    </row>
    <row r="1153" spans="1:14" x14ac:dyDescent="0.25">
      <c r="A1153" s="3" t="s">
        <v>10</v>
      </c>
      <c r="B1153" s="11" t="s">
        <v>38</v>
      </c>
      <c r="C1153" s="5">
        <v>11376</v>
      </c>
      <c r="D1153" s="5" t="s">
        <v>71</v>
      </c>
      <c r="E1153" s="12" t="s">
        <v>39</v>
      </c>
      <c r="F1153" s="7">
        <v>167</v>
      </c>
      <c r="G1153" s="7">
        <v>156</v>
      </c>
      <c r="H1153" s="8">
        <v>11376094</v>
      </c>
      <c r="I1153" s="9">
        <v>0</v>
      </c>
      <c r="J1153" s="9">
        <v>1</v>
      </c>
      <c r="K1153" s="9">
        <v>0</v>
      </c>
      <c r="L1153" s="9">
        <v>1</v>
      </c>
      <c r="M1153" s="9">
        <v>1</v>
      </c>
      <c r="N1153" s="10">
        <v>3</v>
      </c>
    </row>
    <row r="1154" spans="1:14" x14ac:dyDescent="0.25">
      <c r="A1154" s="3" t="s">
        <v>10</v>
      </c>
      <c r="B1154" s="11" t="s">
        <v>38</v>
      </c>
      <c r="C1154" s="5">
        <v>11376</v>
      </c>
      <c r="D1154" s="5" t="s">
        <v>71</v>
      </c>
      <c r="E1154" s="12" t="s">
        <v>39</v>
      </c>
      <c r="F1154" s="7">
        <v>167</v>
      </c>
      <c r="G1154" s="7">
        <v>156</v>
      </c>
      <c r="H1154" s="8">
        <v>11376095</v>
      </c>
      <c r="I1154" s="9">
        <v>1</v>
      </c>
      <c r="J1154" s="9">
        <v>1</v>
      </c>
      <c r="K1154" s="9">
        <v>1</v>
      </c>
      <c r="L1154" s="9">
        <v>1</v>
      </c>
      <c r="M1154" s="9">
        <v>1</v>
      </c>
      <c r="N1154" s="10">
        <v>5</v>
      </c>
    </row>
    <row r="1155" spans="1:14" x14ac:dyDescent="0.25">
      <c r="A1155" s="3" t="s">
        <v>10</v>
      </c>
      <c r="B1155" s="11" t="s">
        <v>38</v>
      </c>
      <c r="C1155" s="5">
        <v>11376</v>
      </c>
      <c r="D1155" s="5" t="s">
        <v>71</v>
      </c>
      <c r="E1155" s="12" t="s">
        <v>39</v>
      </c>
      <c r="F1155" s="7">
        <v>167</v>
      </c>
      <c r="G1155" s="7">
        <v>156</v>
      </c>
      <c r="H1155" s="8">
        <v>11376096</v>
      </c>
      <c r="I1155" s="9">
        <v>0</v>
      </c>
      <c r="J1155" s="9">
        <v>1</v>
      </c>
      <c r="K1155" s="9">
        <v>0</v>
      </c>
      <c r="L1155" s="9">
        <v>1</v>
      </c>
      <c r="M1155" s="9">
        <v>0</v>
      </c>
      <c r="N1155" s="10">
        <v>2</v>
      </c>
    </row>
    <row r="1156" spans="1:14" x14ac:dyDescent="0.25">
      <c r="A1156" s="3" t="s">
        <v>10</v>
      </c>
      <c r="B1156" s="11" t="s">
        <v>38</v>
      </c>
      <c r="C1156" s="5">
        <v>11376</v>
      </c>
      <c r="D1156" s="5" t="s">
        <v>71</v>
      </c>
      <c r="E1156" s="12" t="s">
        <v>39</v>
      </c>
      <c r="F1156" s="7">
        <v>167</v>
      </c>
      <c r="G1156" s="7">
        <v>156</v>
      </c>
      <c r="H1156" s="8">
        <v>11376097</v>
      </c>
      <c r="I1156" s="9">
        <v>1</v>
      </c>
      <c r="J1156" s="9">
        <v>1</v>
      </c>
      <c r="K1156" s="9">
        <v>1</v>
      </c>
      <c r="L1156" s="9">
        <v>1</v>
      </c>
      <c r="M1156" s="9">
        <v>1</v>
      </c>
      <c r="N1156" s="10">
        <v>5</v>
      </c>
    </row>
    <row r="1157" spans="1:14" x14ac:dyDescent="0.25">
      <c r="A1157" s="3" t="s">
        <v>10</v>
      </c>
      <c r="B1157" s="11" t="s">
        <v>38</v>
      </c>
      <c r="C1157" s="5">
        <v>11376</v>
      </c>
      <c r="D1157" s="5" t="s">
        <v>71</v>
      </c>
      <c r="E1157" s="12" t="s">
        <v>39</v>
      </c>
      <c r="F1157" s="7">
        <v>167</v>
      </c>
      <c r="G1157" s="7">
        <v>156</v>
      </c>
      <c r="H1157" s="8">
        <v>11376098</v>
      </c>
      <c r="I1157" s="9">
        <v>1</v>
      </c>
      <c r="J1157" s="9">
        <v>1</v>
      </c>
      <c r="K1157" s="9">
        <v>1</v>
      </c>
      <c r="L1157" s="9">
        <v>1</v>
      </c>
      <c r="M1157" s="9">
        <v>1</v>
      </c>
      <c r="N1157" s="10">
        <v>5</v>
      </c>
    </row>
    <row r="1158" spans="1:14" x14ac:dyDescent="0.25">
      <c r="A1158" s="3" t="s">
        <v>10</v>
      </c>
      <c r="B1158" s="11" t="s">
        <v>38</v>
      </c>
      <c r="C1158" s="5">
        <v>11376</v>
      </c>
      <c r="D1158" s="5" t="s">
        <v>71</v>
      </c>
      <c r="E1158" s="12" t="s">
        <v>39</v>
      </c>
      <c r="F1158" s="7">
        <v>167</v>
      </c>
      <c r="G1158" s="7">
        <v>156</v>
      </c>
      <c r="H1158" s="8">
        <v>11376099</v>
      </c>
      <c r="I1158" s="9">
        <v>1</v>
      </c>
      <c r="J1158" s="9">
        <v>1</v>
      </c>
      <c r="K1158" s="9">
        <v>0</v>
      </c>
      <c r="L1158" s="9">
        <v>1</v>
      </c>
      <c r="M1158" s="9">
        <v>1</v>
      </c>
      <c r="N1158" s="10">
        <v>4</v>
      </c>
    </row>
    <row r="1159" spans="1:14" x14ac:dyDescent="0.25">
      <c r="A1159" s="3" t="s">
        <v>10</v>
      </c>
      <c r="B1159" s="11" t="s">
        <v>38</v>
      </c>
      <c r="C1159" s="5">
        <v>11376</v>
      </c>
      <c r="D1159" s="5" t="s">
        <v>71</v>
      </c>
      <c r="E1159" s="12" t="s">
        <v>39</v>
      </c>
      <c r="F1159" s="7">
        <v>167</v>
      </c>
      <c r="G1159" s="7">
        <v>156</v>
      </c>
      <c r="H1159" s="8">
        <v>11376100</v>
      </c>
      <c r="I1159" s="9">
        <v>1</v>
      </c>
      <c r="J1159" s="9">
        <v>1</v>
      </c>
      <c r="K1159" s="9">
        <v>1</v>
      </c>
      <c r="L1159" s="9">
        <v>1</v>
      </c>
      <c r="M1159" s="9">
        <v>1</v>
      </c>
      <c r="N1159" s="10">
        <v>5</v>
      </c>
    </row>
    <row r="1160" spans="1:14" x14ac:dyDescent="0.25">
      <c r="A1160" s="3" t="s">
        <v>10</v>
      </c>
      <c r="B1160" s="11" t="s">
        <v>38</v>
      </c>
      <c r="C1160" s="5">
        <v>11376</v>
      </c>
      <c r="D1160" s="5" t="s">
        <v>71</v>
      </c>
      <c r="E1160" s="12" t="s">
        <v>39</v>
      </c>
      <c r="F1160" s="7">
        <v>167</v>
      </c>
      <c r="G1160" s="7">
        <v>156</v>
      </c>
      <c r="H1160" s="8">
        <v>11376101</v>
      </c>
      <c r="I1160" s="9">
        <v>1</v>
      </c>
      <c r="J1160" s="9">
        <v>1</v>
      </c>
      <c r="K1160" s="9">
        <v>0</v>
      </c>
      <c r="L1160" s="9">
        <v>1</v>
      </c>
      <c r="M1160" s="9">
        <v>1</v>
      </c>
      <c r="N1160" s="10">
        <v>4</v>
      </c>
    </row>
    <row r="1161" spans="1:14" x14ac:dyDescent="0.25">
      <c r="A1161" s="3" t="s">
        <v>10</v>
      </c>
      <c r="B1161" s="11" t="s">
        <v>38</v>
      </c>
      <c r="C1161" s="5">
        <v>11376</v>
      </c>
      <c r="D1161" s="5" t="s">
        <v>71</v>
      </c>
      <c r="E1161" s="12" t="s">
        <v>39</v>
      </c>
      <c r="F1161" s="7">
        <v>167</v>
      </c>
      <c r="G1161" s="7">
        <v>156</v>
      </c>
      <c r="H1161" s="8">
        <v>11376102</v>
      </c>
      <c r="I1161" s="9">
        <v>1</v>
      </c>
      <c r="J1161" s="9">
        <v>1</v>
      </c>
      <c r="K1161" s="9">
        <v>1</v>
      </c>
      <c r="L1161" s="9">
        <v>1</v>
      </c>
      <c r="M1161" s="9">
        <v>1</v>
      </c>
      <c r="N1161" s="10">
        <v>5</v>
      </c>
    </row>
    <row r="1162" spans="1:14" x14ac:dyDescent="0.25">
      <c r="A1162" s="3" t="s">
        <v>10</v>
      </c>
      <c r="B1162" s="11" t="s">
        <v>38</v>
      </c>
      <c r="C1162" s="5">
        <v>11376</v>
      </c>
      <c r="D1162" s="5" t="s">
        <v>71</v>
      </c>
      <c r="E1162" s="12" t="s">
        <v>39</v>
      </c>
      <c r="F1162" s="7">
        <v>167</v>
      </c>
      <c r="G1162" s="7">
        <v>156</v>
      </c>
      <c r="H1162" s="8">
        <v>11376103</v>
      </c>
      <c r="I1162" s="9">
        <v>1</v>
      </c>
      <c r="J1162" s="9">
        <v>1</v>
      </c>
      <c r="K1162" s="9">
        <v>1</v>
      </c>
      <c r="L1162" s="9">
        <v>1</v>
      </c>
      <c r="M1162" s="9">
        <v>1</v>
      </c>
      <c r="N1162" s="10">
        <v>5</v>
      </c>
    </row>
    <row r="1163" spans="1:14" x14ac:dyDescent="0.25">
      <c r="A1163" s="3" t="s">
        <v>10</v>
      </c>
      <c r="B1163" s="11" t="s">
        <v>38</v>
      </c>
      <c r="C1163" s="5">
        <v>11376</v>
      </c>
      <c r="D1163" s="5" t="s">
        <v>71</v>
      </c>
      <c r="E1163" s="12" t="s">
        <v>39</v>
      </c>
      <c r="F1163" s="7">
        <v>167</v>
      </c>
      <c r="G1163" s="7">
        <v>156</v>
      </c>
      <c r="H1163" s="8">
        <v>11376104</v>
      </c>
      <c r="I1163" s="9">
        <v>1</v>
      </c>
      <c r="J1163" s="9">
        <v>1</v>
      </c>
      <c r="K1163" s="9">
        <v>1</v>
      </c>
      <c r="L1163" s="9">
        <v>1</v>
      </c>
      <c r="M1163" s="9">
        <v>1</v>
      </c>
      <c r="N1163" s="10">
        <v>5</v>
      </c>
    </row>
    <row r="1164" spans="1:14" x14ac:dyDescent="0.25">
      <c r="A1164" s="3" t="s">
        <v>10</v>
      </c>
      <c r="B1164" s="11" t="s">
        <v>38</v>
      </c>
      <c r="C1164" s="5">
        <v>11376</v>
      </c>
      <c r="D1164" s="5" t="s">
        <v>71</v>
      </c>
      <c r="E1164" s="12" t="s">
        <v>39</v>
      </c>
      <c r="F1164" s="7">
        <v>167</v>
      </c>
      <c r="G1164" s="7">
        <v>156</v>
      </c>
      <c r="H1164" s="8">
        <v>11376105</v>
      </c>
      <c r="I1164" s="9">
        <v>1</v>
      </c>
      <c r="J1164" s="9">
        <v>1</v>
      </c>
      <c r="K1164" s="9">
        <v>1</v>
      </c>
      <c r="L1164" s="9">
        <v>1</v>
      </c>
      <c r="M1164" s="9">
        <v>1</v>
      </c>
      <c r="N1164" s="10">
        <v>5</v>
      </c>
    </row>
    <row r="1165" spans="1:14" x14ac:dyDescent="0.25">
      <c r="A1165" s="3" t="s">
        <v>10</v>
      </c>
      <c r="B1165" s="11" t="s">
        <v>38</v>
      </c>
      <c r="C1165" s="5">
        <v>11376</v>
      </c>
      <c r="D1165" s="5" t="s">
        <v>71</v>
      </c>
      <c r="E1165" s="12" t="s">
        <v>39</v>
      </c>
      <c r="F1165" s="7">
        <v>167</v>
      </c>
      <c r="G1165" s="7">
        <v>156</v>
      </c>
      <c r="H1165" s="8">
        <v>11376106</v>
      </c>
      <c r="I1165" s="9">
        <v>1</v>
      </c>
      <c r="J1165" s="9">
        <v>1</v>
      </c>
      <c r="K1165" s="9">
        <v>1</v>
      </c>
      <c r="L1165" s="9">
        <v>1</v>
      </c>
      <c r="M1165" s="9">
        <v>1</v>
      </c>
      <c r="N1165" s="10">
        <v>5</v>
      </c>
    </row>
    <row r="1166" spans="1:14" x14ac:dyDescent="0.25">
      <c r="A1166" s="3" t="s">
        <v>10</v>
      </c>
      <c r="B1166" s="11" t="s">
        <v>38</v>
      </c>
      <c r="C1166" s="5">
        <v>11376</v>
      </c>
      <c r="D1166" s="5" t="s">
        <v>71</v>
      </c>
      <c r="E1166" s="12" t="s">
        <v>39</v>
      </c>
      <c r="F1166" s="7">
        <v>167</v>
      </c>
      <c r="G1166" s="7">
        <v>156</v>
      </c>
      <c r="H1166" s="8">
        <v>11376107</v>
      </c>
      <c r="I1166" s="9">
        <v>1</v>
      </c>
      <c r="J1166" s="9">
        <v>1</v>
      </c>
      <c r="K1166" s="9">
        <v>1</v>
      </c>
      <c r="L1166" s="9">
        <v>1</v>
      </c>
      <c r="M1166" s="9">
        <v>1</v>
      </c>
      <c r="N1166" s="10">
        <v>5</v>
      </c>
    </row>
    <row r="1167" spans="1:14" x14ac:dyDescent="0.25">
      <c r="A1167" s="3" t="s">
        <v>10</v>
      </c>
      <c r="B1167" s="11" t="s">
        <v>38</v>
      </c>
      <c r="C1167" s="5">
        <v>11376</v>
      </c>
      <c r="D1167" s="5" t="s">
        <v>71</v>
      </c>
      <c r="E1167" s="12" t="s">
        <v>39</v>
      </c>
      <c r="F1167" s="7">
        <v>167</v>
      </c>
      <c r="G1167" s="7">
        <v>156</v>
      </c>
      <c r="H1167" s="8">
        <v>11376108</v>
      </c>
      <c r="I1167" s="9">
        <v>1</v>
      </c>
      <c r="J1167" s="9">
        <v>1</v>
      </c>
      <c r="K1167" s="9">
        <v>0</v>
      </c>
      <c r="L1167" s="9">
        <v>1</v>
      </c>
      <c r="M1167" s="9">
        <v>0</v>
      </c>
      <c r="N1167" s="10">
        <v>3</v>
      </c>
    </row>
    <row r="1168" spans="1:14" x14ac:dyDescent="0.25">
      <c r="A1168" s="3" t="s">
        <v>10</v>
      </c>
      <c r="B1168" s="11" t="s">
        <v>38</v>
      </c>
      <c r="C1168" s="5">
        <v>11376</v>
      </c>
      <c r="D1168" s="5" t="s">
        <v>71</v>
      </c>
      <c r="E1168" s="12" t="s">
        <v>39</v>
      </c>
      <c r="F1168" s="7">
        <v>167</v>
      </c>
      <c r="G1168" s="7">
        <v>156</v>
      </c>
      <c r="H1168" s="8">
        <v>11376109</v>
      </c>
      <c r="I1168" s="9">
        <v>1</v>
      </c>
      <c r="J1168" s="9">
        <v>1</v>
      </c>
      <c r="K1168" s="9">
        <v>0</v>
      </c>
      <c r="L1168" s="9">
        <v>1</v>
      </c>
      <c r="M1168" s="9">
        <v>1</v>
      </c>
      <c r="N1168" s="10">
        <v>4</v>
      </c>
    </row>
    <row r="1169" spans="1:14" x14ac:dyDescent="0.25">
      <c r="A1169" s="3" t="s">
        <v>10</v>
      </c>
      <c r="B1169" s="11" t="s">
        <v>38</v>
      </c>
      <c r="C1169" s="5">
        <v>11376</v>
      </c>
      <c r="D1169" s="5" t="s">
        <v>71</v>
      </c>
      <c r="E1169" s="12" t="s">
        <v>39</v>
      </c>
      <c r="F1169" s="7">
        <v>167</v>
      </c>
      <c r="G1169" s="7">
        <v>156</v>
      </c>
      <c r="H1169" s="8">
        <v>11376110</v>
      </c>
      <c r="I1169" s="9">
        <v>1</v>
      </c>
      <c r="J1169" s="9">
        <v>1</v>
      </c>
      <c r="K1169" s="9">
        <v>0</v>
      </c>
      <c r="L1169" s="9">
        <v>1</v>
      </c>
      <c r="M1169" s="9">
        <v>1</v>
      </c>
      <c r="N1169" s="10">
        <v>4</v>
      </c>
    </row>
    <row r="1170" spans="1:14" x14ac:dyDescent="0.25">
      <c r="A1170" s="3" t="s">
        <v>10</v>
      </c>
      <c r="B1170" s="11" t="s">
        <v>38</v>
      </c>
      <c r="C1170" s="5">
        <v>11376</v>
      </c>
      <c r="D1170" s="5" t="s">
        <v>71</v>
      </c>
      <c r="E1170" s="12" t="s">
        <v>39</v>
      </c>
      <c r="F1170" s="7">
        <v>167</v>
      </c>
      <c r="G1170" s="7">
        <v>156</v>
      </c>
      <c r="H1170" s="8">
        <v>11376111</v>
      </c>
      <c r="I1170" s="9">
        <v>1</v>
      </c>
      <c r="J1170" s="9">
        <v>1</v>
      </c>
      <c r="K1170" s="9">
        <v>1</v>
      </c>
      <c r="L1170" s="9">
        <v>0</v>
      </c>
      <c r="M1170" s="9">
        <v>1</v>
      </c>
      <c r="N1170" s="10">
        <v>4</v>
      </c>
    </row>
    <row r="1171" spans="1:14" x14ac:dyDescent="0.25">
      <c r="A1171" s="3" t="s">
        <v>10</v>
      </c>
      <c r="B1171" s="11" t="s">
        <v>38</v>
      </c>
      <c r="C1171" s="5">
        <v>11376</v>
      </c>
      <c r="D1171" s="5" t="s">
        <v>71</v>
      </c>
      <c r="E1171" s="12" t="s">
        <v>39</v>
      </c>
      <c r="F1171" s="7">
        <v>167</v>
      </c>
      <c r="G1171" s="7">
        <v>156</v>
      </c>
      <c r="H1171" s="8">
        <v>11376112</v>
      </c>
      <c r="I1171" s="9">
        <v>1</v>
      </c>
      <c r="J1171" s="9">
        <v>0</v>
      </c>
      <c r="K1171" s="9">
        <v>0</v>
      </c>
      <c r="L1171" s="9">
        <v>1</v>
      </c>
      <c r="M1171" s="9">
        <v>1</v>
      </c>
      <c r="N1171" s="10">
        <v>3</v>
      </c>
    </row>
    <row r="1172" spans="1:14" x14ac:dyDescent="0.25">
      <c r="A1172" s="3" t="s">
        <v>10</v>
      </c>
      <c r="B1172" s="11" t="s">
        <v>38</v>
      </c>
      <c r="C1172" s="5">
        <v>11376</v>
      </c>
      <c r="D1172" s="5" t="s">
        <v>71</v>
      </c>
      <c r="E1172" s="12" t="s">
        <v>39</v>
      </c>
      <c r="F1172" s="7">
        <v>167</v>
      </c>
      <c r="G1172" s="7">
        <v>156</v>
      </c>
      <c r="H1172" s="8">
        <v>11376113</v>
      </c>
      <c r="I1172" s="9">
        <v>0</v>
      </c>
      <c r="J1172" s="9">
        <v>1</v>
      </c>
      <c r="K1172" s="9">
        <v>1</v>
      </c>
      <c r="L1172" s="9">
        <v>1</v>
      </c>
      <c r="M1172" s="9">
        <v>1</v>
      </c>
      <c r="N1172" s="10">
        <v>4</v>
      </c>
    </row>
    <row r="1173" spans="1:14" x14ac:dyDescent="0.25">
      <c r="A1173" s="3" t="s">
        <v>10</v>
      </c>
      <c r="B1173" s="11" t="s">
        <v>38</v>
      </c>
      <c r="C1173" s="5">
        <v>11376</v>
      </c>
      <c r="D1173" s="5" t="s">
        <v>71</v>
      </c>
      <c r="E1173" s="12" t="s">
        <v>39</v>
      </c>
      <c r="F1173" s="7">
        <v>167</v>
      </c>
      <c r="G1173" s="7">
        <v>156</v>
      </c>
      <c r="H1173" s="8">
        <v>11376114</v>
      </c>
      <c r="I1173" s="9">
        <v>1</v>
      </c>
      <c r="J1173" s="9">
        <v>1</v>
      </c>
      <c r="K1173" s="9">
        <v>0</v>
      </c>
      <c r="L1173" s="9">
        <v>1</v>
      </c>
      <c r="M1173" s="9">
        <v>1</v>
      </c>
      <c r="N1173" s="10">
        <v>4</v>
      </c>
    </row>
    <row r="1174" spans="1:14" x14ac:dyDescent="0.25">
      <c r="A1174" s="3" t="s">
        <v>10</v>
      </c>
      <c r="B1174" s="11" t="s">
        <v>38</v>
      </c>
      <c r="C1174" s="5">
        <v>11376</v>
      </c>
      <c r="D1174" s="5" t="s">
        <v>71</v>
      </c>
      <c r="E1174" s="12" t="s">
        <v>39</v>
      </c>
      <c r="F1174" s="7">
        <v>167</v>
      </c>
      <c r="G1174" s="7">
        <v>156</v>
      </c>
      <c r="H1174" s="8">
        <v>11376115</v>
      </c>
      <c r="I1174" s="9">
        <v>1</v>
      </c>
      <c r="J1174" s="9">
        <v>0</v>
      </c>
      <c r="K1174" s="9">
        <v>1</v>
      </c>
      <c r="L1174" s="9">
        <v>1</v>
      </c>
      <c r="M1174" s="9">
        <v>1</v>
      </c>
      <c r="N1174" s="10">
        <v>4</v>
      </c>
    </row>
    <row r="1175" spans="1:14" x14ac:dyDescent="0.25">
      <c r="A1175" s="3" t="s">
        <v>10</v>
      </c>
      <c r="B1175" s="11" t="s">
        <v>38</v>
      </c>
      <c r="C1175" s="5">
        <v>11376</v>
      </c>
      <c r="D1175" s="5" t="s">
        <v>71</v>
      </c>
      <c r="E1175" s="12" t="s">
        <v>39</v>
      </c>
      <c r="F1175" s="7">
        <v>167</v>
      </c>
      <c r="G1175" s="7">
        <v>156</v>
      </c>
      <c r="H1175" s="8">
        <v>11376116</v>
      </c>
      <c r="I1175" s="9">
        <v>1</v>
      </c>
      <c r="J1175" s="9">
        <v>1</v>
      </c>
      <c r="K1175" s="9">
        <v>1</v>
      </c>
      <c r="L1175" s="9">
        <v>1</v>
      </c>
      <c r="M1175" s="9">
        <v>1</v>
      </c>
      <c r="N1175" s="10">
        <v>5</v>
      </c>
    </row>
    <row r="1176" spans="1:14" x14ac:dyDescent="0.25">
      <c r="A1176" s="3" t="s">
        <v>10</v>
      </c>
      <c r="B1176" s="11" t="s">
        <v>38</v>
      </c>
      <c r="C1176" s="5">
        <v>11376</v>
      </c>
      <c r="D1176" s="5" t="s">
        <v>71</v>
      </c>
      <c r="E1176" s="12" t="s">
        <v>39</v>
      </c>
      <c r="F1176" s="7">
        <v>167</v>
      </c>
      <c r="G1176" s="7">
        <v>156</v>
      </c>
      <c r="H1176" s="8">
        <v>11376117</v>
      </c>
      <c r="I1176" s="9">
        <v>0</v>
      </c>
      <c r="J1176" s="9">
        <v>1</v>
      </c>
      <c r="K1176" s="9">
        <v>0</v>
      </c>
      <c r="L1176" s="9">
        <v>1</v>
      </c>
      <c r="M1176" s="9">
        <v>0</v>
      </c>
      <c r="N1176" s="10">
        <v>2</v>
      </c>
    </row>
    <row r="1177" spans="1:14" x14ac:dyDescent="0.25">
      <c r="A1177" s="3" t="s">
        <v>10</v>
      </c>
      <c r="B1177" s="11" t="s">
        <v>38</v>
      </c>
      <c r="C1177" s="5">
        <v>11376</v>
      </c>
      <c r="D1177" s="5" t="s">
        <v>71</v>
      </c>
      <c r="E1177" s="12" t="s">
        <v>39</v>
      </c>
      <c r="F1177" s="7">
        <v>167</v>
      </c>
      <c r="G1177" s="7">
        <v>156</v>
      </c>
      <c r="H1177" s="8">
        <v>11376118</v>
      </c>
      <c r="I1177" s="9">
        <v>1</v>
      </c>
      <c r="J1177" s="9">
        <v>1</v>
      </c>
      <c r="K1177" s="9">
        <v>1</v>
      </c>
      <c r="L1177" s="9">
        <v>1</v>
      </c>
      <c r="M1177" s="9">
        <v>1</v>
      </c>
      <c r="N1177" s="10">
        <v>5</v>
      </c>
    </row>
    <row r="1178" spans="1:14" x14ac:dyDescent="0.25">
      <c r="A1178" s="3" t="s">
        <v>10</v>
      </c>
      <c r="B1178" s="11" t="s">
        <v>38</v>
      </c>
      <c r="C1178" s="5">
        <v>11376</v>
      </c>
      <c r="D1178" s="5" t="s">
        <v>71</v>
      </c>
      <c r="E1178" s="12" t="s">
        <v>39</v>
      </c>
      <c r="F1178" s="7">
        <v>167</v>
      </c>
      <c r="G1178" s="7">
        <v>156</v>
      </c>
      <c r="H1178" s="8">
        <v>11376119</v>
      </c>
      <c r="I1178" s="9">
        <v>1</v>
      </c>
      <c r="J1178" s="9">
        <v>1</v>
      </c>
      <c r="K1178" s="9">
        <v>1</v>
      </c>
      <c r="L1178" s="9">
        <v>1</v>
      </c>
      <c r="M1178" s="9">
        <v>1</v>
      </c>
      <c r="N1178" s="10">
        <v>5</v>
      </c>
    </row>
    <row r="1179" spans="1:14" x14ac:dyDescent="0.25">
      <c r="A1179" s="3" t="s">
        <v>10</v>
      </c>
      <c r="B1179" s="11" t="s">
        <v>38</v>
      </c>
      <c r="C1179" s="5">
        <v>11376</v>
      </c>
      <c r="D1179" s="5" t="s">
        <v>71</v>
      </c>
      <c r="E1179" s="12" t="s">
        <v>39</v>
      </c>
      <c r="F1179" s="7">
        <v>167</v>
      </c>
      <c r="G1179" s="7">
        <v>156</v>
      </c>
      <c r="H1179" s="8">
        <v>11376120</v>
      </c>
      <c r="I1179" s="9">
        <v>1</v>
      </c>
      <c r="J1179" s="9">
        <v>1</v>
      </c>
      <c r="K1179" s="9">
        <v>1</v>
      </c>
      <c r="L1179" s="9">
        <v>1</v>
      </c>
      <c r="M1179" s="9">
        <v>1</v>
      </c>
      <c r="N1179" s="10">
        <v>5</v>
      </c>
    </row>
    <row r="1180" spans="1:14" x14ac:dyDescent="0.25">
      <c r="A1180" s="3" t="s">
        <v>10</v>
      </c>
      <c r="B1180" s="11" t="s">
        <v>38</v>
      </c>
      <c r="C1180" s="5">
        <v>11376</v>
      </c>
      <c r="D1180" s="5" t="s">
        <v>71</v>
      </c>
      <c r="E1180" s="12" t="s">
        <v>39</v>
      </c>
      <c r="F1180" s="7">
        <v>167</v>
      </c>
      <c r="G1180" s="7">
        <v>156</v>
      </c>
      <c r="H1180" s="8">
        <v>11376121</v>
      </c>
      <c r="I1180" s="9">
        <v>1</v>
      </c>
      <c r="J1180" s="9">
        <v>1</v>
      </c>
      <c r="K1180" s="9">
        <v>1</v>
      </c>
      <c r="L1180" s="9">
        <v>0</v>
      </c>
      <c r="M1180" s="9">
        <v>1</v>
      </c>
      <c r="N1180" s="10">
        <v>4</v>
      </c>
    </row>
    <row r="1181" spans="1:14" x14ac:dyDescent="0.25">
      <c r="A1181" s="3" t="s">
        <v>10</v>
      </c>
      <c r="B1181" s="11" t="s">
        <v>38</v>
      </c>
      <c r="C1181" s="5">
        <v>11376</v>
      </c>
      <c r="D1181" s="5" t="s">
        <v>71</v>
      </c>
      <c r="E1181" s="12" t="s">
        <v>39</v>
      </c>
      <c r="F1181" s="7">
        <v>167</v>
      </c>
      <c r="G1181" s="7">
        <v>156</v>
      </c>
      <c r="H1181" s="8">
        <v>11376122</v>
      </c>
      <c r="I1181" s="9">
        <v>1</v>
      </c>
      <c r="J1181" s="9">
        <v>1</v>
      </c>
      <c r="K1181" s="9">
        <v>0</v>
      </c>
      <c r="L1181" s="9">
        <v>1</v>
      </c>
      <c r="M1181" s="9">
        <v>1</v>
      </c>
      <c r="N1181" s="10">
        <v>4</v>
      </c>
    </row>
    <row r="1182" spans="1:14" x14ac:dyDescent="0.25">
      <c r="A1182" s="3" t="s">
        <v>10</v>
      </c>
      <c r="B1182" s="11" t="s">
        <v>38</v>
      </c>
      <c r="C1182" s="5">
        <v>11376</v>
      </c>
      <c r="D1182" s="5" t="s">
        <v>71</v>
      </c>
      <c r="E1182" s="13" t="s">
        <v>40</v>
      </c>
      <c r="F1182" s="7">
        <v>167</v>
      </c>
      <c r="G1182" s="7">
        <v>156</v>
      </c>
      <c r="H1182" s="8">
        <v>11376123</v>
      </c>
      <c r="I1182" s="9">
        <v>1</v>
      </c>
      <c r="J1182" s="9">
        <v>0</v>
      </c>
      <c r="K1182" s="9">
        <v>1</v>
      </c>
      <c r="L1182" s="9">
        <v>1</v>
      </c>
      <c r="M1182" s="9">
        <v>1</v>
      </c>
      <c r="N1182" s="10">
        <v>4</v>
      </c>
    </row>
    <row r="1183" spans="1:14" x14ac:dyDescent="0.25">
      <c r="A1183" s="3" t="s">
        <v>10</v>
      </c>
      <c r="B1183" s="11" t="s">
        <v>38</v>
      </c>
      <c r="C1183" s="5">
        <v>11376</v>
      </c>
      <c r="D1183" s="5" t="s">
        <v>71</v>
      </c>
      <c r="E1183" s="12" t="s">
        <v>40</v>
      </c>
      <c r="F1183" s="7">
        <v>167</v>
      </c>
      <c r="G1183" s="7">
        <v>156</v>
      </c>
      <c r="H1183" s="8">
        <v>11376124</v>
      </c>
      <c r="I1183" s="9">
        <v>0</v>
      </c>
      <c r="J1183" s="9">
        <v>0</v>
      </c>
      <c r="K1183" s="9">
        <v>1</v>
      </c>
      <c r="L1183" s="9">
        <v>1</v>
      </c>
      <c r="M1183" s="9">
        <v>1</v>
      </c>
      <c r="N1183" s="10">
        <v>3</v>
      </c>
    </row>
    <row r="1184" spans="1:14" x14ac:dyDescent="0.25">
      <c r="A1184" s="3" t="s">
        <v>10</v>
      </c>
      <c r="B1184" s="11" t="s">
        <v>38</v>
      </c>
      <c r="C1184" s="5">
        <v>11376</v>
      </c>
      <c r="D1184" s="5" t="s">
        <v>71</v>
      </c>
      <c r="E1184" s="12" t="s">
        <v>40</v>
      </c>
      <c r="F1184" s="7">
        <v>167</v>
      </c>
      <c r="G1184" s="7">
        <v>156</v>
      </c>
      <c r="H1184" s="8">
        <v>11376125</v>
      </c>
      <c r="I1184" s="9">
        <v>0</v>
      </c>
      <c r="J1184" s="9">
        <v>1</v>
      </c>
      <c r="K1184" s="9">
        <v>1</v>
      </c>
      <c r="L1184" s="9">
        <v>0</v>
      </c>
      <c r="M1184" s="9">
        <v>1</v>
      </c>
      <c r="N1184" s="10">
        <v>3</v>
      </c>
    </row>
    <row r="1185" spans="1:14" x14ac:dyDescent="0.25">
      <c r="A1185" s="3" t="s">
        <v>10</v>
      </c>
      <c r="B1185" s="11" t="s">
        <v>38</v>
      </c>
      <c r="C1185" s="5">
        <v>11376</v>
      </c>
      <c r="D1185" s="5" t="s">
        <v>71</v>
      </c>
      <c r="E1185" s="12" t="s">
        <v>40</v>
      </c>
      <c r="F1185" s="7">
        <v>167</v>
      </c>
      <c r="G1185" s="7">
        <v>156</v>
      </c>
      <c r="H1185" s="8">
        <v>11376126</v>
      </c>
      <c r="I1185" s="9">
        <v>1</v>
      </c>
      <c r="J1185" s="9">
        <v>1</v>
      </c>
      <c r="K1185" s="9">
        <v>1</v>
      </c>
      <c r="L1185" s="9">
        <v>1</v>
      </c>
      <c r="M1185" s="9">
        <v>1</v>
      </c>
      <c r="N1185" s="10">
        <v>5</v>
      </c>
    </row>
    <row r="1186" spans="1:14" x14ac:dyDescent="0.25">
      <c r="A1186" s="3" t="s">
        <v>10</v>
      </c>
      <c r="B1186" s="11" t="s">
        <v>38</v>
      </c>
      <c r="C1186" s="5">
        <v>11376</v>
      </c>
      <c r="D1186" s="5" t="s">
        <v>71</v>
      </c>
      <c r="E1186" s="12" t="s">
        <v>40</v>
      </c>
      <c r="F1186" s="7">
        <v>167</v>
      </c>
      <c r="G1186" s="7">
        <v>156</v>
      </c>
      <c r="H1186" s="8">
        <v>11376127</v>
      </c>
      <c r="I1186" s="9">
        <v>1</v>
      </c>
      <c r="J1186" s="9">
        <v>1</v>
      </c>
      <c r="K1186" s="9">
        <v>1</v>
      </c>
      <c r="L1186" s="9">
        <v>1</v>
      </c>
      <c r="M1186" s="9">
        <v>1</v>
      </c>
      <c r="N1186" s="10">
        <v>5</v>
      </c>
    </row>
    <row r="1187" spans="1:14" x14ac:dyDescent="0.25">
      <c r="A1187" s="3" t="s">
        <v>10</v>
      </c>
      <c r="B1187" s="11" t="s">
        <v>38</v>
      </c>
      <c r="C1187" s="5">
        <v>11376</v>
      </c>
      <c r="D1187" s="5" t="s">
        <v>71</v>
      </c>
      <c r="E1187" s="12" t="s">
        <v>40</v>
      </c>
      <c r="F1187" s="7">
        <v>167</v>
      </c>
      <c r="G1187" s="7">
        <v>156</v>
      </c>
      <c r="H1187" s="8">
        <v>11376128</v>
      </c>
      <c r="I1187" s="9">
        <v>1</v>
      </c>
      <c r="J1187" s="9">
        <v>1</v>
      </c>
      <c r="K1187" s="9">
        <v>0</v>
      </c>
      <c r="L1187" s="9">
        <v>1</v>
      </c>
      <c r="M1187" s="9">
        <v>1</v>
      </c>
      <c r="N1187" s="10">
        <v>4</v>
      </c>
    </row>
    <row r="1188" spans="1:14" x14ac:dyDescent="0.25">
      <c r="A1188" s="3" t="s">
        <v>10</v>
      </c>
      <c r="B1188" s="11" t="s">
        <v>38</v>
      </c>
      <c r="C1188" s="5">
        <v>11376</v>
      </c>
      <c r="D1188" s="5" t="s">
        <v>71</v>
      </c>
      <c r="E1188" s="12" t="s">
        <v>40</v>
      </c>
      <c r="F1188" s="7">
        <v>167</v>
      </c>
      <c r="G1188" s="7">
        <v>156</v>
      </c>
      <c r="H1188" s="8">
        <v>11376129</v>
      </c>
      <c r="I1188" s="9">
        <v>1</v>
      </c>
      <c r="J1188" s="9">
        <v>0</v>
      </c>
      <c r="K1188" s="9">
        <v>1</v>
      </c>
      <c r="L1188" s="9">
        <v>1</v>
      </c>
      <c r="M1188" s="9">
        <v>1</v>
      </c>
      <c r="N1188" s="10">
        <v>4</v>
      </c>
    </row>
    <row r="1189" spans="1:14" x14ac:dyDescent="0.25">
      <c r="A1189" s="3" t="s">
        <v>10</v>
      </c>
      <c r="B1189" s="11" t="s">
        <v>38</v>
      </c>
      <c r="C1189" s="5">
        <v>11376</v>
      </c>
      <c r="D1189" s="5" t="s">
        <v>71</v>
      </c>
      <c r="E1189" s="12" t="s">
        <v>40</v>
      </c>
      <c r="F1189" s="7">
        <v>167</v>
      </c>
      <c r="G1189" s="7">
        <v>156</v>
      </c>
      <c r="H1189" s="8">
        <v>11376130</v>
      </c>
      <c r="I1189" s="9">
        <v>1</v>
      </c>
      <c r="J1189" s="9">
        <v>0</v>
      </c>
      <c r="K1189" s="9">
        <v>1</v>
      </c>
      <c r="L1189" s="9">
        <v>1</v>
      </c>
      <c r="M1189" s="9">
        <v>1</v>
      </c>
      <c r="N1189" s="10">
        <v>4</v>
      </c>
    </row>
    <row r="1190" spans="1:14" x14ac:dyDescent="0.25">
      <c r="A1190" s="3" t="s">
        <v>10</v>
      </c>
      <c r="B1190" s="11" t="s">
        <v>38</v>
      </c>
      <c r="C1190" s="5">
        <v>11376</v>
      </c>
      <c r="D1190" s="5" t="s">
        <v>71</v>
      </c>
      <c r="E1190" s="12" t="s">
        <v>40</v>
      </c>
      <c r="F1190" s="7">
        <v>167</v>
      </c>
      <c r="G1190" s="7">
        <v>156</v>
      </c>
      <c r="H1190" s="8">
        <v>11376131</v>
      </c>
      <c r="I1190" s="9">
        <v>1</v>
      </c>
      <c r="J1190" s="9">
        <v>1</v>
      </c>
      <c r="K1190" s="9">
        <v>1</v>
      </c>
      <c r="L1190" s="9">
        <v>1</v>
      </c>
      <c r="M1190" s="9">
        <v>1</v>
      </c>
      <c r="N1190" s="10">
        <v>5</v>
      </c>
    </row>
    <row r="1191" spans="1:14" x14ac:dyDescent="0.25">
      <c r="A1191" s="3" t="s">
        <v>10</v>
      </c>
      <c r="B1191" s="11" t="s">
        <v>38</v>
      </c>
      <c r="C1191" s="5">
        <v>11376</v>
      </c>
      <c r="D1191" s="5" t="s">
        <v>71</v>
      </c>
      <c r="E1191" s="12" t="s">
        <v>40</v>
      </c>
      <c r="F1191" s="7">
        <v>167</v>
      </c>
      <c r="G1191" s="7">
        <v>156</v>
      </c>
      <c r="H1191" s="8">
        <v>11376132</v>
      </c>
      <c r="I1191" s="9">
        <v>0</v>
      </c>
      <c r="J1191" s="9">
        <v>1</v>
      </c>
      <c r="K1191" s="9">
        <v>1</v>
      </c>
      <c r="L1191" s="9">
        <v>1</v>
      </c>
      <c r="M1191" s="9">
        <v>1</v>
      </c>
      <c r="N1191" s="10">
        <v>4</v>
      </c>
    </row>
    <row r="1192" spans="1:14" x14ac:dyDescent="0.25">
      <c r="A1192" s="3" t="s">
        <v>10</v>
      </c>
      <c r="B1192" s="11" t="s">
        <v>38</v>
      </c>
      <c r="C1192" s="5">
        <v>11376</v>
      </c>
      <c r="D1192" s="5" t="s">
        <v>71</v>
      </c>
      <c r="E1192" s="12" t="s">
        <v>40</v>
      </c>
      <c r="F1192" s="7">
        <v>167</v>
      </c>
      <c r="G1192" s="7">
        <v>156</v>
      </c>
      <c r="H1192" s="8">
        <v>11376133</v>
      </c>
      <c r="I1192" s="9">
        <v>0</v>
      </c>
      <c r="J1192" s="9">
        <v>0</v>
      </c>
      <c r="K1192" s="9">
        <v>1</v>
      </c>
      <c r="L1192" s="9">
        <v>1</v>
      </c>
      <c r="M1192" s="9">
        <v>1</v>
      </c>
      <c r="N1192" s="10">
        <v>3</v>
      </c>
    </row>
    <row r="1193" spans="1:14" x14ac:dyDescent="0.25">
      <c r="A1193" s="3" t="s">
        <v>10</v>
      </c>
      <c r="B1193" s="11" t="s">
        <v>38</v>
      </c>
      <c r="C1193" s="5">
        <v>11376</v>
      </c>
      <c r="D1193" s="5" t="s">
        <v>71</v>
      </c>
      <c r="E1193" s="12" t="s">
        <v>40</v>
      </c>
      <c r="F1193" s="7">
        <v>167</v>
      </c>
      <c r="G1193" s="7">
        <v>156</v>
      </c>
      <c r="H1193" s="8">
        <v>11376134</v>
      </c>
      <c r="I1193" s="9">
        <v>1</v>
      </c>
      <c r="J1193" s="9">
        <v>1</v>
      </c>
      <c r="K1193" s="9">
        <v>1</v>
      </c>
      <c r="L1193" s="9">
        <v>1</v>
      </c>
      <c r="M1193" s="9">
        <v>1</v>
      </c>
      <c r="N1193" s="10">
        <v>5</v>
      </c>
    </row>
    <row r="1194" spans="1:14" x14ac:dyDescent="0.25">
      <c r="A1194" s="3" t="s">
        <v>10</v>
      </c>
      <c r="B1194" s="11" t="s">
        <v>38</v>
      </c>
      <c r="C1194" s="5">
        <v>11376</v>
      </c>
      <c r="D1194" s="5" t="s">
        <v>71</v>
      </c>
      <c r="E1194" s="12" t="s">
        <v>40</v>
      </c>
      <c r="F1194" s="7">
        <v>167</v>
      </c>
      <c r="G1194" s="7">
        <v>156</v>
      </c>
      <c r="H1194" s="8">
        <v>11376135</v>
      </c>
      <c r="I1194" s="9">
        <v>1</v>
      </c>
      <c r="J1194" s="9">
        <v>0</v>
      </c>
      <c r="K1194" s="9">
        <v>1</v>
      </c>
      <c r="L1194" s="9">
        <v>1</v>
      </c>
      <c r="M1194" s="9">
        <v>0</v>
      </c>
      <c r="N1194" s="10">
        <v>3</v>
      </c>
    </row>
    <row r="1195" spans="1:14" x14ac:dyDescent="0.25">
      <c r="A1195" s="3" t="s">
        <v>10</v>
      </c>
      <c r="B1195" s="11" t="s">
        <v>38</v>
      </c>
      <c r="C1195" s="5">
        <v>11376</v>
      </c>
      <c r="D1195" s="5" t="s">
        <v>71</v>
      </c>
      <c r="E1195" s="12" t="s">
        <v>40</v>
      </c>
      <c r="F1195" s="7">
        <v>167</v>
      </c>
      <c r="G1195" s="7">
        <v>156</v>
      </c>
      <c r="H1195" s="8">
        <v>11376136</v>
      </c>
      <c r="I1195" s="9">
        <v>0</v>
      </c>
      <c r="J1195" s="9">
        <v>0</v>
      </c>
      <c r="K1195" s="9">
        <v>1</v>
      </c>
      <c r="L1195" s="9">
        <v>1</v>
      </c>
      <c r="M1195" s="9">
        <v>1</v>
      </c>
      <c r="N1195" s="10">
        <v>3</v>
      </c>
    </row>
    <row r="1196" spans="1:14" x14ac:dyDescent="0.25">
      <c r="A1196" s="3" t="s">
        <v>10</v>
      </c>
      <c r="B1196" s="11" t="s">
        <v>38</v>
      </c>
      <c r="C1196" s="5">
        <v>11376</v>
      </c>
      <c r="D1196" s="5" t="s">
        <v>71</v>
      </c>
      <c r="E1196" s="12" t="s">
        <v>40</v>
      </c>
      <c r="F1196" s="7">
        <v>167</v>
      </c>
      <c r="G1196" s="7">
        <v>156</v>
      </c>
      <c r="H1196" s="8">
        <v>11376137</v>
      </c>
      <c r="I1196" s="9">
        <v>1</v>
      </c>
      <c r="J1196" s="9">
        <v>1</v>
      </c>
      <c r="K1196" s="9">
        <v>1</v>
      </c>
      <c r="L1196" s="9">
        <v>1</v>
      </c>
      <c r="M1196" s="9">
        <v>1</v>
      </c>
      <c r="N1196" s="10">
        <v>5</v>
      </c>
    </row>
    <row r="1197" spans="1:14" x14ac:dyDescent="0.25">
      <c r="A1197" s="3" t="s">
        <v>10</v>
      </c>
      <c r="B1197" s="11" t="s">
        <v>38</v>
      </c>
      <c r="C1197" s="5">
        <v>11376</v>
      </c>
      <c r="D1197" s="5" t="s">
        <v>71</v>
      </c>
      <c r="E1197" s="12" t="s">
        <v>40</v>
      </c>
      <c r="F1197" s="7">
        <v>167</v>
      </c>
      <c r="G1197" s="7">
        <v>156</v>
      </c>
      <c r="H1197" s="8">
        <v>11376138</v>
      </c>
      <c r="I1197" s="9">
        <v>0</v>
      </c>
      <c r="J1197" s="9">
        <v>0</v>
      </c>
      <c r="K1197" s="9">
        <v>1</v>
      </c>
      <c r="L1197" s="9">
        <v>1</v>
      </c>
      <c r="M1197" s="9">
        <v>0</v>
      </c>
      <c r="N1197" s="10">
        <v>2</v>
      </c>
    </row>
    <row r="1198" spans="1:14" x14ac:dyDescent="0.25">
      <c r="A1198" s="3" t="s">
        <v>10</v>
      </c>
      <c r="B1198" s="11" t="s">
        <v>38</v>
      </c>
      <c r="C1198" s="5">
        <v>11376</v>
      </c>
      <c r="D1198" s="5" t="s">
        <v>71</v>
      </c>
      <c r="E1198" s="12" t="s">
        <v>40</v>
      </c>
      <c r="F1198" s="7">
        <v>167</v>
      </c>
      <c r="G1198" s="7">
        <v>156</v>
      </c>
      <c r="H1198" s="8">
        <v>11376139</v>
      </c>
      <c r="I1198" s="9">
        <v>1</v>
      </c>
      <c r="J1198" s="9">
        <v>1</v>
      </c>
      <c r="K1198" s="9">
        <v>1</v>
      </c>
      <c r="L1198" s="9">
        <v>1</v>
      </c>
      <c r="M1198" s="9">
        <v>1</v>
      </c>
      <c r="N1198" s="10">
        <v>5</v>
      </c>
    </row>
    <row r="1199" spans="1:14" x14ac:dyDescent="0.25">
      <c r="A1199" s="3" t="s">
        <v>10</v>
      </c>
      <c r="B1199" s="11" t="s">
        <v>38</v>
      </c>
      <c r="C1199" s="5">
        <v>11376</v>
      </c>
      <c r="D1199" s="5" t="s">
        <v>71</v>
      </c>
      <c r="E1199" s="12" t="s">
        <v>40</v>
      </c>
      <c r="F1199" s="7">
        <v>167</v>
      </c>
      <c r="G1199" s="7">
        <v>156</v>
      </c>
      <c r="H1199" s="8">
        <v>11376140</v>
      </c>
      <c r="I1199" s="9">
        <v>0</v>
      </c>
      <c r="J1199" s="9">
        <v>1</v>
      </c>
      <c r="K1199" s="9">
        <v>1</v>
      </c>
      <c r="L1199" s="9">
        <v>1</v>
      </c>
      <c r="M1199" s="9">
        <v>1</v>
      </c>
      <c r="N1199" s="10">
        <v>4</v>
      </c>
    </row>
    <row r="1200" spans="1:14" x14ac:dyDescent="0.25">
      <c r="A1200" s="3" t="s">
        <v>10</v>
      </c>
      <c r="B1200" s="11" t="s">
        <v>38</v>
      </c>
      <c r="C1200" s="5">
        <v>11376</v>
      </c>
      <c r="D1200" s="5" t="s">
        <v>71</v>
      </c>
      <c r="E1200" s="12" t="s">
        <v>40</v>
      </c>
      <c r="F1200" s="7">
        <v>167</v>
      </c>
      <c r="G1200" s="7">
        <v>156</v>
      </c>
      <c r="H1200" s="8">
        <v>11376141</v>
      </c>
      <c r="I1200" s="9">
        <v>1</v>
      </c>
      <c r="J1200" s="9">
        <v>1</v>
      </c>
      <c r="K1200" s="9">
        <v>1</v>
      </c>
      <c r="L1200" s="9">
        <v>1</v>
      </c>
      <c r="M1200" s="9">
        <v>1</v>
      </c>
      <c r="N1200" s="10">
        <v>5</v>
      </c>
    </row>
    <row r="1201" spans="1:14" x14ac:dyDescent="0.25">
      <c r="A1201" s="3" t="s">
        <v>10</v>
      </c>
      <c r="B1201" s="11" t="s">
        <v>38</v>
      </c>
      <c r="C1201" s="5">
        <v>11376</v>
      </c>
      <c r="D1201" s="5" t="s">
        <v>71</v>
      </c>
      <c r="E1201" s="12" t="s">
        <v>40</v>
      </c>
      <c r="F1201" s="7">
        <v>167</v>
      </c>
      <c r="G1201" s="7">
        <v>156</v>
      </c>
      <c r="H1201" s="8">
        <v>11376142</v>
      </c>
      <c r="I1201" s="9">
        <v>1</v>
      </c>
      <c r="J1201" s="9">
        <v>1</v>
      </c>
      <c r="K1201" s="9">
        <v>1</v>
      </c>
      <c r="L1201" s="9">
        <v>1</v>
      </c>
      <c r="M1201" s="9">
        <v>1</v>
      </c>
      <c r="N1201" s="10">
        <v>5</v>
      </c>
    </row>
    <row r="1202" spans="1:14" x14ac:dyDescent="0.25">
      <c r="A1202" s="3" t="s">
        <v>10</v>
      </c>
      <c r="B1202" s="11" t="s">
        <v>38</v>
      </c>
      <c r="C1202" s="5">
        <v>11376</v>
      </c>
      <c r="D1202" s="5" t="s">
        <v>71</v>
      </c>
      <c r="E1202" s="12" t="s">
        <v>40</v>
      </c>
      <c r="F1202" s="7">
        <v>167</v>
      </c>
      <c r="G1202" s="7">
        <v>156</v>
      </c>
      <c r="H1202" s="8">
        <v>11376143</v>
      </c>
      <c r="I1202" s="9">
        <v>1</v>
      </c>
      <c r="J1202" s="9">
        <v>0</v>
      </c>
      <c r="K1202" s="9">
        <v>1</v>
      </c>
      <c r="L1202" s="9">
        <v>1</v>
      </c>
      <c r="M1202" s="9">
        <v>1</v>
      </c>
      <c r="N1202" s="10">
        <v>4</v>
      </c>
    </row>
    <row r="1203" spans="1:14" x14ac:dyDescent="0.25">
      <c r="A1203" s="3" t="s">
        <v>10</v>
      </c>
      <c r="B1203" s="11" t="s">
        <v>38</v>
      </c>
      <c r="C1203" s="5">
        <v>11376</v>
      </c>
      <c r="D1203" s="5" t="s">
        <v>71</v>
      </c>
      <c r="E1203" s="12" t="s">
        <v>40</v>
      </c>
      <c r="F1203" s="7">
        <v>167</v>
      </c>
      <c r="G1203" s="7">
        <v>156</v>
      </c>
      <c r="H1203" s="8">
        <v>11376144</v>
      </c>
      <c r="I1203" s="9">
        <v>0</v>
      </c>
      <c r="J1203" s="9">
        <v>1</v>
      </c>
      <c r="K1203" s="9">
        <v>1</v>
      </c>
      <c r="L1203" s="9">
        <v>1</v>
      </c>
      <c r="M1203" s="9">
        <v>1</v>
      </c>
      <c r="N1203" s="10">
        <v>4</v>
      </c>
    </row>
    <row r="1204" spans="1:14" x14ac:dyDescent="0.25">
      <c r="A1204" s="3" t="s">
        <v>10</v>
      </c>
      <c r="B1204" s="11" t="s">
        <v>38</v>
      </c>
      <c r="C1204" s="5">
        <v>11376</v>
      </c>
      <c r="D1204" s="5" t="s">
        <v>71</v>
      </c>
      <c r="E1204" s="12" t="s">
        <v>40</v>
      </c>
      <c r="F1204" s="7">
        <v>167</v>
      </c>
      <c r="G1204" s="7">
        <v>156</v>
      </c>
      <c r="H1204" s="8">
        <v>11376145</v>
      </c>
      <c r="I1204" s="9">
        <v>1</v>
      </c>
      <c r="J1204" s="9">
        <v>1</v>
      </c>
      <c r="K1204" s="9">
        <v>1</v>
      </c>
      <c r="L1204" s="9">
        <v>1</v>
      </c>
      <c r="M1204" s="9">
        <v>1</v>
      </c>
      <c r="N1204" s="10">
        <v>5</v>
      </c>
    </row>
    <row r="1205" spans="1:14" x14ac:dyDescent="0.25">
      <c r="A1205" s="3" t="s">
        <v>10</v>
      </c>
      <c r="B1205" s="11" t="s">
        <v>38</v>
      </c>
      <c r="C1205" s="5">
        <v>11376</v>
      </c>
      <c r="D1205" s="5" t="s">
        <v>71</v>
      </c>
      <c r="E1205" s="12" t="s">
        <v>40</v>
      </c>
      <c r="F1205" s="7">
        <v>167</v>
      </c>
      <c r="G1205" s="7">
        <v>156</v>
      </c>
      <c r="H1205" s="8">
        <v>11376146</v>
      </c>
      <c r="I1205" s="9">
        <v>1</v>
      </c>
      <c r="J1205" s="9">
        <v>1</v>
      </c>
      <c r="K1205" s="9">
        <v>1</v>
      </c>
      <c r="L1205" s="9">
        <v>1</v>
      </c>
      <c r="M1205" s="9">
        <v>1</v>
      </c>
      <c r="N1205" s="10">
        <v>5</v>
      </c>
    </row>
    <row r="1206" spans="1:14" x14ac:dyDescent="0.25">
      <c r="A1206" s="3" t="s">
        <v>10</v>
      </c>
      <c r="B1206" s="11" t="s">
        <v>38</v>
      </c>
      <c r="C1206" s="5">
        <v>11376</v>
      </c>
      <c r="D1206" s="5" t="s">
        <v>71</v>
      </c>
      <c r="E1206" s="12" t="s">
        <v>40</v>
      </c>
      <c r="F1206" s="7">
        <v>167</v>
      </c>
      <c r="G1206" s="7">
        <v>156</v>
      </c>
      <c r="H1206" s="8">
        <v>11376147</v>
      </c>
      <c r="I1206" s="9">
        <v>1</v>
      </c>
      <c r="J1206" s="9">
        <v>0</v>
      </c>
      <c r="K1206" s="9">
        <v>1</v>
      </c>
      <c r="L1206" s="9">
        <v>1</v>
      </c>
      <c r="M1206" s="9">
        <v>1</v>
      </c>
      <c r="N1206" s="10">
        <v>4</v>
      </c>
    </row>
    <row r="1207" spans="1:14" x14ac:dyDescent="0.25">
      <c r="A1207" s="3" t="s">
        <v>10</v>
      </c>
      <c r="B1207" s="11" t="s">
        <v>38</v>
      </c>
      <c r="C1207" s="5">
        <v>11376</v>
      </c>
      <c r="D1207" s="5" t="s">
        <v>71</v>
      </c>
      <c r="E1207" s="12" t="s">
        <v>40</v>
      </c>
      <c r="F1207" s="7">
        <v>167</v>
      </c>
      <c r="G1207" s="7">
        <v>156</v>
      </c>
      <c r="H1207" s="8">
        <v>11376148</v>
      </c>
      <c r="I1207" s="9">
        <v>1</v>
      </c>
      <c r="J1207" s="9">
        <v>1</v>
      </c>
      <c r="K1207" s="9">
        <v>1</v>
      </c>
      <c r="L1207" s="9">
        <v>1</v>
      </c>
      <c r="M1207" s="9">
        <v>1</v>
      </c>
      <c r="N1207" s="10">
        <v>5</v>
      </c>
    </row>
    <row r="1208" spans="1:14" x14ac:dyDescent="0.25">
      <c r="A1208" s="3" t="s">
        <v>10</v>
      </c>
      <c r="B1208" s="11" t="s">
        <v>38</v>
      </c>
      <c r="C1208" s="5">
        <v>11376</v>
      </c>
      <c r="D1208" s="5" t="s">
        <v>71</v>
      </c>
      <c r="E1208" s="12" t="s">
        <v>40</v>
      </c>
      <c r="F1208" s="7">
        <v>167</v>
      </c>
      <c r="G1208" s="7">
        <v>156</v>
      </c>
      <c r="H1208" s="8">
        <v>11376149</v>
      </c>
      <c r="I1208" s="9">
        <v>1</v>
      </c>
      <c r="J1208" s="9">
        <v>0</v>
      </c>
      <c r="K1208" s="9">
        <v>1</v>
      </c>
      <c r="L1208" s="9">
        <v>1</v>
      </c>
      <c r="M1208" s="9">
        <v>1</v>
      </c>
      <c r="N1208" s="10">
        <v>4</v>
      </c>
    </row>
    <row r="1209" spans="1:14" x14ac:dyDescent="0.25">
      <c r="A1209" s="3" t="s">
        <v>10</v>
      </c>
      <c r="B1209" s="11" t="s">
        <v>38</v>
      </c>
      <c r="C1209" s="5">
        <v>11376</v>
      </c>
      <c r="D1209" s="5" t="s">
        <v>71</v>
      </c>
      <c r="E1209" s="12" t="s">
        <v>40</v>
      </c>
      <c r="F1209" s="7">
        <v>167</v>
      </c>
      <c r="G1209" s="7">
        <v>156</v>
      </c>
      <c r="H1209" s="8">
        <v>11376150</v>
      </c>
      <c r="I1209" s="9">
        <v>1</v>
      </c>
      <c r="J1209" s="9">
        <v>0</v>
      </c>
      <c r="K1209" s="9">
        <v>1</v>
      </c>
      <c r="L1209" s="9">
        <v>1</v>
      </c>
      <c r="M1209" s="9">
        <v>1</v>
      </c>
      <c r="N1209" s="10">
        <v>4</v>
      </c>
    </row>
    <row r="1210" spans="1:14" x14ac:dyDescent="0.25">
      <c r="A1210" s="3" t="s">
        <v>10</v>
      </c>
      <c r="B1210" s="11" t="s">
        <v>38</v>
      </c>
      <c r="C1210" s="5">
        <v>11376</v>
      </c>
      <c r="D1210" s="5" t="s">
        <v>71</v>
      </c>
      <c r="E1210" s="12" t="s">
        <v>40</v>
      </c>
      <c r="F1210" s="7">
        <v>167</v>
      </c>
      <c r="G1210" s="7">
        <v>156</v>
      </c>
      <c r="H1210" s="8">
        <v>11376151</v>
      </c>
      <c r="I1210" s="9">
        <v>1</v>
      </c>
      <c r="J1210" s="9">
        <v>1</v>
      </c>
      <c r="K1210" s="9">
        <v>1</v>
      </c>
      <c r="L1210" s="9">
        <v>1</v>
      </c>
      <c r="M1210" s="9">
        <v>1</v>
      </c>
      <c r="N1210" s="10">
        <v>5</v>
      </c>
    </row>
    <row r="1211" spans="1:14" x14ac:dyDescent="0.25">
      <c r="A1211" s="3" t="s">
        <v>10</v>
      </c>
      <c r="B1211" s="11" t="s">
        <v>38</v>
      </c>
      <c r="C1211" s="5">
        <v>11376</v>
      </c>
      <c r="D1211" s="5" t="s">
        <v>71</v>
      </c>
      <c r="E1211" s="12" t="s">
        <v>40</v>
      </c>
      <c r="F1211" s="7">
        <v>167</v>
      </c>
      <c r="G1211" s="7">
        <v>156</v>
      </c>
      <c r="H1211" s="8">
        <v>11376152</v>
      </c>
      <c r="I1211" s="9">
        <v>1</v>
      </c>
      <c r="J1211" s="9">
        <v>1</v>
      </c>
      <c r="K1211" s="9">
        <v>1</v>
      </c>
      <c r="L1211" s="9">
        <v>1</v>
      </c>
      <c r="M1211" s="9">
        <v>1</v>
      </c>
      <c r="N1211" s="10">
        <v>5</v>
      </c>
    </row>
    <row r="1212" spans="1:14" x14ac:dyDescent="0.25">
      <c r="A1212" s="3" t="s">
        <v>10</v>
      </c>
      <c r="B1212" s="11" t="s">
        <v>38</v>
      </c>
      <c r="C1212" s="5">
        <v>11376</v>
      </c>
      <c r="D1212" s="5" t="s">
        <v>71</v>
      </c>
      <c r="E1212" s="12" t="s">
        <v>40</v>
      </c>
      <c r="F1212" s="7">
        <v>167</v>
      </c>
      <c r="G1212" s="7">
        <v>156</v>
      </c>
      <c r="H1212" s="8">
        <v>11376153</v>
      </c>
      <c r="I1212" s="9">
        <v>1</v>
      </c>
      <c r="J1212" s="9">
        <v>1</v>
      </c>
      <c r="K1212" s="9">
        <v>1</v>
      </c>
      <c r="L1212" s="9">
        <v>1</v>
      </c>
      <c r="M1212" s="9">
        <v>1</v>
      </c>
      <c r="N1212" s="10">
        <v>5</v>
      </c>
    </row>
    <row r="1213" spans="1:14" x14ac:dyDescent="0.25">
      <c r="A1213" s="3" t="s">
        <v>10</v>
      </c>
      <c r="B1213" s="11" t="s">
        <v>38</v>
      </c>
      <c r="C1213" s="5">
        <v>11376</v>
      </c>
      <c r="D1213" s="5" t="s">
        <v>71</v>
      </c>
      <c r="E1213" s="12" t="s">
        <v>40</v>
      </c>
      <c r="F1213" s="7">
        <v>167</v>
      </c>
      <c r="G1213" s="7">
        <v>156</v>
      </c>
      <c r="H1213" s="8">
        <v>11376154</v>
      </c>
      <c r="I1213" s="9">
        <v>1</v>
      </c>
      <c r="J1213" s="9">
        <v>0</v>
      </c>
      <c r="K1213" s="9">
        <v>1</v>
      </c>
      <c r="L1213" s="9">
        <v>1</v>
      </c>
      <c r="M1213" s="9">
        <v>1</v>
      </c>
      <c r="N1213" s="10">
        <v>4</v>
      </c>
    </row>
    <row r="1214" spans="1:14" x14ac:dyDescent="0.25">
      <c r="A1214" s="3" t="s">
        <v>10</v>
      </c>
      <c r="B1214" s="11" t="s">
        <v>38</v>
      </c>
      <c r="C1214" s="5">
        <v>11376</v>
      </c>
      <c r="D1214" s="5" t="s">
        <v>71</v>
      </c>
      <c r="E1214" s="12" t="s">
        <v>40</v>
      </c>
      <c r="F1214" s="7">
        <v>167</v>
      </c>
      <c r="G1214" s="7">
        <v>156</v>
      </c>
      <c r="H1214" s="8">
        <v>11376155</v>
      </c>
      <c r="I1214" s="9">
        <v>1</v>
      </c>
      <c r="J1214" s="9">
        <v>1</v>
      </c>
      <c r="K1214" s="9">
        <v>1</v>
      </c>
      <c r="L1214" s="9">
        <v>1</v>
      </c>
      <c r="M1214" s="9">
        <v>1</v>
      </c>
      <c r="N1214" s="10">
        <v>5</v>
      </c>
    </row>
    <row r="1215" spans="1:14" x14ac:dyDescent="0.25">
      <c r="A1215" s="3" t="s">
        <v>10</v>
      </c>
      <c r="B1215" s="11" t="s">
        <v>38</v>
      </c>
      <c r="C1215" s="5">
        <v>11376</v>
      </c>
      <c r="D1215" s="5" t="s">
        <v>71</v>
      </c>
      <c r="E1215" s="12" t="s">
        <v>40</v>
      </c>
      <c r="F1215" s="7">
        <v>167</v>
      </c>
      <c r="G1215" s="7">
        <v>156</v>
      </c>
      <c r="H1215" s="8">
        <v>11376156</v>
      </c>
      <c r="I1215" s="9">
        <v>1</v>
      </c>
      <c r="J1215" s="9">
        <v>0</v>
      </c>
      <c r="K1215" s="9">
        <v>0</v>
      </c>
      <c r="L1215" s="9">
        <v>1</v>
      </c>
      <c r="M1215" s="9">
        <v>0</v>
      </c>
      <c r="N1215" s="10">
        <v>2</v>
      </c>
    </row>
    <row r="1216" spans="1:14" x14ac:dyDescent="0.25">
      <c r="A1216" s="3" t="s">
        <v>10</v>
      </c>
      <c r="B1216" s="11" t="s">
        <v>41</v>
      </c>
      <c r="C1216" s="5">
        <v>11484</v>
      </c>
      <c r="D1216" s="5" t="s">
        <v>71</v>
      </c>
      <c r="E1216" s="6" t="s">
        <v>15</v>
      </c>
      <c r="F1216" s="7">
        <v>63</v>
      </c>
      <c r="G1216" s="7">
        <v>50</v>
      </c>
      <c r="H1216" s="8">
        <v>11484001</v>
      </c>
      <c r="I1216" s="9">
        <v>1</v>
      </c>
      <c r="J1216" s="9">
        <v>1</v>
      </c>
      <c r="K1216" s="9">
        <v>0</v>
      </c>
      <c r="L1216" s="9">
        <v>1</v>
      </c>
      <c r="M1216" s="9">
        <v>1</v>
      </c>
      <c r="N1216" s="10">
        <v>4</v>
      </c>
    </row>
    <row r="1217" spans="1:14" x14ac:dyDescent="0.25">
      <c r="A1217" s="3" t="s">
        <v>10</v>
      </c>
      <c r="B1217" s="11" t="s">
        <v>41</v>
      </c>
      <c r="C1217" s="5">
        <v>11484</v>
      </c>
      <c r="D1217" s="5" t="s">
        <v>71</v>
      </c>
      <c r="E1217" s="13" t="s">
        <v>15</v>
      </c>
      <c r="F1217" s="7">
        <v>63</v>
      </c>
      <c r="G1217" s="7">
        <v>50</v>
      </c>
      <c r="H1217" s="8">
        <v>11484002</v>
      </c>
      <c r="I1217" s="9">
        <v>1</v>
      </c>
      <c r="J1217" s="9">
        <v>1</v>
      </c>
      <c r="K1217" s="9">
        <v>1</v>
      </c>
      <c r="L1217" s="9">
        <v>1</v>
      </c>
      <c r="M1217" s="9">
        <v>1</v>
      </c>
      <c r="N1217" s="10">
        <v>5</v>
      </c>
    </row>
    <row r="1218" spans="1:14" x14ac:dyDescent="0.25">
      <c r="A1218" s="3" t="s">
        <v>10</v>
      </c>
      <c r="B1218" s="11" t="s">
        <v>41</v>
      </c>
      <c r="C1218" s="5">
        <v>11484</v>
      </c>
      <c r="D1218" s="5" t="s">
        <v>71</v>
      </c>
      <c r="E1218" s="13" t="s">
        <v>15</v>
      </c>
      <c r="F1218" s="7">
        <v>63</v>
      </c>
      <c r="G1218" s="7">
        <v>50</v>
      </c>
      <c r="H1218" s="8">
        <v>11484003</v>
      </c>
      <c r="I1218" s="9">
        <v>1</v>
      </c>
      <c r="J1218" s="9">
        <v>0</v>
      </c>
      <c r="K1218" s="9">
        <v>0</v>
      </c>
      <c r="L1218" s="9">
        <v>1</v>
      </c>
      <c r="M1218" s="9">
        <v>0</v>
      </c>
      <c r="N1218" s="10">
        <v>2</v>
      </c>
    </row>
    <row r="1219" spans="1:14" x14ac:dyDescent="0.25">
      <c r="A1219" s="3" t="s">
        <v>10</v>
      </c>
      <c r="B1219" s="11" t="s">
        <v>41</v>
      </c>
      <c r="C1219" s="5">
        <v>11484</v>
      </c>
      <c r="D1219" s="5" t="s">
        <v>71</v>
      </c>
      <c r="E1219" s="12" t="s">
        <v>15</v>
      </c>
      <c r="F1219" s="7">
        <v>63</v>
      </c>
      <c r="G1219" s="7">
        <v>50</v>
      </c>
      <c r="H1219" s="8">
        <v>11484004</v>
      </c>
      <c r="I1219" s="9">
        <v>1</v>
      </c>
      <c r="J1219" s="9">
        <v>0</v>
      </c>
      <c r="K1219" s="9">
        <v>0</v>
      </c>
      <c r="L1219" s="9">
        <v>1</v>
      </c>
      <c r="M1219" s="9">
        <v>1</v>
      </c>
      <c r="N1219" s="10">
        <v>3</v>
      </c>
    </row>
    <row r="1220" spans="1:14" x14ac:dyDescent="0.25">
      <c r="A1220" s="3" t="s">
        <v>10</v>
      </c>
      <c r="B1220" s="11" t="s">
        <v>41</v>
      </c>
      <c r="C1220" s="5">
        <v>11484</v>
      </c>
      <c r="D1220" s="5" t="s">
        <v>71</v>
      </c>
      <c r="E1220" s="12" t="s">
        <v>15</v>
      </c>
      <c r="F1220" s="7">
        <v>63</v>
      </c>
      <c r="G1220" s="7">
        <v>50</v>
      </c>
      <c r="H1220" s="8">
        <v>11484005</v>
      </c>
      <c r="I1220" s="9">
        <v>1</v>
      </c>
      <c r="J1220" s="9">
        <v>1</v>
      </c>
      <c r="K1220" s="9">
        <v>0</v>
      </c>
      <c r="L1220" s="9">
        <v>1</v>
      </c>
      <c r="M1220" s="9">
        <v>0</v>
      </c>
      <c r="N1220" s="10">
        <v>3</v>
      </c>
    </row>
    <row r="1221" spans="1:14" x14ac:dyDescent="0.25">
      <c r="A1221" s="3" t="s">
        <v>10</v>
      </c>
      <c r="B1221" s="11" t="s">
        <v>41</v>
      </c>
      <c r="C1221" s="5">
        <v>11484</v>
      </c>
      <c r="D1221" s="5" t="s">
        <v>71</v>
      </c>
      <c r="E1221" s="12" t="s">
        <v>15</v>
      </c>
      <c r="F1221" s="7">
        <v>63</v>
      </c>
      <c r="G1221" s="7">
        <v>50</v>
      </c>
      <c r="H1221" s="8">
        <v>11484006</v>
      </c>
      <c r="I1221" s="9">
        <v>1</v>
      </c>
      <c r="J1221" s="9">
        <v>0</v>
      </c>
      <c r="K1221" s="9">
        <v>0</v>
      </c>
      <c r="L1221" s="9">
        <v>0</v>
      </c>
      <c r="M1221" s="9">
        <v>0</v>
      </c>
      <c r="N1221" s="10">
        <v>1</v>
      </c>
    </row>
    <row r="1222" spans="1:14" x14ac:dyDescent="0.25">
      <c r="A1222" s="3" t="s">
        <v>10</v>
      </c>
      <c r="B1222" s="11" t="s">
        <v>41</v>
      </c>
      <c r="C1222" s="5">
        <v>11484</v>
      </c>
      <c r="D1222" s="5" t="s">
        <v>71</v>
      </c>
      <c r="E1222" s="12" t="s">
        <v>15</v>
      </c>
      <c r="F1222" s="7">
        <v>63</v>
      </c>
      <c r="G1222" s="7">
        <v>50</v>
      </c>
      <c r="H1222" s="8">
        <v>11484007</v>
      </c>
      <c r="I1222" s="9">
        <v>0</v>
      </c>
      <c r="J1222" s="9">
        <v>0</v>
      </c>
      <c r="K1222" s="9">
        <v>0</v>
      </c>
      <c r="L1222" s="9">
        <v>1</v>
      </c>
      <c r="M1222" s="9">
        <v>1</v>
      </c>
      <c r="N1222" s="10">
        <v>2</v>
      </c>
    </row>
    <row r="1223" spans="1:14" x14ac:dyDescent="0.25">
      <c r="A1223" s="3" t="s">
        <v>10</v>
      </c>
      <c r="B1223" s="11" t="s">
        <v>41</v>
      </c>
      <c r="C1223" s="5">
        <v>11484</v>
      </c>
      <c r="D1223" s="5" t="s">
        <v>71</v>
      </c>
      <c r="E1223" s="12" t="s">
        <v>15</v>
      </c>
      <c r="F1223" s="7">
        <v>63</v>
      </c>
      <c r="G1223" s="7">
        <v>50</v>
      </c>
      <c r="H1223" s="8">
        <v>11484008</v>
      </c>
      <c r="I1223" s="9">
        <v>1</v>
      </c>
      <c r="J1223" s="9">
        <v>1</v>
      </c>
      <c r="K1223" s="9">
        <v>0</v>
      </c>
      <c r="L1223" s="9">
        <v>1</v>
      </c>
      <c r="M1223" s="9">
        <v>1</v>
      </c>
      <c r="N1223" s="10">
        <v>4</v>
      </c>
    </row>
    <row r="1224" spans="1:14" x14ac:dyDescent="0.25">
      <c r="A1224" s="3" t="s">
        <v>10</v>
      </c>
      <c r="B1224" s="11" t="s">
        <v>41</v>
      </c>
      <c r="C1224" s="5">
        <v>11484</v>
      </c>
      <c r="D1224" s="5" t="s">
        <v>71</v>
      </c>
      <c r="E1224" s="12" t="s">
        <v>15</v>
      </c>
      <c r="F1224" s="7">
        <v>63</v>
      </c>
      <c r="G1224" s="7">
        <v>50</v>
      </c>
      <c r="H1224" s="8">
        <v>11484009</v>
      </c>
      <c r="I1224" s="9">
        <v>1</v>
      </c>
      <c r="J1224" s="9">
        <v>0</v>
      </c>
      <c r="K1224" s="9">
        <v>0</v>
      </c>
      <c r="L1224" s="9">
        <v>1</v>
      </c>
      <c r="M1224" s="9">
        <v>1</v>
      </c>
      <c r="N1224" s="10">
        <v>3</v>
      </c>
    </row>
    <row r="1225" spans="1:14" x14ac:dyDescent="0.25">
      <c r="A1225" s="3" t="s">
        <v>10</v>
      </c>
      <c r="B1225" s="11" t="s">
        <v>41</v>
      </c>
      <c r="C1225" s="5">
        <v>11484</v>
      </c>
      <c r="D1225" s="5" t="s">
        <v>71</v>
      </c>
      <c r="E1225" s="12" t="s">
        <v>15</v>
      </c>
      <c r="F1225" s="7">
        <v>63</v>
      </c>
      <c r="G1225" s="7">
        <v>50</v>
      </c>
      <c r="H1225" s="8">
        <v>11484010</v>
      </c>
      <c r="I1225" s="9">
        <v>1</v>
      </c>
      <c r="J1225" s="9">
        <v>1</v>
      </c>
      <c r="K1225" s="9">
        <v>0</v>
      </c>
      <c r="L1225" s="9">
        <v>1</v>
      </c>
      <c r="M1225" s="9">
        <v>1</v>
      </c>
      <c r="N1225" s="10">
        <v>4</v>
      </c>
    </row>
    <row r="1226" spans="1:14" x14ac:dyDescent="0.25">
      <c r="A1226" s="3" t="s">
        <v>10</v>
      </c>
      <c r="B1226" s="11" t="s">
        <v>41</v>
      </c>
      <c r="C1226" s="5">
        <v>11484</v>
      </c>
      <c r="D1226" s="5" t="s">
        <v>71</v>
      </c>
      <c r="E1226" s="12" t="s">
        <v>15</v>
      </c>
      <c r="F1226" s="7">
        <v>63</v>
      </c>
      <c r="G1226" s="7">
        <v>50</v>
      </c>
      <c r="H1226" s="8">
        <v>11484011</v>
      </c>
      <c r="I1226" s="9">
        <v>1</v>
      </c>
      <c r="J1226" s="9">
        <v>1</v>
      </c>
      <c r="K1226" s="9">
        <v>1</v>
      </c>
      <c r="L1226" s="9">
        <v>1</v>
      </c>
      <c r="M1226" s="9">
        <v>1</v>
      </c>
      <c r="N1226" s="10">
        <v>5</v>
      </c>
    </row>
    <row r="1227" spans="1:14" x14ac:dyDescent="0.25">
      <c r="A1227" s="3" t="s">
        <v>10</v>
      </c>
      <c r="B1227" s="11" t="s">
        <v>41</v>
      </c>
      <c r="C1227" s="5">
        <v>11484</v>
      </c>
      <c r="D1227" s="5" t="s">
        <v>71</v>
      </c>
      <c r="E1227" s="12" t="s">
        <v>15</v>
      </c>
      <c r="F1227" s="7">
        <v>63</v>
      </c>
      <c r="G1227" s="7">
        <v>50</v>
      </c>
      <c r="H1227" s="8">
        <v>11484012</v>
      </c>
      <c r="I1227" s="9">
        <v>1</v>
      </c>
      <c r="J1227" s="9">
        <v>1</v>
      </c>
      <c r="K1227" s="9">
        <v>1</v>
      </c>
      <c r="L1227" s="9">
        <v>1</v>
      </c>
      <c r="M1227" s="9">
        <v>1</v>
      </c>
      <c r="N1227" s="10">
        <v>5</v>
      </c>
    </row>
    <row r="1228" spans="1:14" x14ac:dyDescent="0.25">
      <c r="A1228" s="3" t="s">
        <v>10</v>
      </c>
      <c r="B1228" s="11" t="s">
        <v>41</v>
      </c>
      <c r="C1228" s="5">
        <v>11484</v>
      </c>
      <c r="D1228" s="5" t="s">
        <v>71</v>
      </c>
      <c r="E1228" s="12" t="s">
        <v>15</v>
      </c>
      <c r="F1228" s="7">
        <v>63</v>
      </c>
      <c r="G1228" s="7">
        <v>50</v>
      </c>
      <c r="H1228" s="8">
        <v>11484013</v>
      </c>
      <c r="I1228" s="9">
        <v>1</v>
      </c>
      <c r="J1228" s="9">
        <v>0</v>
      </c>
      <c r="K1228" s="9">
        <v>0</v>
      </c>
      <c r="L1228" s="9">
        <v>1</v>
      </c>
      <c r="M1228" s="9">
        <v>0</v>
      </c>
      <c r="N1228" s="10">
        <v>2</v>
      </c>
    </row>
    <row r="1229" spans="1:14" x14ac:dyDescent="0.25">
      <c r="A1229" s="3" t="s">
        <v>10</v>
      </c>
      <c r="B1229" s="11" t="s">
        <v>41</v>
      </c>
      <c r="C1229" s="5">
        <v>11484</v>
      </c>
      <c r="D1229" s="5" t="s">
        <v>71</v>
      </c>
      <c r="E1229" s="12" t="s">
        <v>15</v>
      </c>
      <c r="F1229" s="7">
        <v>63</v>
      </c>
      <c r="G1229" s="7">
        <v>50</v>
      </c>
      <c r="H1229" s="8">
        <v>11484014</v>
      </c>
      <c r="I1229" s="9">
        <v>1</v>
      </c>
      <c r="J1229" s="9">
        <v>1</v>
      </c>
      <c r="K1229" s="9">
        <v>0</v>
      </c>
      <c r="L1229" s="9">
        <v>1</v>
      </c>
      <c r="M1229" s="9">
        <v>1</v>
      </c>
      <c r="N1229" s="10">
        <v>4</v>
      </c>
    </row>
    <row r="1230" spans="1:14" x14ac:dyDescent="0.25">
      <c r="A1230" s="3" t="s">
        <v>10</v>
      </c>
      <c r="B1230" s="11" t="s">
        <v>41</v>
      </c>
      <c r="C1230" s="5">
        <v>11484</v>
      </c>
      <c r="D1230" s="5" t="s">
        <v>71</v>
      </c>
      <c r="E1230" s="12" t="s">
        <v>15</v>
      </c>
      <c r="F1230" s="7">
        <v>63</v>
      </c>
      <c r="G1230" s="7">
        <v>50</v>
      </c>
      <c r="H1230" s="8">
        <v>11484015</v>
      </c>
      <c r="I1230" s="9">
        <v>0</v>
      </c>
      <c r="J1230" s="9">
        <v>0</v>
      </c>
      <c r="K1230" s="9">
        <v>0</v>
      </c>
      <c r="L1230" s="9">
        <v>1</v>
      </c>
      <c r="M1230" s="9">
        <v>1</v>
      </c>
      <c r="N1230" s="10">
        <v>2</v>
      </c>
    </row>
    <row r="1231" spans="1:14" x14ac:dyDescent="0.25">
      <c r="A1231" s="3" t="s">
        <v>10</v>
      </c>
      <c r="B1231" s="11" t="s">
        <v>41</v>
      </c>
      <c r="C1231" s="5">
        <v>11484</v>
      </c>
      <c r="D1231" s="5" t="s">
        <v>71</v>
      </c>
      <c r="E1231" s="12" t="s">
        <v>15</v>
      </c>
      <c r="F1231" s="7">
        <v>63</v>
      </c>
      <c r="G1231" s="7">
        <v>50</v>
      </c>
      <c r="H1231" s="8">
        <v>11484016</v>
      </c>
      <c r="I1231" s="9">
        <v>1</v>
      </c>
      <c r="J1231" s="9">
        <v>0</v>
      </c>
      <c r="K1231" s="9">
        <v>1</v>
      </c>
      <c r="L1231" s="9">
        <v>1</v>
      </c>
      <c r="M1231" s="9">
        <v>0</v>
      </c>
      <c r="N1231" s="10">
        <v>3</v>
      </c>
    </row>
    <row r="1232" spans="1:14" x14ac:dyDescent="0.25">
      <c r="A1232" s="3" t="s">
        <v>10</v>
      </c>
      <c r="B1232" s="11" t="s">
        <v>41</v>
      </c>
      <c r="C1232" s="5">
        <v>11484</v>
      </c>
      <c r="D1232" s="5" t="s">
        <v>71</v>
      </c>
      <c r="E1232" s="12" t="s">
        <v>15</v>
      </c>
      <c r="F1232" s="7">
        <v>63</v>
      </c>
      <c r="G1232" s="7">
        <v>50</v>
      </c>
      <c r="H1232" s="8">
        <v>11484017</v>
      </c>
      <c r="I1232" s="9">
        <v>1</v>
      </c>
      <c r="J1232" s="9">
        <v>1</v>
      </c>
      <c r="K1232" s="9">
        <v>0</v>
      </c>
      <c r="L1232" s="9">
        <v>1</v>
      </c>
      <c r="M1232" s="9">
        <v>1</v>
      </c>
      <c r="N1232" s="10">
        <v>4</v>
      </c>
    </row>
    <row r="1233" spans="1:14" x14ac:dyDescent="0.25">
      <c r="A1233" s="3" t="s">
        <v>10</v>
      </c>
      <c r="B1233" s="11" t="s">
        <v>41</v>
      </c>
      <c r="C1233" s="5">
        <v>11484</v>
      </c>
      <c r="D1233" s="5" t="s">
        <v>71</v>
      </c>
      <c r="E1233" s="12" t="s">
        <v>15</v>
      </c>
      <c r="F1233" s="7">
        <v>63</v>
      </c>
      <c r="G1233" s="7">
        <v>50</v>
      </c>
      <c r="H1233" s="8">
        <v>11484018</v>
      </c>
      <c r="I1233" s="9">
        <v>1</v>
      </c>
      <c r="J1233" s="9">
        <v>1</v>
      </c>
      <c r="K1233" s="9">
        <v>1</v>
      </c>
      <c r="L1233" s="9">
        <v>1</v>
      </c>
      <c r="M1233" s="9">
        <v>1</v>
      </c>
      <c r="N1233" s="10">
        <v>5</v>
      </c>
    </row>
    <row r="1234" spans="1:14" x14ac:dyDescent="0.25">
      <c r="A1234" s="3" t="s">
        <v>10</v>
      </c>
      <c r="B1234" s="11" t="s">
        <v>41</v>
      </c>
      <c r="C1234" s="5">
        <v>11484</v>
      </c>
      <c r="D1234" s="5" t="s">
        <v>71</v>
      </c>
      <c r="E1234" s="12" t="s">
        <v>15</v>
      </c>
      <c r="F1234" s="7">
        <v>63</v>
      </c>
      <c r="G1234" s="7">
        <v>50</v>
      </c>
      <c r="H1234" s="8">
        <v>11484019</v>
      </c>
      <c r="I1234" s="9">
        <v>0</v>
      </c>
      <c r="J1234" s="9">
        <v>1</v>
      </c>
      <c r="K1234" s="9">
        <v>0</v>
      </c>
      <c r="L1234" s="9">
        <v>0</v>
      </c>
      <c r="M1234" s="9">
        <v>1</v>
      </c>
      <c r="N1234" s="10">
        <v>2</v>
      </c>
    </row>
    <row r="1235" spans="1:14" x14ac:dyDescent="0.25">
      <c r="A1235" s="3" t="s">
        <v>10</v>
      </c>
      <c r="B1235" s="11" t="s">
        <v>41</v>
      </c>
      <c r="C1235" s="5">
        <v>11484</v>
      </c>
      <c r="D1235" s="5" t="s">
        <v>71</v>
      </c>
      <c r="E1235" s="12" t="s">
        <v>15</v>
      </c>
      <c r="F1235" s="7">
        <v>63</v>
      </c>
      <c r="G1235" s="7">
        <v>50</v>
      </c>
      <c r="H1235" s="8">
        <v>11484020</v>
      </c>
      <c r="I1235" s="9">
        <v>1</v>
      </c>
      <c r="J1235" s="9">
        <v>1</v>
      </c>
      <c r="K1235" s="9">
        <v>1</v>
      </c>
      <c r="L1235" s="9">
        <v>1</v>
      </c>
      <c r="M1235" s="9">
        <v>1</v>
      </c>
      <c r="N1235" s="10">
        <v>5</v>
      </c>
    </row>
    <row r="1236" spans="1:14" x14ac:dyDescent="0.25">
      <c r="A1236" s="3" t="s">
        <v>10</v>
      </c>
      <c r="B1236" s="11" t="s">
        <v>41</v>
      </c>
      <c r="C1236" s="5">
        <v>11484</v>
      </c>
      <c r="D1236" s="5" t="s">
        <v>71</v>
      </c>
      <c r="E1236" s="12" t="s">
        <v>15</v>
      </c>
      <c r="F1236" s="7">
        <v>63</v>
      </c>
      <c r="G1236" s="7">
        <v>50</v>
      </c>
      <c r="H1236" s="8">
        <v>11484021</v>
      </c>
      <c r="I1236" s="9">
        <v>1</v>
      </c>
      <c r="J1236" s="9">
        <v>1</v>
      </c>
      <c r="K1236" s="9">
        <v>1</v>
      </c>
      <c r="L1236" s="9">
        <v>1</v>
      </c>
      <c r="M1236" s="9">
        <v>1</v>
      </c>
      <c r="N1236" s="10">
        <v>5</v>
      </c>
    </row>
    <row r="1237" spans="1:14" x14ac:dyDescent="0.25">
      <c r="A1237" s="3" t="s">
        <v>10</v>
      </c>
      <c r="B1237" s="11" t="s">
        <v>41</v>
      </c>
      <c r="C1237" s="5">
        <v>11484</v>
      </c>
      <c r="D1237" s="5" t="s">
        <v>71</v>
      </c>
      <c r="E1237" s="12" t="s">
        <v>15</v>
      </c>
      <c r="F1237" s="7">
        <v>63</v>
      </c>
      <c r="G1237" s="7">
        <v>50</v>
      </c>
      <c r="H1237" s="8">
        <v>11484022</v>
      </c>
      <c r="I1237" s="9">
        <v>1</v>
      </c>
      <c r="J1237" s="9">
        <v>1</v>
      </c>
      <c r="K1237" s="9">
        <v>0</v>
      </c>
      <c r="L1237" s="9">
        <v>1</v>
      </c>
      <c r="M1237" s="9">
        <v>1</v>
      </c>
      <c r="N1237" s="10">
        <v>4</v>
      </c>
    </row>
    <row r="1238" spans="1:14" x14ac:dyDescent="0.25">
      <c r="A1238" s="3" t="s">
        <v>10</v>
      </c>
      <c r="B1238" s="11" t="s">
        <v>41</v>
      </c>
      <c r="C1238" s="5">
        <v>11484</v>
      </c>
      <c r="D1238" s="5" t="s">
        <v>71</v>
      </c>
      <c r="E1238" s="12" t="s">
        <v>15</v>
      </c>
      <c r="F1238" s="7">
        <v>63</v>
      </c>
      <c r="G1238" s="7">
        <v>50</v>
      </c>
      <c r="H1238" s="8">
        <v>11484023</v>
      </c>
      <c r="I1238" s="9">
        <v>1</v>
      </c>
      <c r="J1238" s="9">
        <v>1</v>
      </c>
      <c r="K1238" s="9">
        <v>0</v>
      </c>
      <c r="L1238" s="9">
        <v>1</v>
      </c>
      <c r="M1238" s="9">
        <v>1</v>
      </c>
      <c r="N1238" s="10">
        <v>4</v>
      </c>
    </row>
    <row r="1239" spans="1:14" x14ac:dyDescent="0.25">
      <c r="A1239" s="3" t="s">
        <v>10</v>
      </c>
      <c r="B1239" s="11" t="s">
        <v>41</v>
      </c>
      <c r="C1239" s="5">
        <v>11484</v>
      </c>
      <c r="D1239" s="5" t="s">
        <v>71</v>
      </c>
      <c r="E1239" s="12" t="s">
        <v>15</v>
      </c>
      <c r="F1239" s="7">
        <v>63</v>
      </c>
      <c r="G1239" s="7">
        <v>50</v>
      </c>
      <c r="H1239" s="8">
        <v>11484024</v>
      </c>
      <c r="I1239" s="9">
        <v>1</v>
      </c>
      <c r="J1239" s="9">
        <v>1</v>
      </c>
      <c r="K1239" s="9">
        <v>1</v>
      </c>
      <c r="L1239" s="9">
        <v>1</v>
      </c>
      <c r="M1239" s="9">
        <v>0</v>
      </c>
      <c r="N1239" s="10">
        <v>4</v>
      </c>
    </row>
    <row r="1240" spans="1:14" x14ac:dyDescent="0.25">
      <c r="A1240" s="3" t="s">
        <v>10</v>
      </c>
      <c r="B1240" s="11" t="s">
        <v>41</v>
      </c>
      <c r="C1240" s="5">
        <v>11484</v>
      </c>
      <c r="D1240" s="5" t="s">
        <v>71</v>
      </c>
      <c r="E1240" s="12" t="s">
        <v>15</v>
      </c>
      <c r="F1240" s="7">
        <v>63</v>
      </c>
      <c r="G1240" s="7">
        <v>50</v>
      </c>
      <c r="H1240" s="8">
        <v>11484025</v>
      </c>
      <c r="I1240" s="9">
        <v>1</v>
      </c>
      <c r="J1240" s="9">
        <v>1</v>
      </c>
      <c r="K1240" s="9">
        <v>1</v>
      </c>
      <c r="L1240" s="9">
        <v>1</v>
      </c>
      <c r="M1240" s="9">
        <v>1</v>
      </c>
      <c r="N1240" s="10">
        <v>5</v>
      </c>
    </row>
    <row r="1241" spans="1:14" x14ac:dyDescent="0.25">
      <c r="A1241" s="3" t="s">
        <v>10</v>
      </c>
      <c r="B1241" s="11" t="s">
        <v>41</v>
      </c>
      <c r="C1241" s="5">
        <v>11484</v>
      </c>
      <c r="D1241" s="5" t="s">
        <v>71</v>
      </c>
      <c r="E1241" s="12" t="s">
        <v>15</v>
      </c>
      <c r="F1241" s="7">
        <v>63</v>
      </c>
      <c r="G1241" s="7">
        <v>50</v>
      </c>
      <c r="H1241" s="8">
        <v>11484026</v>
      </c>
      <c r="I1241" s="9">
        <v>1</v>
      </c>
      <c r="J1241" s="9">
        <v>1</v>
      </c>
      <c r="K1241" s="9">
        <v>1</v>
      </c>
      <c r="L1241" s="9">
        <v>1</v>
      </c>
      <c r="M1241" s="9">
        <v>1</v>
      </c>
      <c r="N1241" s="10">
        <v>5</v>
      </c>
    </row>
    <row r="1242" spans="1:14" x14ac:dyDescent="0.25">
      <c r="A1242" s="3" t="s">
        <v>10</v>
      </c>
      <c r="B1242" s="11" t="s">
        <v>41</v>
      </c>
      <c r="C1242" s="5">
        <v>11484</v>
      </c>
      <c r="D1242" s="5" t="s">
        <v>71</v>
      </c>
      <c r="E1242" s="13" t="s">
        <v>16</v>
      </c>
      <c r="F1242" s="7">
        <v>63</v>
      </c>
      <c r="G1242" s="7">
        <v>50</v>
      </c>
      <c r="H1242" s="8">
        <v>11484027</v>
      </c>
      <c r="I1242" s="9">
        <v>1</v>
      </c>
      <c r="J1242" s="9">
        <v>1</v>
      </c>
      <c r="K1242" s="9">
        <v>1</v>
      </c>
      <c r="L1242" s="9">
        <v>1</v>
      </c>
      <c r="M1242" s="9">
        <v>1</v>
      </c>
      <c r="N1242" s="10">
        <v>5</v>
      </c>
    </row>
    <row r="1243" spans="1:14" x14ac:dyDescent="0.25">
      <c r="A1243" s="3" t="s">
        <v>10</v>
      </c>
      <c r="B1243" s="11" t="s">
        <v>41</v>
      </c>
      <c r="C1243" s="5">
        <v>11484</v>
      </c>
      <c r="D1243" s="5" t="s">
        <v>71</v>
      </c>
      <c r="E1243" s="12" t="s">
        <v>16</v>
      </c>
      <c r="F1243" s="7">
        <v>63</v>
      </c>
      <c r="G1243" s="7">
        <v>50</v>
      </c>
      <c r="H1243" s="8">
        <v>11484028</v>
      </c>
      <c r="I1243" s="9">
        <v>1</v>
      </c>
      <c r="J1243" s="9">
        <v>0</v>
      </c>
      <c r="K1243" s="9">
        <v>1</v>
      </c>
      <c r="L1243" s="9">
        <v>1</v>
      </c>
      <c r="M1243" s="9">
        <v>1</v>
      </c>
      <c r="N1243" s="10">
        <v>4</v>
      </c>
    </row>
    <row r="1244" spans="1:14" x14ac:dyDescent="0.25">
      <c r="A1244" s="3" t="s">
        <v>10</v>
      </c>
      <c r="B1244" s="11" t="s">
        <v>41</v>
      </c>
      <c r="C1244" s="5">
        <v>11484</v>
      </c>
      <c r="D1244" s="5" t="s">
        <v>71</v>
      </c>
      <c r="E1244" s="12" t="s">
        <v>16</v>
      </c>
      <c r="F1244" s="7">
        <v>63</v>
      </c>
      <c r="G1244" s="7">
        <v>50</v>
      </c>
      <c r="H1244" s="8">
        <v>11484029</v>
      </c>
      <c r="I1244" s="9">
        <v>1</v>
      </c>
      <c r="J1244" s="9">
        <v>0</v>
      </c>
      <c r="K1244" s="9">
        <v>1</v>
      </c>
      <c r="L1244" s="9">
        <v>1</v>
      </c>
      <c r="M1244" s="9">
        <v>1</v>
      </c>
      <c r="N1244" s="10">
        <v>4</v>
      </c>
    </row>
    <row r="1245" spans="1:14" x14ac:dyDescent="0.25">
      <c r="A1245" s="3" t="s">
        <v>10</v>
      </c>
      <c r="B1245" s="11" t="s">
        <v>41</v>
      </c>
      <c r="C1245" s="5">
        <v>11484</v>
      </c>
      <c r="D1245" s="5" t="s">
        <v>71</v>
      </c>
      <c r="E1245" s="12" t="s">
        <v>16</v>
      </c>
      <c r="F1245" s="7">
        <v>63</v>
      </c>
      <c r="G1245" s="7">
        <v>50</v>
      </c>
      <c r="H1245" s="8">
        <v>11484030</v>
      </c>
      <c r="I1245" s="9">
        <v>0</v>
      </c>
      <c r="J1245" s="9">
        <v>1</v>
      </c>
      <c r="K1245" s="9">
        <v>0</v>
      </c>
      <c r="L1245" s="9">
        <v>1</v>
      </c>
      <c r="M1245" s="9">
        <v>1</v>
      </c>
      <c r="N1245" s="10">
        <v>3</v>
      </c>
    </row>
    <row r="1246" spans="1:14" x14ac:dyDescent="0.25">
      <c r="A1246" s="3" t="s">
        <v>10</v>
      </c>
      <c r="B1246" s="11" t="s">
        <v>41</v>
      </c>
      <c r="C1246" s="5">
        <v>11484</v>
      </c>
      <c r="D1246" s="5" t="s">
        <v>71</v>
      </c>
      <c r="E1246" s="12" t="s">
        <v>16</v>
      </c>
      <c r="F1246" s="7">
        <v>63</v>
      </c>
      <c r="G1246" s="7">
        <v>50</v>
      </c>
      <c r="H1246" s="8">
        <v>11484031</v>
      </c>
      <c r="I1246" s="9">
        <v>1</v>
      </c>
      <c r="J1246" s="9">
        <v>0</v>
      </c>
      <c r="K1246" s="9">
        <v>0</v>
      </c>
      <c r="L1246" s="9">
        <v>1</v>
      </c>
      <c r="M1246" s="9">
        <v>1</v>
      </c>
      <c r="N1246" s="10">
        <v>3</v>
      </c>
    </row>
    <row r="1247" spans="1:14" x14ac:dyDescent="0.25">
      <c r="A1247" s="3" t="s">
        <v>10</v>
      </c>
      <c r="B1247" s="11" t="s">
        <v>41</v>
      </c>
      <c r="C1247" s="5">
        <v>11484</v>
      </c>
      <c r="D1247" s="5" t="s">
        <v>71</v>
      </c>
      <c r="E1247" s="12" t="s">
        <v>16</v>
      </c>
      <c r="F1247" s="7">
        <v>63</v>
      </c>
      <c r="G1247" s="7">
        <v>50</v>
      </c>
      <c r="H1247" s="8">
        <v>11484032</v>
      </c>
      <c r="I1247" s="9">
        <v>1</v>
      </c>
      <c r="J1247" s="9">
        <v>1</v>
      </c>
      <c r="K1247" s="9">
        <v>1</v>
      </c>
      <c r="L1247" s="9">
        <v>1</v>
      </c>
      <c r="M1247" s="9">
        <v>1</v>
      </c>
      <c r="N1247" s="10">
        <v>5</v>
      </c>
    </row>
    <row r="1248" spans="1:14" x14ac:dyDescent="0.25">
      <c r="A1248" s="3" t="s">
        <v>10</v>
      </c>
      <c r="B1248" s="11" t="s">
        <v>41</v>
      </c>
      <c r="C1248" s="5">
        <v>11484</v>
      </c>
      <c r="D1248" s="5" t="s">
        <v>71</v>
      </c>
      <c r="E1248" s="12" t="s">
        <v>16</v>
      </c>
      <c r="F1248" s="7">
        <v>63</v>
      </c>
      <c r="G1248" s="7">
        <v>50</v>
      </c>
      <c r="H1248" s="8">
        <v>11484033</v>
      </c>
      <c r="I1248" s="9">
        <v>1</v>
      </c>
      <c r="J1248" s="9">
        <v>1</v>
      </c>
      <c r="K1248" s="9">
        <v>1</v>
      </c>
      <c r="L1248" s="9">
        <v>1</v>
      </c>
      <c r="M1248" s="9">
        <v>1</v>
      </c>
      <c r="N1248" s="10">
        <v>5</v>
      </c>
    </row>
    <row r="1249" spans="1:14" x14ac:dyDescent="0.25">
      <c r="A1249" s="3" t="s">
        <v>10</v>
      </c>
      <c r="B1249" s="11" t="s">
        <v>41</v>
      </c>
      <c r="C1249" s="5">
        <v>11484</v>
      </c>
      <c r="D1249" s="5" t="s">
        <v>71</v>
      </c>
      <c r="E1249" s="12" t="s">
        <v>16</v>
      </c>
      <c r="F1249" s="7">
        <v>63</v>
      </c>
      <c r="G1249" s="7">
        <v>50</v>
      </c>
      <c r="H1249" s="8">
        <v>11484034</v>
      </c>
      <c r="I1249" s="9">
        <v>1</v>
      </c>
      <c r="J1249" s="9">
        <v>1</v>
      </c>
      <c r="K1249" s="9">
        <v>1</v>
      </c>
      <c r="L1249" s="9">
        <v>1</v>
      </c>
      <c r="M1249" s="9">
        <v>1</v>
      </c>
      <c r="N1249" s="10">
        <v>5</v>
      </c>
    </row>
    <row r="1250" spans="1:14" x14ac:dyDescent="0.25">
      <c r="A1250" s="3" t="s">
        <v>10</v>
      </c>
      <c r="B1250" s="11" t="s">
        <v>41</v>
      </c>
      <c r="C1250" s="5">
        <v>11484</v>
      </c>
      <c r="D1250" s="5" t="s">
        <v>71</v>
      </c>
      <c r="E1250" s="12" t="s">
        <v>16</v>
      </c>
      <c r="F1250" s="7">
        <v>63</v>
      </c>
      <c r="G1250" s="7">
        <v>50</v>
      </c>
      <c r="H1250" s="8">
        <v>11484035</v>
      </c>
      <c r="I1250" s="9">
        <v>1</v>
      </c>
      <c r="J1250" s="9">
        <v>1</v>
      </c>
      <c r="K1250" s="9">
        <v>1</v>
      </c>
      <c r="L1250" s="9">
        <v>1</v>
      </c>
      <c r="M1250" s="9">
        <v>1</v>
      </c>
      <c r="N1250" s="10">
        <v>5</v>
      </c>
    </row>
    <row r="1251" spans="1:14" x14ac:dyDescent="0.25">
      <c r="A1251" s="3" t="s">
        <v>10</v>
      </c>
      <c r="B1251" s="11" t="s">
        <v>41</v>
      </c>
      <c r="C1251" s="5">
        <v>11484</v>
      </c>
      <c r="D1251" s="5" t="s">
        <v>71</v>
      </c>
      <c r="E1251" s="12" t="s">
        <v>16</v>
      </c>
      <c r="F1251" s="7">
        <v>63</v>
      </c>
      <c r="G1251" s="7">
        <v>50</v>
      </c>
      <c r="H1251" s="8">
        <v>11484036</v>
      </c>
      <c r="I1251" s="9">
        <v>0</v>
      </c>
      <c r="J1251" s="9">
        <v>1</v>
      </c>
      <c r="K1251" s="9">
        <v>0</v>
      </c>
      <c r="L1251" s="9">
        <v>1</v>
      </c>
      <c r="M1251" s="9">
        <v>1</v>
      </c>
      <c r="N1251" s="10">
        <v>3</v>
      </c>
    </row>
    <row r="1252" spans="1:14" x14ac:dyDescent="0.25">
      <c r="A1252" s="3" t="s">
        <v>10</v>
      </c>
      <c r="B1252" s="11" t="s">
        <v>41</v>
      </c>
      <c r="C1252" s="5">
        <v>11484</v>
      </c>
      <c r="D1252" s="5" t="s">
        <v>71</v>
      </c>
      <c r="E1252" s="12" t="s">
        <v>16</v>
      </c>
      <c r="F1252" s="7">
        <v>63</v>
      </c>
      <c r="G1252" s="7">
        <v>50</v>
      </c>
      <c r="H1252" s="8">
        <v>11484037</v>
      </c>
      <c r="I1252" s="9">
        <v>1</v>
      </c>
      <c r="J1252" s="9">
        <v>1</v>
      </c>
      <c r="K1252" s="9">
        <v>0</v>
      </c>
      <c r="L1252" s="9">
        <v>1</v>
      </c>
      <c r="M1252" s="9">
        <v>1</v>
      </c>
      <c r="N1252" s="10">
        <v>4</v>
      </c>
    </row>
    <row r="1253" spans="1:14" x14ac:dyDescent="0.25">
      <c r="A1253" s="3" t="s">
        <v>10</v>
      </c>
      <c r="B1253" s="11" t="s">
        <v>41</v>
      </c>
      <c r="C1253" s="5">
        <v>11484</v>
      </c>
      <c r="D1253" s="5" t="s">
        <v>71</v>
      </c>
      <c r="E1253" s="12" t="s">
        <v>16</v>
      </c>
      <c r="F1253" s="7">
        <v>63</v>
      </c>
      <c r="G1253" s="7">
        <v>50</v>
      </c>
      <c r="H1253" s="8">
        <v>11484038</v>
      </c>
      <c r="I1253" s="9">
        <v>1</v>
      </c>
      <c r="J1253" s="9">
        <v>1</v>
      </c>
      <c r="K1253" s="9">
        <v>1</v>
      </c>
      <c r="L1253" s="9">
        <v>1</v>
      </c>
      <c r="M1253" s="9">
        <v>1</v>
      </c>
      <c r="N1253" s="10">
        <v>5</v>
      </c>
    </row>
    <row r="1254" spans="1:14" x14ac:dyDescent="0.25">
      <c r="A1254" s="3" t="s">
        <v>10</v>
      </c>
      <c r="B1254" s="11" t="s">
        <v>41</v>
      </c>
      <c r="C1254" s="5">
        <v>11484</v>
      </c>
      <c r="D1254" s="5" t="s">
        <v>71</v>
      </c>
      <c r="E1254" s="12" t="s">
        <v>16</v>
      </c>
      <c r="F1254" s="7">
        <v>63</v>
      </c>
      <c r="G1254" s="7">
        <v>50</v>
      </c>
      <c r="H1254" s="8">
        <v>11484039</v>
      </c>
      <c r="I1254" s="9">
        <v>1</v>
      </c>
      <c r="J1254" s="9">
        <v>1</v>
      </c>
      <c r="K1254" s="9">
        <v>1</v>
      </c>
      <c r="L1254" s="9">
        <v>0</v>
      </c>
      <c r="M1254" s="9">
        <v>1</v>
      </c>
      <c r="N1254" s="10">
        <v>4</v>
      </c>
    </row>
    <row r="1255" spans="1:14" x14ac:dyDescent="0.25">
      <c r="A1255" s="3" t="s">
        <v>10</v>
      </c>
      <c r="B1255" s="11" t="s">
        <v>41</v>
      </c>
      <c r="C1255" s="5">
        <v>11484</v>
      </c>
      <c r="D1255" s="5" t="s">
        <v>71</v>
      </c>
      <c r="E1255" s="12" t="s">
        <v>16</v>
      </c>
      <c r="F1255" s="7">
        <v>63</v>
      </c>
      <c r="G1255" s="7">
        <v>50</v>
      </c>
      <c r="H1255" s="8">
        <v>11484040</v>
      </c>
      <c r="I1255" s="9">
        <v>1</v>
      </c>
      <c r="J1255" s="9">
        <v>1</v>
      </c>
      <c r="K1255" s="9">
        <v>1</v>
      </c>
      <c r="L1255" s="9">
        <v>1</v>
      </c>
      <c r="M1255" s="9">
        <v>1</v>
      </c>
      <c r="N1255" s="10">
        <v>5</v>
      </c>
    </row>
    <row r="1256" spans="1:14" x14ac:dyDescent="0.25">
      <c r="A1256" s="3" t="s">
        <v>10</v>
      </c>
      <c r="B1256" s="11" t="s">
        <v>41</v>
      </c>
      <c r="C1256" s="5">
        <v>11484</v>
      </c>
      <c r="D1256" s="5" t="s">
        <v>71</v>
      </c>
      <c r="E1256" s="12" t="s">
        <v>16</v>
      </c>
      <c r="F1256" s="7">
        <v>63</v>
      </c>
      <c r="G1256" s="7">
        <v>50</v>
      </c>
      <c r="H1256" s="8">
        <v>11484041</v>
      </c>
      <c r="I1256" s="9">
        <v>0</v>
      </c>
      <c r="J1256" s="9">
        <v>0</v>
      </c>
      <c r="K1256" s="9">
        <v>0</v>
      </c>
      <c r="L1256" s="9">
        <v>0</v>
      </c>
      <c r="M1256" s="9">
        <v>1</v>
      </c>
      <c r="N1256" s="10">
        <v>1</v>
      </c>
    </row>
    <row r="1257" spans="1:14" x14ac:dyDescent="0.25">
      <c r="A1257" s="3" t="s">
        <v>10</v>
      </c>
      <c r="B1257" s="11" t="s">
        <v>41</v>
      </c>
      <c r="C1257" s="5">
        <v>11484</v>
      </c>
      <c r="D1257" s="5" t="s">
        <v>71</v>
      </c>
      <c r="E1257" s="12" t="s">
        <v>16</v>
      </c>
      <c r="F1257" s="7">
        <v>63</v>
      </c>
      <c r="G1257" s="7">
        <v>50</v>
      </c>
      <c r="H1257" s="8">
        <v>11484042</v>
      </c>
      <c r="I1257" s="9">
        <v>1</v>
      </c>
      <c r="J1257" s="9">
        <v>0</v>
      </c>
      <c r="K1257" s="9">
        <v>0</v>
      </c>
      <c r="L1257" s="9">
        <v>1</v>
      </c>
      <c r="M1257" s="9">
        <v>0</v>
      </c>
      <c r="N1257" s="10">
        <v>2</v>
      </c>
    </row>
    <row r="1258" spans="1:14" x14ac:dyDescent="0.25">
      <c r="A1258" s="3" t="s">
        <v>10</v>
      </c>
      <c r="B1258" s="11" t="s">
        <v>41</v>
      </c>
      <c r="C1258" s="5">
        <v>11484</v>
      </c>
      <c r="D1258" s="5" t="s">
        <v>71</v>
      </c>
      <c r="E1258" s="12" t="s">
        <v>16</v>
      </c>
      <c r="F1258" s="7">
        <v>63</v>
      </c>
      <c r="G1258" s="7">
        <v>50</v>
      </c>
      <c r="H1258" s="8">
        <v>11484043</v>
      </c>
      <c r="I1258" s="9">
        <v>1</v>
      </c>
      <c r="J1258" s="9">
        <v>0</v>
      </c>
      <c r="K1258" s="9">
        <v>1</v>
      </c>
      <c r="L1258" s="9">
        <v>1</v>
      </c>
      <c r="M1258" s="9">
        <v>1</v>
      </c>
      <c r="N1258" s="10">
        <v>4</v>
      </c>
    </row>
    <row r="1259" spans="1:14" x14ac:dyDescent="0.25">
      <c r="A1259" s="3" t="s">
        <v>10</v>
      </c>
      <c r="B1259" s="11" t="s">
        <v>41</v>
      </c>
      <c r="C1259" s="5">
        <v>11484</v>
      </c>
      <c r="D1259" s="5" t="s">
        <v>71</v>
      </c>
      <c r="E1259" s="12" t="s">
        <v>16</v>
      </c>
      <c r="F1259" s="7">
        <v>63</v>
      </c>
      <c r="G1259" s="7">
        <v>50</v>
      </c>
      <c r="H1259" s="8">
        <v>11484044</v>
      </c>
      <c r="I1259" s="9">
        <v>1</v>
      </c>
      <c r="J1259" s="9">
        <v>1</v>
      </c>
      <c r="K1259" s="9">
        <v>1</v>
      </c>
      <c r="L1259" s="9">
        <v>1</v>
      </c>
      <c r="M1259" s="9">
        <v>1</v>
      </c>
      <c r="N1259" s="10">
        <v>5</v>
      </c>
    </row>
    <row r="1260" spans="1:14" x14ac:dyDescent="0.25">
      <c r="A1260" s="3" t="s">
        <v>10</v>
      </c>
      <c r="B1260" s="11" t="s">
        <v>41</v>
      </c>
      <c r="C1260" s="5">
        <v>11484</v>
      </c>
      <c r="D1260" s="5" t="s">
        <v>71</v>
      </c>
      <c r="E1260" s="12" t="s">
        <v>16</v>
      </c>
      <c r="F1260" s="7">
        <v>63</v>
      </c>
      <c r="G1260" s="7">
        <v>50</v>
      </c>
      <c r="H1260" s="8">
        <v>11484045</v>
      </c>
      <c r="I1260" s="9">
        <v>1</v>
      </c>
      <c r="J1260" s="9">
        <v>1</v>
      </c>
      <c r="K1260" s="9">
        <v>1</v>
      </c>
      <c r="L1260" s="9">
        <v>1</v>
      </c>
      <c r="M1260" s="9">
        <v>1</v>
      </c>
      <c r="N1260" s="10">
        <v>5</v>
      </c>
    </row>
    <row r="1261" spans="1:14" x14ac:dyDescent="0.25">
      <c r="A1261" s="3" t="s">
        <v>10</v>
      </c>
      <c r="B1261" s="11" t="s">
        <v>41</v>
      </c>
      <c r="C1261" s="5">
        <v>11484</v>
      </c>
      <c r="D1261" s="5" t="s">
        <v>71</v>
      </c>
      <c r="E1261" s="12" t="s">
        <v>16</v>
      </c>
      <c r="F1261" s="7">
        <v>63</v>
      </c>
      <c r="G1261" s="7">
        <v>50</v>
      </c>
      <c r="H1261" s="8">
        <v>11484046</v>
      </c>
      <c r="I1261" s="9">
        <v>1</v>
      </c>
      <c r="J1261" s="9">
        <v>1</v>
      </c>
      <c r="K1261" s="9">
        <v>1</v>
      </c>
      <c r="L1261" s="9">
        <v>1</v>
      </c>
      <c r="M1261" s="9">
        <v>1</v>
      </c>
      <c r="N1261" s="10">
        <v>5</v>
      </c>
    </row>
    <row r="1262" spans="1:14" x14ac:dyDescent="0.25">
      <c r="A1262" s="3" t="s">
        <v>10</v>
      </c>
      <c r="B1262" s="11" t="s">
        <v>41</v>
      </c>
      <c r="C1262" s="5">
        <v>11484</v>
      </c>
      <c r="D1262" s="5" t="s">
        <v>71</v>
      </c>
      <c r="E1262" s="12" t="s">
        <v>16</v>
      </c>
      <c r="F1262" s="7">
        <v>63</v>
      </c>
      <c r="G1262" s="7">
        <v>50</v>
      </c>
      <c r="H1262" s="8">
        <v>11484047</v>
      </c>
      <c r="I1262" s="9">
        <v>1</v>
      </c>
      <c r="J1262" s="9">
        <v>1</v>
      </c>
      <c r="K1262" s="9">
        <v>1</v>
      </c>
      <c r="L1262" s="9">
        <v>1</v>
      </c>
      <c r="M1262" s="9">
        <v>1</v>
      </c>
      <c r="N1262" s="10">
        <v>5</v>
      </c>
    </row>
    <row r="1263" spans="1:14" x14ac:dyDescent="0.25">
      <c r="A1263" s="3" t="s">
        <v>10</v>
      </c>
      <c r="B1263" s="11" t="s">
        <v>41</v>
      </c>
      <c r="C1263" s="5">
        <v>11484</v>
      </c>
      <c r="D1263" s="5" t="s">
        <v>71</v>
      </c>
      <c r="E1263" s="12" t="s">
        <v>16</v>
      </c>
      <c r="F1263" s="7">
        <v>63</v>
      </c>
      <c r="G1263" s="7">
        <v>50</v>
      </c>
      <c r="H1263" s="8">
        <v>11484048</v>
      </c>
      <c r="I1263" s="9">
        <v>1</v>
      </c>
      <c r="J1263" s="9">
        <v>0</v>
      </c>
      <c r="K1263" s="9">
        <v>1</v>
      </c>
      <c r="L1263" s="9">
        <v>1</v>
      </c>
      <c r="M1263" s="9">
        <v>1</v>
      </c>
      <c r="N1263" s="10">
        <v>4</v>
      </c>
    </row>
    <row r="1264" spans="1:14" x14ac:dyDescent="0.25">
      <c r="A1264" s="3" t="s">
        <v>10</v>
      </c>
      <c r="B1264" s="11" t="s">
        <v>41</v>
      </c>
      <c r="C1264" s="5">
        <v>11484</v>
      </c>
      <c r="D1264" s="5" t="s">
        <v>71</v>
      </c>
      <c r="E1264" s="12" t="s">
        <v>16</v>
      </c>
      <c r="F1264" s="7">
        <v>63</v>
      </c>
      <c r="G1264" s="7">
        <v>50</v>
      </c>
      <c r="H1264" s="8">
        <v>11484049</v>
      </c>
      <c r="I1264" s="9">
        <v>1</v>
      </c>
      <c r="J1264" s="9">
        <v>1</v>
      </c>
      <c r="K1264" s="9">
        <v>1</v>
      </c>
      <c r="L1264" s="9">
        <v>1</v>
      </c>
      <c r="M1264" s="9">
        <v>1</v>
      </c>
      <c r="N1264" s="10">
        <v>5</v>
      </c>
    </row>
    <row r="1265" spans="1:14" x14ac:dyDescent="0.25">
      <c r="A1265" s="3" t="s">
        <v>10</v>
      </c>
      <c r="B1265" s="11" t="s">
        <v>41</v>
      </c>
      <c r="C1265" s="5">
        <v>11484</v>
      </c>
      <c r="D1265" s="5" t="s">
        <v>71</v>
      </c>
      <c r="E1265" s="12" t="s">
        <v>16</v>
      </c>
      <c r="F1265" s="7">
        <v>63</v>
      </c>
      <c r="G1265" s="7">
        <v>50</v>
      </c>
      <c r="H1265" s="8">
        <v>11484050</v>
      </c>
      <c r="I1265" s="9">
        <v>1</v>
      </c>
      <c r="J1265" s="9">
        <v>1</v>
      </c>
      <c r="K1265" s="9">
        <v>1</v>
      </c>
      <c r="L1265" s="9">
        <v>0</v>
      </c>
      <c r="M1265" s="9">
        <v>1</v>
      </c>
      <c r="N1265" s="10">
        <v>4</v>
      </c>
    </row>
    <row r="1266" spans="1:14" x14ac:dyDescent="0.25">
      <c r="A1266" s="24" t="s">
        <v>10</v>
      </c>
      <c r="B1266" s="25" t="s">
        <v>41</v>
      </c>
      <c r="C1266" s="26">
        <v>11484</v>
      </c>
      <c r="D1266" s="26" t="s">
        <v>71</v>
      </c>
      <c r="E1266" s="27" t="s">
        <v>15</v>
      </c>
      <c r="F1266" s="28">
        <v>63</v>
      </c>
      <c r="G1266" s="28">
        <v>55</v>
      </c>
      <c r="H1266" s="29">
        <v>11484001</v>
      </c>
      <c r="I1266" s="30">
        <v>1</v>
      </c>
      <c r="J1266" s="30">
        <v>0</v>
      </c>
      <c r="K1266" s="30">
        <v>1</v>
      </c>
      <c r="L1266" s="30">
        <v>1</v>
      </c>
      <c r="M1266" s="30">
        <v>1</v>
      </c>
      <c r="N1266" s="31">
        <v>4</v>
      </c>
    </row>
    <row r="1267" spans="1:14" x14ac:dyDescent="0.25">
      <c r="A1267" s="24" t="s">
        <v>10</v>
      </c>
      <c r="B1267" s="25" t="s">
        <v>42</v>
      </c>
      <c r="C1267" s="26">
        <v>11485</v>
      </c>
      <c r="D1267" s="26" t="s">
        <v>70</v>
      </c>
      <c r="E1267" s="27" t="s">
        <v>15</v>
      </c>
      <c r="F1267" s="28">
        <v>63</v>
      </c>
      <c r="G1267" s="28">
        <v>55</v>
      </c>
      <c r="H1267" s="29">
        <v>11484002</v>
      </c>
      <c r="I1267" s="30">
        <v>1</v>
      </c>
      <c r="J1267" s="30">
        <v>1</v>
      </c>
      <c r="K1267" s="30">
        <v>1</v>
      </c>
      <c r="L1267" s="30">
        <v>1</v>
      </c>
      <c r="M1267" s="30">
        <v>1</v>
      </c>
      <c r="N1267" s="31">
        <v>5</v>
      </c>
    </row>
    <row r="1268" spans="1:14" x14ac:dyDescent="0.25">
      <c r="A1268" s="24" t="s">
        <v>10</v>
      </c>
      <c r="B1268" s="25" t="s">
        <v>42</v>
      </c>
      <c r="C1268" s="26">
        <v>11485</v>
      </c>
      <c r="D1268" s="26" t="s">
        <v>70</v>
      </c>
      <c r="E1268" s="32" t="s">
        <v>15</v>
      </c>
      <c r="F1268" s="28">
        <v>63</v>
      </c>
      <c r="G1268" s="28">
        <v>55</v>
      </c>
      <c r="H1268" s="29">
        <v>11484003</v>
      </c>
      <c r="I1268" s="30">
        <v>1</v>
      </c>
      <c r="J1268" s="30">
        <v>1</v>
      </c>
      <c r="K1268" s="30">
        <v>1</v>
      </c>
      <c r="L1268" s="30">
        <v>1</v>
      </c>
      <c r="M1268" s="30">
        <v>1</v>
      </c>
      <c r="N1268" s="31">
        <v>5</v>
      </c>
    </row>
    <row r="1269" spans="1:14" x14ac:dyDescent="0.25">
      <c r="A1269" s="24" t="s">
        <v>10</v>
      </c>
      <c r="B1269" s="25" t="s">
        <v>42</v>
      </c>
      <c r="C1269" s="26">
        <v>11485</v>
      </c>
      <c r="D1269" s="26" t="s">
        <v>70</v>
      </c>
      <c r="E1269" s="32" t="s">
        <v>15</v>
      </c>
      <c r="F1269" s="28">
        <v>63</v>
      </c>
      <c r="G1269" s="28">
        <v>55</v>
      </c>
      <c r="H1269" s="29">
        <v>11484004</v>
      </c>
      <c r="I1269" s="30">
        <v>1</v>
      </c>
      <c r="J1269" s="30">
        <v>1</v>
      </c>
      <c r="K1269" s="30">
        <v>1</v>
      </c>
      <c r="L1269" s="30">
        <v>1</v>
      </c>
      <c r="M1269" s="30">
        <v>1</v>
      </c>
      <c r="N1269" s="31">
        <v>5</v>
      </c>
    </row>
    <row r="1270" spans="1:14" x14ac:dyDescent="0.25">
      <c r="A1270" s="24" t="s">
        <v>10</v>
      </c>
      <c r="B1270" s="25" t="s">
        <v>42</v>
      </c>
      <c r="C1270" s="26">
        <v>11485</v>
      </c>
      <c r="D1270" s="26" t="s">
        <v>70</v>
      </c>
      <c r="E1270" s="32" t="s">
        <v>15</v>
      </c>
      <c r="F1270" s="28">
        <v>63</v>
      </c>
      <c r="G1270" s="28">
        <v>55</v>
      </c>
      <c r="H1270" s="29">
        <v>11484005</v>
      </c>
      <c r="I1270" s="30">
        <v>0</v>
      </c>
      <c r="J1270" s="30">
        <v>1</v>
      </c>
      <c r="K1270" s="30">
        <v>0</v>
      </c>
      <c r="L1270" s="30">
        <v>0</v>
      </c>
      <c r="M1270" s="30">
        <v>0</v>
      </c>
      <c r="N1270" s="31">
        <v>1</v>
      </c>
    </row>
    <row r="1271" spans="1:14" x14ac:dyDescent="0.25">
      <c r="A1271" s="24" t="s">
        <v>10</v>
      </c>
      <c r="B1271" s="25" t="s">
        <v>42</v>
      </c>
      <c r="C1271" s="26">
        <v>11485</v>
      </c>
      <c r="D1271" s="26" t="s">
        <v>70</v>
      </c>
      <c r="E1271" s="32" t="s">
        <v>15</v>
      </c>
      <c r="F1271" s="28">
        <v>63</v>
      </c>
      <c r="G1271" s="28">
        <v>55</v>
      </c>
      <c r="H1271" s="29">
        <v>11484006</v>
      </c>
      <c r="I1271" s="30">
        <v>1</v>
      </c>
      <c r="J1271" s="30">
        <v>1</v>
      </c>
      <c r="K1271" s="30">
        <v>0</v>
      </c>
      <c r="L1271" s="30">
        <v>0</v>
      </c>
      <c r="M1271" s="30">
        <v>0</v>
      </c>
      <c r="N1271" s="31">
        <v>2</v>
      </c>
    </row>
    <row r="1272" spans="1:14" x14ac:dyDescent="0.25">
      <c r="A1272" s="24" t="s">
        <v>10</v>
      </c>
      <c r="B1272" s="25" t="s">
        <v>42</v>
      </c>
      <c r="C1272" s="26">
        <v>11485</v>
      </c>
      <c r="D1272" s="26" t="s">
        <v>70</v>
      </c>
      <c r="E1272" s="32" t="s">
        <v>15</v>
      </c>
      <c r="F1272" s="28">
        <v>63</v>
      </c>
      <c r="G1272" s="28">
        <v>55</v>
      </c>
      <c r="H1272" s="29">
        <v>11484007</v>
      </c>
      <c r="I1272" s="30">
        <v>1</v>
      </c>
      <c r="J1272" s="30">
        <v>1</v>
      </c>
      <c r="K1272" s="30">
        <v>1</v>
      </c>
      <c r="L1272" s="30">
        <v>1</v>
      </c>
      <c r="M1272" s="30">
        <v>1</v>
      </c>
      <c r="N1272" s="31">
        <v>5</v>
      </c>
    </row>
    <row r="1273" spans="1:14" x14ac:dyDescent="0.25">
      <c r="A1273" s="24" t="s">
        <v>10</v>
      </c>
      <c r="B1273" s="25" t="s">
        <v>42</v>
      </c>
      <c r="C1273" s="26">
        <v>11485</v>
      </c>
      <c r="D1273" s="26" t="s">
        <v>70</v>
      </c>
      <c r="E1273" s="32" t="s">
        <v>15</v>
      </c>
      <c r="F1273" s="28">
        <v>63</v>
      </c>
      <c r="G1273" s="28">
        <v>55</v>
      </c>
      <c r="H1273" s="29">
        <v>11484008</v>
      </c>
      <c r="I1273" s="30">
        <v>1</v>
      </c>
      <c r="J1273" s="30">
        <v>1</v>
      </c>
      <c r="K1273" s="30">
        <v>0</v>
      </c>
      <c r="L1273" s="30">
        <v>1</v>
      </c>
      <c r="M1273" s="30">
        <v>1</v>
      </c>
      <c r="N1273" s="31">
        <v>4</v>
      </c>
    </row>
    <row r="1274" spans="1:14" x14ac:dyDescent="0.25">
      <c r="A1274" s="24" t="s">
        <v>10</v>
      </c>
      <c r="B1274" s="25" t="s">
        <v>42</v>
      </c>
      <c r="C1274" s="26">
        <v>11485</v>
      </c>
      <c r="D1274" s="26" t="s">
        <v>70</v>
      </c>
      <c r="E1274" s="32" t="s">
        <v>15</v>
      </c>
      <c r="F1274" s="28">
        <v>63</v>
      </c>
      <c r="G1274" s="28">
        <v>55</v>
      </c>
      <c r="H1274" s="29">
        <v>11484009</v>
      </c>
      <c r="I1274" s="30">
        <v>1</v>
      </c>
      <c r="J1274" s="30">
        <v>1</v>
      </c>
      <c r="K1274" s="30">
        <v>0</v>
      </c>
      <c r="L1274" s="30">
        <v>1</v>
      </c>
      <c r="M1274" s="30">
        <v>1</v>
      </c>
      <c r="N1274" s="31">
        <v>4</v>
      </c>
    </row>
    <row r="1275" spans="1:14" x14ac:dyDescent="0.25">
      <c r="A1275" s="24" t="s">
        <v>10</v>
      </c>
      <c r="B1275" s="25" t="s">
        <v>42</v>
      </c>
      <c r="C1275" s="26">
        <v>11485</v>
      </c>
      <c r="D1275" s="26" t="s">
        <v>70</v>
      </c>
      <c r="E1275" s="32" t="s">
        <v>15</v>
      </c>
      <c r="F1275" s="28">
        <v>63</v>
      </c>
      <c r="G1275" s="28">
        <v>55</v>
      </c>
      <c r="H1275" s="29">
        <v>11484010</v>
      </c>
      <c r="I1275" s="30">
        <v>1</v>
      </c>
      <c r="J1275" s="30">
        <v>1</v>
      </c>
      <c r="K1275" s="30">
        <v>1</v>
      </c>
      <c r="L1275" s="30">
        <v>1</v>
      </c>
      <c r="M1275" s="30">
        <v>1</v>
      </c>
      <c r="N1275" s="31">
        <v>5</v>
      </c>
    </row>
    <row r="1276" spans="1:14" x14ac:dyDescent="0.25">
      <c r="A1276" s="24" t="s">
        <v>10</v>
      </c>
      <c r="B1276" s="25" t="s">
        <v>42</v>
      </c>
      <c r="C1276" s="26">
        <v>11485</v>
      </c>
      <c r="D1276" s="26" t="s">
        <v>70</v>
      </c>
      <c r="E1276" s="32" t="s">
        <v>15</v>
      </c>
      <c r="F1276" s="28">
        <v>63</v>
      </c>
      <c r="G1276" s="28">
        <v>55</v>
      </c>
      <c r="H1276" s="29">
        <v>11484011</v>
      </c>
      <c r="I1276" s="30">
        <v>1</v>
      </c>
      <c r="J1276" s="30">
        <v>0</v>
      </c>
      <c r="K1276" s="30">
        <v>1</v>
      </c>
      <c r="L1276" s="30">
        <v>0</v>
      </c>
      <c r="M1276" s="30">
        <v>0</v>
      </c>
      <c r="N1276" s="31">
        <v>2</v>
      </c>
    </row>
    <row r="1277" spans="1:14" x14ac:dyDescent="0.25">
      <c r="A1277" s="24" t="s">
        <v>10</v>
      </c>
      <c r="B1277" s="25" t="s">
        <v>42</v>
      </c>
      <c r="C1277" s="26">
        <v>11485</v>
      </c>
      <c r="D1277" s="26" t="s">
        <v>70</v>
      </c>
      <c r="E1277" s="32" t="s">
        <v>15</v>
      </c>
      <c r="F1277" s="28">
        <v>63</v>
      </c>
      <c r="G1277" s="28">
        <v>55</v>
      </c>
      <c r="H1277" s="29">
        <v>11484012</v>
      </c>
      <c r="I1277" s="30">
        <v>1</v>
      </c>
      <c r="J1277" s="30">
        <v>1</v>
      </c>
      <c r="K1277" s="30">
        <v>1</v>
      </c>
      <c r="L1277" s="30">
        <v>1</v>
      </c>
      <c r="M1277" s="30">
        <v>1</v>
      </c>
      <c r="N1277" s="31">
        <v>5</v>
      </c>
    </row>
    <row r="1278" spans="1:14" x14ac:dyDescent="0.25">
      <c r="A1278" s="24" t="s">
        <v>10</v>
      </c>
      <c r="B1278" s="25" t="s">
        <v>42</v>
      </c>
      <c r="C1278" s="26">
        <v>11485</v>
      </c>
      <c r="D1278" s="26" t="s">
        <v>70</v>
      </c>
      <c r="E1278" s="32" t="s">
        <v>15</v>
      </c>
      <c r="F1278" s="28">
        <v>63</v>
      </c>
      <c r="G1278" s="28">
        <v>55</v>
      </c>
      <c r="H1278" s="29">
        <v>11484013</v>
      </c>
      <c r="I1278" s="30">
        <v>1</v>
      </c>
      <c r="J1278" s="30">
        <v>1</v>
      </c>
      <c r="K1278" s="30">
        <v>0</v>
      </c>
      <c r="L1278" s="30">
        <v>1</v>
      </c>
      <c r="M1278" s="30">
        <v>1</v>
      </c>
      <c r="N1278" s="31">
        <v>4</v>
      </c>
    </row>
    <row r="1279" spans="1:14" x14ac:dyDescent="0.25">
      <c r="A1279" s="24" t="s">
        <v>10</v>
      </c>
      <c r="B1279" s="25" t="s">
        <v>42</v>
      </c>
      <c r="C1279" s="26">
        <v>11485</v>
      </c>
      <c r="D1279" s="26" t="s">
        <v>70</v>
      </c>
      <c r="E1279" s="32" t="s">
        <v>15</v>
      </c>
      <c r="F1279" s="28">
        <v>63</v>
      </c>
      <c r="G1279" s="28">
        <v>55</v>
      </c>
      <c r="H1279" s="29">
        <v>11484014</v>
      </c>
      <c r="I1279" s="30">
        <v>0</v>
      </c>
      <c r="J1279" s="30">
        <v>1</v>
      </c>
      <c r="K1279" s="30">
        <v>0</v>
      </c>
      <c r="L1279" s="30">
        <v>1</v>
      </c>
      <c r="M1279" s="30">
        <v>0</v>
      </c>
      <c r="N1279" s="31">
        <v>2</v>
      </c>
    </row>
    <row r="1280" spans="1:14" x14ac:dyDescent="0.25">
      <c r="A1280" s="24" t="s">
        <v>10</v>
      </c>
      <c r="B1280" s="25" t="s">
        <v>42</v>
      </c>
      <c r="C1280" s="26">
        <v>11485</v>
      </c>
      <c r="D1280" s="26" t="s">
        <v>70</v>
      </c>
      <c r="E1280" s="32" t="s">
        <v>15</v>
      </c>
      <c r="F1280" s="28">
        <v>63</v>
      </c>
      <c r="G1280" s="28">
        <v>55</v>
      </c>
      <c r="H1280" s="29">
        <v>11484015</v>
      </c>
      <c r="I1280" s="30">
        <v>0</v>
      </c>
      <c r="J1280" s="30">
        <v>1</v>
      </c>
      <c r="K1280" s="30">
        <v>1</v>
      </c>
      <c r="L1280" s="30">
        <v>1</v>
      </c>
      <c r="M1280" s="30">
        <v>0</v>
      </c>
      <c r="N1280" s="31">
        <v>3</v>
      </c>
    </row>
    <row r="1281" spans="1:14" x14ac:dyDescent="0.25">
      <c r="A1281" s="24" t="s">
        <v>10</v>
      </c>
      <c r="B1281" s="25" t="s">
        <v>42</v>
      </c>
      <c r="C1281" s="26">
        <v>11485</v>
      </c>
      <c r="D1281" s="26" t="s">
        <v>70</v>
      </c>
      <c r="E1281" s="32" t="s">
        <v>15</v>
      </c>
      <c r="F1281" s="28">
        <v>63</v>
      </c>
      <c r="G1281" s="28">
        <v>55</v>
      </c>
      <c r="H1281" s="29">
        <v>11484016</v>
      </c>
      <c r="I1281" s="30">
        <v>1</v>
      </c>
      <c r="J1281" s="30">
        <v>1</v>
      </c>
      <c r="K1281" s="30">
        <v>1</v>
      </c>
      <c r="L1281" s="30">
        <v>1</v>
      </c>
      <c r="M1281" s="30">
        <v>1</v>
      </c>
      <c r="N1281" s="31">
        <v>5</v>
      </c>
    </row>
    <row r="1282" spans="1:14" x14ac:dyDescent="0.25">
      <c r="A1282" s="24" t="s">
        <v>10</v>
      </c>
      <c r="B1282" s="25" t="s">
        <v>42</v>
      </c>
      <c r="C1282" s="26">
        <v>11485</v>
      </c>
      <c r="D1282" s="26" t="s">
        <v>70</v>
      </c>
      <c r="E1282" s="32" t="s">
        <v>15</v>
      </c>
      <c r="F1282" s="28">
        <v>63</v>
      </c>
      <c r="G1282" s="28">
        <v>55</v>
      </c>
      <c r="H1282" s="29">
        <v>11484017</v>
      </c>
      <c r="I1282" s="30">
        <v>0</v>
      </c>
      <c r="J1282" s="30">
        <v>0</v>
      </c>
      <c r="K1282" s="30">
        <v>0</v>
      </c>
      <c r="L1282" s="30">
        <v>1</v>
      </c>
      <c r="M1282" s="30">
        <v>0</v>
      </c>
      <c r="N1282" s="31">
        <v>1</v>
      </c>
    </row>
    <row r="1283" spans="1:14" x14ac:dyDescent="0.25">
      <c r="A1283" s="24" t="s">
        <v>10</v>
      </c>
      <c r="B1283" s="25" t="s">
        <v>42</v>
      </c>
      <c r="C1283" s="26">
        <v>11485</v>
      </c>
      <c r="D1283" s="26" t="s">
        <v>70</v>
      </c>
      <c r="E1283" s="32" t="s">
        <v>15</v>
      </c>
      <c r="F1283" s="28">
        <v>63</v>
      </c>
      <c r="G1283" s="28">
        <v>55</v>
      </c>
      <c r="H1283" s="29">
        <v>11484018</v>
      </c>
      <c r="I1283" s="30">
        <v>1</v>
      </c>
      <c r="J1283" s="30">
        <v>1</v>
      </c>
      <c r="K1283" s="30">
        <v>1</v>
      </c>
      <c r="L1283" s="30">
        <v>1</v>
      </c>
      <c r="M1283" s="30">
        <v>1</v>
      </c>
      <c r="N1283" s="31">
        <v>5</v>
      </c>
    </row>
    <row r="1284" spans="1:14" x14ac:dyDescent="0.25">
      <c r="A1284" s="24" t="s">
        <v>10</v>
      </c>
      <c r="B1284" s="25" t="s">
        <v>42</v>
      </c>
      <c r="C1284" s="26">
        <v>11485</v>
      </c>
      <c r="D1284" s="26" t="s">
        <v>70</v>
      </c>
      <c r="E1284" s="32" t="s">
        <v>15</v>
      </c>
      <c r="F1284" s="28">
        <v>63</v>
      </c>
      <c r="G1284" s="28">
        <v>55</v>
      </c>
      <c r="H1284" s="29">
        <v>11484019</v>
      </c>
      <c r="I1284" s="30">
        <v>1</v>
      </c>
      <c r="J1284" s="30">
        <v>1</v>
      </c>
      <c r="K1284" s="30">
        <v>0</v>
      </c>
      <c r="L1284" s="30">
        <v>1</v>
      </c>
      <c r="M1284" s="30">
        <v>1</v>
      </c>
      <c r="N1284" s="31">
        <v>4</v>
      </c>
    </row>
    <row r="1285" spans="1:14" x14ac:dyDescent="0.25">
      <c r="A1285" s="24" t="s">
        <v>10</v>
      </c>
      <c r="B1285" s="25" t="s">
        <v>42</v>
      </c>
      <c r="C1285" s="26">
        <v>11485</v>
      </c>
      <c r="D1285" s="26" t="s">
        <v>70</v>
      </c>
      <c r="E1285" s="32" t="s">
        <v>15</v>
      </c>
      <c r="F1285" s="28">
        <v>63</v>
      </c>
      <c r="G1285" s="28">
        <v>55</v>
      </c>
      <c r="H1285" s="29">
        <v>11484020</v>
      </c>
      <c r="I1285" s="30">
        <v>0</v>
      </c>
      <c r="J1285" s="30">
        <v>1</v>
      </c>
      <c r="K1285" s="30">
        <v>0</v>
      </c>
      <c r="L1285" s="30">
        <v>1</v>
      </c>
      <c r="M1285" s="30">
        <v>1</v>
      </c>
      <c r="N1285" s="31">
        <v>3</v>
      </c>
    </row>
    <row r="1286" spans="1:14" x14ac:dyDescent="0.25">
      <c r="A1286" s="24" t="s">
        <v>10</v>
      </c>
      <c r="B1286" s="25" t="s">
        <v>42</v>
      </c>
      <c r="C1286" s="26">
        <v>11485</v>
      </c>
      <c r="D1286" s="26" t="s">
        <v>70</v>
      </c>
      <c r="E1286" s="32" t="s">
        <v>15</v>
      </c>
      <c r="F1286" s="28">
        <v>63</v>
      </c>
      <c r="G1286" s="28">
        <v>55</v>
      </c>
      <c r="H1286" s="29">
        <v>11484021</v>
      </c>
      <c r="I1286" s="30">
        <v>1</v>
      </c>
      <c r="J1286" s="30">
        <v>1</v>
      </c>
      <c r="K1286" s="30">
        <v>1</v>
      </c>
      <c r="L1286" s="30">
        <v>1</v>
      </c>
      <c r="M1286" s="30">
        <v>1</v>
      </c>
      <c r="N1286" s="31">
        <v>5</v>
      </c>
    </row>
    <row r="1287" spans="1:14" x14ac:dyDescent="0.25">
      <c r="A1287" s="24" t="s">
        <v>10</v>
      </c>
      <c r="B1287" s="25" t="s">
        <v>42</v>
      </c>
      <c r="C1287" s="26">
        <v>11485</v>
      </c>
      <c r="D1287" s="26" t="s">
        <v>70</v>
      </c>
      <c r="E1287" s="32" t="s">
        <v>15</v>
      </c>
      <c r="F1287" s="28">
        <v>63</v>
      </c>
      <c r="G1287" s="28">
        <v>55</v>
      </c>
      <c r="H1287" s="29">
        <v>11484022</v>
      </c>
      <c r="I1287" s="30">
        <v>0</v>
      </c>
      <c r="J1287" s="30">
        <v>1</v>
      </c>
      <c r="K1287" s="30">
        <v>0</v>
      </c>
      <c r="L1287" s="30">
        <v>0</v>
      </c>
      <c r="M1287" s="30">
        <v>0</v>
      </c>
      <c r="N1287" s="31">
        <v>1</v>
      </c>
    </row>
    <row r="1288" spans="1:14" x14ac:dyDescent="0.25">
      <c r="A1288" s="24" t="s">
        <v>10</v>
      </c>
      <c r="B1288" s="25" t="s">
        <v>42</v>
      </c>
      <c r="C1288" s="26">
        <v>11485</v>
      </c>
      <c r="D1288" s="26" t="s">
        <v>70</v>
      </c>
      <c r="E1288" s="32" t="s">
        <v>15</v>
      </c>
      <c r="F1288" s="28">
        <v>63</v>
      </c>
      <c r="G1288" s="28">
        <v>55</v>
      </c>
      <c r="H1288" s="29">
        <v>11484023</v>
      </c>
      <c r="I1288" s="30">
        <v>0</v>
      </c>
      <c r="J1288" s="30">
        <v>0</v>
      </c>
      <c r="K1288" s="30">
        <v>0</v>
      </c>
      <c r="L1288" s="30">
        <v>1</v>
      </c>
      <c r="M1288" s="30">
        <v>0</v>
      </c>
      <c r="N1288" s="31">
        <v>1</v>
      </c>
    </row>
    <row r="1289" spans="1:14" x14ac:dyDescent="0.25">
      <c r="A1289" s="24" t="s">
        <v>10</v>
      </c>
      <c r="B1289" s="25" t="s">
        <v>42</v>
      </c>
      <c r="C1289" s="26">
        <v>11485</v>
      </c>
      <c r="D1289" s="26" t="s">
        <v>70</v>
      </c>
      <c r="E1289" s="32" t="s">
        <v>15</v>
      </c>
      <c r="F1289" s="28">
        <v>63</v>
      </c>
      <c r="G1289" s="28">
        <v>55</v>
      </c>
      <c r="H1289" s="29">
        <v>11484024</v>
      </c>
      <c r="I1289" s="30">
        <v>1</v>
      </c>
      <c r="J1289" s="30">
        <v>1</v>
      </c>
      <c r="K1289" s="30">
        <v>1</v>
      </c>
      <c r="L1289" s="30">
        <v>1</v>
      </c>
      <c r="M1289" s="30">
        <v>1</v>
      </c>
      <c r="N1289" s="31">
        <v>5</v>
      </c>
    </row>
    <row r="1290" spans="1:14" x14ac:dyDescent="0.25">
      <c r="A1290" s="24" t="s">
        <v>10</v>
      </c>
      <c r="B1290" s="25" t="s">
        <v>42</v>
      </c>
      <c r="C1290" s="26">
        <v>11485</v>
      </c>
      <c r="D1290" s="26" t="s">
        <v>70</v>
      </c>
      <c r="E1290" s="32" t="s">
        <v>15</v>
      </c>
      <c r="F1290" s="28">
        <v>63</v>
      </c>
      <c r="G1290" s="28">
        <v>55</v>
      </c>
      <c r="H1290" s="29">
        <v>11484025</v>
      </c>
      <c r="I1290" s="30">
        <v>0</v>
      </c>
      <c r="J1290" s="30">
        <v>0</v>
      </c>
      <c r="K1290" s="30">
        <v>0</v>
      </c>
      <c r="L1290" s="30">
        <v>1</v>
      </c>
      <c r="M1290" s="30">
        <v>1</v>
      </c>
      <c r="N1290" s="31">
        <v>2</v>
      </c>
    </row>
    <row r="1291" spans="1:14" x14ac:dyDescent="0.25">
      <c r="A1291" s="24" t="s">
        <v>10</v>
      </c>
      <c r="B1291" s="25" t="s">
        <v>42</v>
      </c>
      <c r="C1291" s="26">
        <v>11485</v>
      </c>
      <c r="D1291" s="26" t="s">
        <v>70</v>
      </c>
      <c r="E1291" s="32" t="s">
        <v>15</v>
      </c>
      <c r="F1291" s="28">
        <v>63</v>
      </c>
      <c r="G1291" s="28">
        <v>55</v>
      </c>
      <c r="H1291" s="29">
        <v>11484026</v>
      </c>
      <c r="I1291" s="30">
        <v>1</v>
      </c>
      <c r="J1291" s="30">
        <v>0</v>
      </c>
      <c r="K1291" s="30">
        <v>1</v>
      </c>
      <c r="L1291" s="30">
        <v>1</v>
      </c>
      <c r="M1291" s="30">
        <v>1</v>
      </c>
      <c r="N1291" s="31">
        <v>4</v>
      </c>
    </row>
    <row r="1292" spans="1:14" x14ac:dyDescent="0.25">
      <c r="A1292" s="24" t="s">
        <v>10</v>
      </c>
      <c r="B1292" s="25" t="s">
        <v>42</v>
      </c>
      <c r="C1292" s="26">
        <v>11485</v>
      </c>
      <c r="D1292" s="26" t="s">
        <v>70</v>
      </c>
      <c r="E1292" s="32" t="s">
        <v>15</v>
      </c>
      <c r="F1292" s="28">
        <v>63</v>
      </c>
      <c r="G1292" s="28">
        <v>55</v>
      </c>
      <c r="H1292" s="29">
        <v>11484027</v>
      </c>
      <c r="I1292" s="30">
        <v>1</v>
      </c>
      <c r="J1292" s="30">
        <v>0</v>
      </c>
      <c r="K1292" s="30">
        <v>1</v>
      </c>
      <c r="L1292" s="30">
        <v>0</v>
      </c>
      <c r="M1292" s="30">
        <v>1</v>
      </c>
      <c r="N1292" s="31">
        <v>3</v>
      </c>
    </row>
    <row r="1293" spans="1:14" x14ac:dyDescent="0.25">
      <c r="A1293" s="24" t="s">
        <v>10</v>
      </c>
      <c r="B1293" s="25" t="s">
        <v>42</v>
      </c>
      <c r="C1293" s="26">
        <v>11485</v>
      </c>
      <c r="D1293" s="26" t="s">
        <v>70</v>
      </c>
      <c r="E1293" s="32" t="s">
        <v>15</v>
      </c>
      <c r="F1293" s="28">
        <v>63</v>
      </c>
      <c r="G1293" s="28">
        <v>55</v>
      </c>
      <c r="H1293" s="29">
        <v>11484028</v>
      </c>
      <c r="I1293" s="30">
        <v>1</v>
      </c>
      <c r="J1293" s="30">
        <v>1</v>
      </c>
      <c r="K1293" s="30">
        <v>0</v>
      </c>
      <c r="L1293" s="30">
        <v>1</v>
      </c>
      <c r="M1293" s="30">
        <v>1</v>
      </c>
      <c r="N1293" s="31">
        <v>4</v>
      </c>
    </row>
    <row r="1294" spans="1:14" x14ac:dyDescent="0.25">
      <c r="A1294" s="24" t="s">
        <v>10</v>
      </c>
      <c r="B1294" s="25" t="s">
        <v>42</v>
      </c>
      <c r="C1294" s="26">
        <v>11485</v>
      </c>
      <c r="D1294" s="26" t="s">
        <v>70</v>
      </c>
      <c r="E1294" s="32" t="s">
        <v>15</v>
      </c>
      <c r="F1294" s="28">
        <v>63</v>
      </c>
      <c r="G1294" s="28">
        <v>55</v>
      </c>
      <c r="H1294" s="29">
        <v>11484029</v>
      </c>
      <c r="I1294" s="30">
        <v>1</v>
      </c>
      <c r="J1294" s="30">
        <v>1</v>
      </c>
      <c r="K1294" s="30">
        <v>0</v>
      </c>
      <c r="L1294" s="30">
        <v>1</v>
      </c>
      <c r="M1294" s="30">
        <v>1</v>
      </c>
      <c r="N1294" s="31">
        <v>4</v>
      </c>
    </row>
    <row r="1295" spans="1:14" x14ac:dyDescent="0.25">
      <c r="A1295" s="24" t="s">
        <v>10</v>
      </c>
      <c r="B1295" s="25" t="s">
        <v>42</v>
      </c>
      <c r="C1295" s="26">
        <v>11485</v>
      </c>
      <c r="D1295" s="26" t="s">
        <v>70</v>
      </c>
      <c r="E1295" s="32" t="s">
        <v>15</v>
      </c>
      <c r="F1295" s="28">
        <v>63</v>
      </c>
      <c r="G1295" s="28">
        <v>55</v>
      </c>
      <c r="H1295" s="29">
        <v>11484030</v>
      </c>
      <c r="I1295" s="30">
        <v>1</v>
      </c>
      <c r="J1295" s="30">
        <v>1</v>
      </c>
      <c r="K1295" s="30">
        <v>0</v>
      </c>
      <c r="L1295" s="30">
        <v>1</v>
      </c>
      <c r="M1295" s="30">
        <v>1</v>
      </c>
      <c r="N1295" s="31">
        <v>4</v>
      </c>
    </row>
    <row r="1296" spans="1:14" x14ac:dyDescent="0.25">
      <c r="A1296" s="24" t="s">
        <v>10</v>
      </c>
      <c r="B1296" s="25" t="s">
        <v>42</v>
      </c>
      <c r="C1296" s="26">
        <v>11485</v>
      </c>
      <c r="D1296" s="26" t="s">
        <v>70</v>
      </c>
      <c r="E1296" s="32" t="s">
        <v>15</v>
      </c>
      <c r="F1296" s="28">
        <v>63</v>
      </c>
      <c r="G1296" s="28">
        <v>55</v>
      </c>
      <c r="H1296" s="29">
        <v>11484031</v>
      </c>
      <c r="I1296" s="30">
        <v>0</v>
      </c>
      <c r="J1296" s="30">
        <v>0</v>
      </c>
      <c r="K1296" s="30">
        <v>0</v>
      </c>
      <c r="L1296" s="30">
        <v>1</v>
      </c>
      <c r="M1296" s="30">
        <v>1</v>
      </c>
      <c r="N1296" s="31">
        <v>2</v>
      </c>
    </row>
    <row r="1297" spans="1:14" x14ac:dyDescent="0.25">
      <c r="A1297" s="24" t="s">
        <v>10</v>
      </c>
      <c r="B1297" s="25" t="s">
        <v>42</v>
      </c>
      <c r="C1297" s="26">
        <v>11485</v>
      </c>
      <c r="D1297" s="26" t="s">
        <v>70</v>
      </c>
      <c r="E1297" s="32" t="s">
        <v>15</v>
      </c>
      <c r="F1297" s="28">
        <v>63</v>
      </c>
      <c r="G1297" s="28">
        <v>55</v>
      </c>
      <c r="H1297" s="29">
        <v>11484032</v>
      </c>
      <c r="I1297" s="30">
        <v>0</v>
      </c>
      <c r="J1297" s="30">
        <v>1</v>
      </c>
      <c r="K1297" s="30">
        <v>0</v>
      </c>
      <c r="L1297" s="30">
        <v>1</v>
      </c>
      <c r="M1297" s="30">
        <v>0</v>
      </c>
      <c r="N1297" s="31">
        <v>2</v>
      </c>
    </row>
    <row r="1298" spans="1:14" x14ac:dyDescent="0.25">
      <c r="A1298" s="24" t="s">
        <v>10</v>
      </c>
      <c r="B1298" s="25" t="s">
        <v>42</v>
      </c>
      <c r="C1298" s="26">
        <v>11485</v>
      </c>
      <c r="D1298" s="26" t="s">
        <v>70</v>
      </c>
      <c r="E1298" s="32" t="s">
        <v>15</v>
      </c>
      <c r="F1298" s="28">
        <v>63</v>
      </c>
      <c r="G1298" s="28">
        <v>55</v>
      </c>
      <c r="H1298" s="29">
        <v>11484033</v>
      </c>
      <c r="I1298" s="30">
        <v>0</v>
      </c>
      <c r="J1298" s="30">
        <v>1</v>
      </c>
      <c r="K1298" s="30">
        <v>1</v>
      </c>
      <c r="L1298" s="30">
        <v>1</v>
      </c>
      <c r="M1298" s="30">
        <v>1</v>
      </c>
      <c r="N1298" s="31">
        <v>4</v>
      </c>
    </row>
    <row r="1299" spans="1:14" x14ac:dyDescent="0.25">
      <c r="A1299" s="24" t="s">
        <v>10</v>
      </c>
      <c r="B1299" s="25" t="s">
        <v>42</v>
      </c>
      <c r="C1299" s="26">
        <v>11485</v>
      </c>
      <c r="D1299" s="26" t="s">
        <v>70</v>
      </c>
      <c r="E1299" s="32" t="s">
        <v>15</v>
      </c>
      <c r="F1299" s="28">
        <v>63</v>
      </c>
      <c r="G1299" s="28">
        <v>55</v>
      </c>
      <c r="H1299" s="29">
        <v>11484034</v>
      </c>
      <c r="I1299" s="30">
        <v>0</v>
      </c>
      <c r="J1299" s="30">
        <v>1</v>
      </c>
      <c r="K1299" s="30">
        <v>1</v>
      </c>
      <c r="L1299" s="30">
        <v>1</v>
      </c>
      <c r="M1299" s="30">
        <v>1</v>
      </c>
      <c r="N1299" s="31">
        <v>4</v>
      </c>
    </row>
    <row r="1300" spans="1:14" x14ac:dyDescent="0.25">
      <c r="A1300" s="24" t="s">
        <v>10</v>
      </c>
      <c r="B1300" s="25" t="s">
        <v>42</v>
      </c>
      <c r="C1300" s="26">
        <v>11485</v>
      </c>
      <c r="D1300" s="26" t="s">
        <v>70</v>
      </c>
      <c r="E1300" s="32" t="s">
        <v>15</v>
      </c>
      <c r="F1300" s="28">
        <v>63</v>
      </c>
      <c r="G1300" s="28">
        <v>55</v>
      </c>
      <c r="H1300" s="29">
        <v>11484035</v>
      </c>
      <c r="I1300" s="30">
        <v>1</v>
      </c>
      <c r="J1300" s="30">
        <v>1</v>
      </c>
      <c r="K1300" s="30">
        <v>1</v>
      </c>
      <c r="L1300" s="30">
        <v>1</v>
      </c>
      <c r="M1300" s="30">
        <v>1</v>
      </c>
      <c r="N1300" s="31">
        <v>5</v>
      </c>
    </row>
    <row r="1301" spans="1:14" x14ac:dyDescent="0.25">
      <c r="A1301" s="24" t="s">
        <v>10</v>
      </c>
      <c r="B1301" s="25" t="s">
        <v>42</v>
      </c>
      <c r="C1301" s="26">
        <v>11485</v>
      </c>
      <c r="D1301" s="26" t="s">
        <v>70</v>
      </c>
      <c r="E1301" s="32" t="s">
        <v>15</v>
      </c>
      <c r="F1301" s="28">
        <v>63</v>
      </c>
      <c r="G1301" s="28">
        <v>55</v>
      </c>
      <c r="H1301" s="29">
        <v>11484036</v>
      </c>
      <c r="I1301" s="30">
        <v>1</v>
      </c>
      <c r="J1301" s="30">
        <v>1</v>
      </c>
      <c r="K1301" s="30">
        <v>1</v>
      </c>
      <c r="L1301" s="30">
        <v>1</v>
      </c>
      <c r="M1301" s="30">
        <v>1</v>
      </c>
      <c r="N1301" s="31">
        <v>5</v>
      </c>
    </row>
    <row r="1302" spans="1:14" x14ac:dyDescent="0.25">
      <c r="A1302" s="24" t="s">
        <v>10</v>
      </c>
      <c r="B1302" s="25" t="s">
        <v>42</v>
      </c>
      <c r="C1302" s="26">
        <v>11485</v>
      </c>
      <c r="D1302" s="26" t="s">
        <v>70</v>
      </c>
      <c r="E1302" s="32" t="s">
        <v>15</v>
      </c>
      <c r="F1302" s="28">
        <v>63</v>
      </c>
      <c r="G1302" s="28">
        <v>55</v>
      </c>
      <c r="H1302" s="29">
        <v>11484037</v>
      </c>
      <c r="I1302" s="30">
        <v>0</v>
      </c>
      <c r="J1302" s="30">
        <v>1</v>
      </c>
      <c r="K1302" s="30">
        <v>0</v>
      </c>
      <c r="L1302" s="30">
        <v>1</v>
      </c>
      <c r="M1302" s="30">
        <v>1</v>
      </c>
      <c r="N1302" s="31">
        <v>3</v>
      </c>
    </row>
    <row r="1303" spans="1:14" x14ac:dyDescent="0.25">
      <c r="A1303" s="24" t="s">
        <v>10</v>
      </c>
      <c r="B1303" s="25" t="s">
        <v>42</v>
      </c>
      <c r="C1303" s="26">
        <v>11485</v>
      </c>
      <c r="D1303" s="26" t="s">
        <v>70</v>
      </c>
      <c r="E1303" s="32" t="s">
        <v>15</v>
      </c>
      <c r="F1303" s="28">
        <v>63</v>
      </c>
      <c r="G1303" s="28">
        <v>55</v>
      </c>
      <c r="H1303" s="29">
        <v>11484038</v>
      </c>
      <c r="I1303" s="30">
        <v>1</v>
      </c>
      <c r="J1303" s="30">
        <v>1</v>
      </c>
      <c r="K1303" s="30">
        <v>1</v>
      </c>
      <c r="L1303" s="30">
        <v>1</v>
      </c>
      <c r="M1303" s="30">
        <v>1</v>
      </c>
      <c r="N1303" s="31">
        <v>5</v>
      </c>
    </row>
    <row r="1304" spans="1:14" x14ac:dyDescent="0.25">
      <c r="A1304" s="24" t="s">
        <v>10</v>
      </c>
      <c r="B1304" s="25" t="s">
        <v>42</v>
      </c>
      <c r="C1304" s="26">
        <v>11485</v>
      </c>
      <c r="D1304" s="26" t="s">
        <v>70</v>
      </c>
      <c r="E1304" s="32" t="s">
        <v>15</v>
      </c>
      <c r="F1304" s="28">
        <v>63</v>
      </c>
      <c r="G1304" s="28">
        <v>55</v>
      </c>
      <c r="H1304" s="29">
        <v>11484039</v>
      </c>
      <c r="I1304" s="30">
        <v>1</v>
      </c>
      <c r="J1304" s="30">
        <v>1</v>
      </c>
      <c r="K1304" s="30">
        <v>0</v>
      </c>
      <c r="L1304" s="30">
        <v>1</v>
      </c>
      <c r="M1304" s="30">
        <v>1</v>
      </c>
      <c r="N1304" s="31">
        <v>4</v>
      </c>
    </row>
    <row r="1305" spans="1:14" x14ac:dyDescent="0.25">
      <c r="A1305" s="24" t="s">
        <v>10</v>
      </c>
      <c r="B1305" s="25" t="s">
        <v>42</v>
      </c>
      <c r="C1305" s="26">
        <v>11485</v>
      </c>
      <c r="D1305" s="26" t="s">
        <v>70</v>
      </c>
      <c r="E1305" s="32" t="s">
        <v>15</v>
      </c>
      <c r="F1305" s="28">
        <v>63</v>
      </c>
      <c r="G1305" s="28">
        <v>55</v>
      </c>
      <c r="H1305" s="29">
        <v>11484040</v>
      </c>
      <c r="I1305" s="30">
        <v>1</v>
      </c>
      <c r="J1305" s="30">
        <v>1</v>
      </c>
      <c r="K1305" s="30">
        <v>1</v>
      </c>
      <c r="L1305" s="30">
        <v>1</v>
      </c>
      <c r="M1305" s="30">
        <v>1</v>
      </c>
      <c r="N1305" s="31">
        <v>5</v>
      </c>
    </row>
    <row r="1306" spans="1:14" x14ac:dyDescent="0.25">
      <c r="A1306" s="24" t="s">
        <v>10</v>
      </c>
      <c r="B1306" s="25" t="s">
        <v>42</v>
      </c>
      <c r="C1306" s="26">
        <v>11485</v>
      </c>
      <c r="D1306" s="26" t="s">
        <v>70</v>
      </c>
      <c r="E1306" s="32" t="s">
        <v>15</v>
      </c>
      <c r="F1306" s="28">
        <v>63</v>
      </c>
      <c r="G1306" s="28">
        <v>55</v>
      </c>
      <c r="H1306" s="29">
        <v>11484041</v>
      </c>
      <c r="I1306" s="30">
        <v>1</v>
      </c>
      <c r="J1306" s="30">
        <v>1</v>
      </c>
      <c r="K1306" s="30">
        <v>1</v>
      </c>
      <c r="L1306" s="30">
        <v>1</v>
      </c>
      <c r="M1306" s="30">
        <v>1</v>
      </c>
      <c r="N1306" s="31">
        <v>5</v>
      </c>
    </row>
    <row r="1307" spans="1:14" x14ac:dyDescent="0.25">
      <c r="A1307" s="24" t="s">
        <v>10</v>
      </c>
      <c r="B1307" s="25" t="s">
        <v>42</v>
      </c>
      <c r="C1307" s="26">
        <v>11485</v>
      </c>
      <c r="D1307" s="26" t="s">
        <v>70</v>
      </c>
      <c r="E1307" s="32" t="s">
        <v>15</v>
      </c>
      <c r="F1307" s="28">
        <v>63</v>
      </c>
      <c r="G1307" s="28">
        <v>55</v>
      </c>
      <c r="H1307" s="29">
        <v>11484042</v>
      </c>
      <c r="I1307" s="30">
        <v>1</v>
      </c>
      <c r="J1307" s="30">
        <v>1</v>
      </c>
      <c r="K1307" s="30">
        <v>1</v>
      </c>
      <c r="L1307" s="30">
        <v>1</v>
      </c>
      <c r="M1307" s="30">
        <v>1</v>
      </c>
      <c r="N1307" s="31">
        <v>5</v>
      </c>
    </row>
    <row r="1308" spans="1:14" x14ac:dyDescent="0.25">
      <c r="A1308" s="24" t="s">
        <v>10</v>
      </c>
      <c r="B1308" s="25" t="s">
        <v>42</v>
      </c>
      <c r="C1308" s="26">
        <v>11485</v>
      </c>
      <c r="D1308" s="26" t="s">
        <v>70</v>
      </c>
      <c r="E1308" s="32" t="s">
        <v>15</v>
      </c>
      <c r="F1308" s="28">
        <v>63</v>
      </c>
      <c r="G1308" s="28">
        <v>55</v>
      </c>
      <c r="H1308" s="29">
        <v>11484043</v>
      </c>
      <c r="I1308" s="30">
        <v>0</v>
      </c>
      <c r="J1308" s="30">
        <v>1</v>
      </c>
      <c r="K1308" s="30">
        <v>1</v>
      </c>
      <c r="L1308" s="30">
        <v>1</v>
      </c>
      <c r="M1308" s="30">
        <v>1</v>
      </c>
      <c r="N1308" s="31">
        <v>4</v>
      </c>
    </row>
    <row r="1309" spans="1:14" x14ac:dyDescent="0.25">
      <c r="A1309" s="24" t="s">
        <v>10</v>
      </c>
      <c r="B1309" s="25" t="s">
        <v>42</v>
      </c>
      <c r="C1309" s="26">
        <v>11485</v>
      </c>
      <c r="D1309" s="26" t="s">
        <v>70</v>
      </c>
      <c r="E1309" s="32" t="s">
        <v>15</v>
      </c>
      <c r="F1309" s="28">
        <v>63</v>
      </c>
      <c r="G1309" s="28">
        <v>55</v>
      </c>
      <c r="H1309" s="29">
        <v>11484044</v>
      </c>
      <c r="I1309" s="30">
        <v>1</v>
      </c>
      <c r="J1309" s="30">
        <v>1</v>
      </c>
      <c r="K1309" s="30">
        <v>1</v>
      </c>
      <c r="L1309" s="30">
        <v>1</v>
      </c>
      <c r="M1309" s="30">
        <v>1</v>
      </c>
      <c r="N1309" s="31">
        <v>5</v>
      </c>
    </row>
    <row r="1310" spans="1:14" x14ac:dyDescent="0.25">
      <c r="A1310" s="24" t="s">
        <v>10</v>
      </c>
      <c r="B1310" s="25" t="s">
        <v>42</v>
      </c>
      <c r="C1310" s="26">
        <v>11485</v>
      </c>
      <c r="D1310" s="26" t="s">
        <v>70</v>
      </c>
      <c r="E1310" s="32" t="s">
        <v>15</v>
      </c>
      <c r="F1310" s="28">
        <v>63</v>
      </c>
      <c r="G1310" s="28">
        <v>55</v>
      </c>
      <c r="H1310" s="29">
        <v>11484045</v>
      </c>
      <c r="I1310" s="30">
        <v>1</v>
      </c>
      <c r="J1310" s="30">
        <v>1</v>
      </c>
      <c r="K1310" s="30">
        <v>1</v>
      </c>
      <c r="L1310" s="30">
        <v>1</v>
      </c>
      <c r="M1310" s="30">
        <v>1</v>
      </c>
      <c r="N1310" s="31">
        <v>5</v>
      </c>
    </row>
    <row r="1311" spans="1:14" x14ac:dyDescent="0.25">
      <c r="A1311" s="24" t="s">
        <v>10</v>
      </c>
      <c r="B1311" s="25" t="s">
        <v>42</v>
      </c>
      <c r="C1311" s="26">
        <v>11485</v>
      </c>
      <c r="D1311" s="26" t="s">
        <v>70</v>
      </c>
      <c r="E1311" s="32" t="s">
        <v>15</v>
      </c>
      <c r="F1311" s="28">
        <v>63</v>
      </c>
      <c r="G1311" s="28">
        <v>55</v>
      </c>
      <c r="H1311" s="29">
        <v>11484046</v>
      </c>
      <c r="I1311" s="30">
        <v>1</v>
      </c>
      <c r="J1311" s="30">
        <v>0</v>
      </c>
      <c r="K1311" s="30">
        <v>0</v>
      </c>
      <c r="L1311" s="30">
        <v>1</v>
      </c>
      <c r="M1311" s="30">
        <v>0</v>
      </c>
      <c r="N1311" s="31">
        <v>2</v>
      </c>
    </row>
    <row r="1312" spans="1:14" x14ac:dyDescent="0.25">
      <c r="A1312" s="24" t="s">
        <v>10</v>
      </c>
      <c r="B1312" s="25" t="s">
        <v>42</v>
      </c>
      <c r="C1312" s="26">
        <v>11485</v>
      </c>
      <c r="D1312" s="26" t="s">
        <v>70</v>
      </c>
      <c r="E1312" s="32" t="s">
        <v>15</v>
      </c>
      <c r="F1312" s="28">
        <v>63</v>
      </c>
      <c r="G1312" s="28">
        <v>55</v>
      </c>
      <c r="H1312" s="29">
        <v>11484047</v>
      </c>
      <c r="I1312" s="30">
        <v>1</v>
      </c>
      <c r="J1312" s="30">
        <v>0</v>
      </c>
      <c r="K1312" s="30">
        <v>0</v>
      </c>
      <c r="L1312" s="30">
        <v>1</v>
      </c>
      <c r="M1312" s="30">
        <v>1</v>
      </c>
      <c r="N1312" s="31">
        <v>3</v>
      </c>
    </row>
    <row r="1313" spans="1:14" x14ac:dyDescent="0.25">
      <c r="A1313" s="24" t="s">
        <v>10</v>
      </c>
      <c r="B1313" s="25" t="s">
        <v>42</v>
      </c>
      <c r="C1313" s="26">
        <v>11485</v>
      </c>
      <c r="D1313" s="26" t="s">
        <v>70</v>
      </c>
      <c r="E1313" s="32" t="s">
        <v>15</v>
      </c>
      <c r="F1313" s="28">
        <v>63</v>
      </c>
      <c r="G1313" s="28">
        <v>55</v>
      </c>
      <c r="H1313" s="29">
        <v>11484048</v>
      </c>
      <c r="I1313" s="30">
        <v>1</v>
      </c>
      <c r="J1313" s="30">
        <v>1</v>
      </c>
      <c r="K1313" s="30">
        <v>1</v>
      </c>
      <c r="L1313" s="30">
        <v>1</v>
      </c>
      <c r="M1313" s="30">
        <v>1</v>
      </c>
      <c r="N1313" s="31">
        <v>5</v>
      </c>
    </row>
    <row r="1314" spans="1:14" x14ac:dyDescent="0.25">
      <c r="A1314" s="24" t="s">
        <v>10</v>
      </c>
      <c r="B1314" s="25" t="s">
        <v>42</v>
      </c>
      <c r="C1314" s="26">
        <v>11485</v>
      </c>
      <c r="D1314" s="26" t="s">
        <v>70</v>
      </c>
      <c r="E1314" s="32" t="s">
        <v>15</v>
      </c>
      <c r="F1314" s="28">
        <v>63</v>
      </c>
      <c r="G1314" s="28">
        <v>55</v>
      </c>
      <c r="H1314" s="29">
        <v>11484049</v>
      </c>
      <c r="I1314" s="30">
        <v>1</v>
      </c>
      <c r="J1314" s="30">
        <v>1</v>
      </c>
      <c r="K1314" s="30">
        <v>1</v>
      </c>
      <c r="L1314" s="30">
        <v>1</v>
      </c>
      <c r="M1314" s="30">
        <v>1</v>
      </c>
      <c r="N1314" s="31">
        <v>5</v>
      </c>
    </row>
    <row r="1315" spans="1:14" x14ac:dyDescent="0.25">
      <c r="A1315" s="24" t="s">
        <v>10</v>
      </c>
      <c r="B1315" s="25" t="s">
        <v>42</v>
      </c>
      <c r="C1315" s="26">
        <v>11485</v>
      </c>
      <c r="D1315" s="26" t="s">
        <v>70</v>
      </c>
      <c r="E1315" s="32" t="s">
        <v>15</v>
      </c>
      <c r="F1315" s="28">
        <v>63</v>
      </c>
      <c r="G1315" s="28">
        <v>55</v>
      </c>
      <c r="H1315" s="29">
        <v>11484050</v>
      </c>
      <c r="I1315" s="30">
        <v>1</v>
      </c>
      <c r="J1315" s="30">
        <v>1</v>
      </c>
      <c r="K1315" s="30">
        <v>1</v>
      </c>
      <c r="L1315" s="30">
        <v>1</v>
      </c>
      <c r="M1315" s="30">
        <v>1</v>
      </c>
      <c r="N1315" s="31">
        <v>5</v>
      </c>
    </row>
    <row r="1316" spans="1:14" x14ac:dyDescent="0.25">
      <c r="A1316" s="24" t="s">
        <v>10</v>
      </c>
      <c r="B1316" s="25" t="s">
        <v>42</v>
      </c>
      <c r="C1316" s="26">
        <v>11485</v>
      </c>
      <c r="D1316" s="26" t="s">
        <v>70</v>
      </c>
      <c r="E1316" s="32" t="s">
        <v>15</v>
      </c>
      <c r="F1316" s="28">
        <v>63</v>
      </c>
      <c r="G1316" s="28">
        <v>55</v>
      </c>
      <c r="H1316" s="29">
        <v>11484051</v>
      </c>
      <c r="I1316" s="30">
        <v>0</v>
      </c>
      <c r="J1316" s="30">
        <v>1</v>
      </c>
      <c r="K1316" s="30">
        <v>0</v>
      </c>
      <c r="L1316" s="30">
        <v>1</v>
      </c>
      <c r="M1316" s="30">
        <v>1</v>
      </c>
      <c r="N1316" s="31">
        <v>3</v>
      </c>
    </row>
    <row r="1317" spans="1:14" x14ac:dyDescent="0.25">
      <c r="A1317" s="24" t="s">
        <v>10</v>
      </c>
      <c r="B1317" s="25" t="s">
        <v>42</v>
      </c>
      <c r="C1317" s="26">
        <v>11485</v>
      </c>
      <c r="D1317" s="26" t="s">
        <v>70</v>
      </c>
      <c r="E1317" s="32" t="s">
        <v>15</v>
      </c>
      <c r="F1317" s="28">
        <v>63</v>
      </c>
      <c r="G1317" s="28">
        <v>55</v>
      </c>
      <c r="H1317" s="29">
        <v>11484052</v>
      </c>
      <c r="I1317" s="30">
        <v>1</v>
      </c>
      <c r="J1317" s="30">
        <v>1</v>
      </c>
      <c r="K1317" s="30">
        <v>1</v>
      </c>
      <c r="L1317" s="30">
        <v>1</v>
      </c>
      <c r="M1317" s="30">
        <v>1</v>
      </c>
      <c r="N1317" s="31">
        <v>5</v>
      </c>
    </row>
    <row r="1318" spans="1:14" x14ac:dyDescent="0.25">
      <c r="A1318" s="24" t="s">
        <v>10</v>
      </c>
      <c r="B1318" s="25" t="s">
        <v>42</v>
      </c>
      <c r="C1318" s="26">
        <v>11485</v>
      </c>
      <c r="D1318" s="26" t="s">
        <v>70</v>
      </c>
      <c r="E1318" s="32" t="s">
        <v>15</v>
      </c>
      <c r="F1318" s="28">
        <v>63</v>
      </c>
      <c r="G1318" s="28">
        <v>55</v>
      </c>
      <c r="H1318" s="29">
        <v>11484053</v>
      </c>
      <c r="I1318" s="30">
        <v>1</v>
      </c>
      <c r="J1318" s="30">
        <v>1</v>
      </c>
      <c r="K1318" s="30">
        <v>1</v>
      </c>
      <c r="L1318" s="30">
        <v>1</v>
      </c>
      <c r="M1318" s="30">
        <v>1</v>
      </c>
      <c r="N1318" s="31">
        <v>5</v>
      </c>
    </row>
    <row r="1319" spans="1:14" x14ac:dyDescent="0.25">
      <c r="A1319" s="24" t="s">
        <v>10</v>
      </c>
      <c r="B1319" s="25" t="s">
        <v>42</v>
      </c>
      <c r="C1319" s="26">
        <v>11485</v>
      </c>
      <c r="D1319" s="26" t="s">
        <v>70</v>
      </c>
      <c r="E1319" s="32" t="s">
        <v>15</v>
      </c>
      <c r="F1319" s="28">
        <v>63</v>
      </c>
      <c r="G1319" s="28">
        <v>55</v>
      </c>
      <c r="H1319" s="29">
        <v>11484054</v>
      </c>
      <c r="I1319" s="30">
        <v>0</v>
      </c>
      <c r="J1319" s="30">
        <v>1</v>
      </c>
      <c r="K1319" s="30">
        <v>1</v>
      </c>
      <c r="L1319" s="30">
        <v>1</v>
      </c>
      <c r="M1319" s="30">
        <v>1</v>
      </c>
      <c r="N1319" s="31">
        <v>4</v>
      </c>
    </row>
    <row r="1320" spans="1:14" x14ac:dyDescent="0.25">
      <c r="A1320" s="24" t="s">
        <v>10</v>
      </c>
      <c r="B1320" s="25" t="s">
        <v>42</v>
      </c>
      <c r="C1320" s="26">
        <v>11485</v>
      </c>
      <c r="D1320" s="26" t="s">
        <v>70</v>
      </c>
      <c r="E1320" s="32" t="s">
        <v>15</v>
      </c>
      <c r="F1320" s="28">
        <v>63</v>
      </c>
      <c r="G1320" s="28">
        <v>55</v>
      </c>
      <c r="H1320" s="29">
        <v>11484055</v>
      </c>
      <c r="I1320" s="30">
        <v>0</v>
      </c>
      <c r="J1320" s="30">
        <v>1</v>
      </c>
      <c r="K1320" s="30">
        <v>1</v>
      </c>
      <c r="L1320" s="30">
        <v>1</v>
      </c>
      <c r="M1320" s="30">
        <v>1</v>
      </c>
      <c r="N1320" s="31">
        <v>4</v>
      </c>
    </row>
    <row r="1321" spans="1:14" x14ac:dyDescent="0.25">
      <c r="A1321" s="3" t="s">
        <v>10</v>
      </c>
      <c r="B1321" s="11" t="s">
        <v>43</v>
      </c>
      <c r="C1321" s="5">
        <v>11489</v>
      </c>
      <c r="D1321" s="5" t="s">
        <v>71</v>
      </c>
      <c r="E1321" s="13" t="s">
        <v>15</v>
      </c>
      <c r="F1321" s="7">
        <v>128</v>
      </c>
      <c r="G1321" s="7">
        <v>117</v>
      </c>
      <c r="H1321" s="8">
        <v>11489001</v>
      </c>
      <c r="I1321" s="9">
        <v>1</v>
      </c>
      <c r="J1321" s="9">
        <v>1</v>
      </c>
      <c r="K1321" s="9">
        <v>1</v>
      </c>
      <c r="L1321" s="9">
        <v>1</v>
      </c>
      <c r="M1321" s="9">
        <v>1</v>
      </c>
      <c r="N1321" s="10">
        <v>5</v>
      </c>
    </row>
    <row r="1322" spans="1:14" x14ac:dyDescent="0.25">
      <c r="A1322" s="3" t="s">
        <v>10</v>
      </c>
      <c r="B1322" s="11" t="s">
        <v>43</v>
      </c>
      <c r="C1322" s="5">
        <v>11489</v>
      </c>
      <c r="D1322" s="5" t="s">
        <v>71</v>
      </c>
      <c r="E1322" s="12" t="s">
        <v>15</v>
      </c>
      <c r="F1322" s="16">
        <v>128</v>
      </c>
      <c r="G1322" s="7">
        <v>117</v>
      </c>
      <c r="H1322" s="8">
        <v>11489002</v>
      </c>
      <c r="I1322" s="9">
        <v>1</v>
      </c>
      <c r="J1322" s="9">
        <v>1</v>
      </c>
      <c r="K1322" s="9">
        <v>0</v>
      </c>
      <c r="L1322" s="9">
        <v>1</v>
      </c>
      <c r="M1322" s="9">
        <v>1</v>
      </c>
      <c r="N1322" s="10">
        <v>4</v>
      </c>
    </row>
    <row r="1323" spans="1:14" x14ac:dyDescent="0.25">
      <c r="A1323" s="3" t="s">
        <v>10</v>
      </c>
      <c r="B1323" s="11" t="s">
        <v>43</v>
      </c>
      <c r="C1323" s="5">
        <v>11489</v>
      </c>
      <c r="D1323" s="5" t="s">
        <v>71</v>
      </c>
      <c r="E1323" s="12" t="s">
        <v>15</v>
      </c>
      <c r="F1323" s="7">
        <v>128</v>
      </c>
      <c r="G1323" s="7">
        <v>117</v>
      </c>
      <c r="H1323" s="8">
        <v>11489003</v>
      </c>
      <c r="I1323" s="9">
        <v>1</v>
      </c>
      <c r="J1323" s="9">
        <v>1</v>
      </c>
      <c r="K1323" s="9">
        <v>0</v>
      </c>
      <c r="L1323" s="9">
        <v>1</v>
      </c>
      <c r="M1323" s="9">
        <v>1</v>
      </c>
      <c r="N1323" s="10">
        <v>4</v>
      </c>
    </row>
    <row r="1324" spans="1:14" x14ac:dyDescent="0.25">
      <c r="A1324" s="3" t="s">
        <v>10</v>
      </c>
      <c r="B1324" s="11" t="s">
        <v>43</v>
      </c>
      <c r="C1324" s="5">
        <v>11489</v>
      </c>
      <c r="D1324" s="5" t="s">
        <v>71</v>
      </c>
      <c r="E1324" s="12" t="s">
        <v>15</v>
      </c>
      <c r="F1324" s="7">
        <v>128</v>
      </c>
      <c r="G1324" s="7">
        <v>117</v>
      </c>
      <c r="H1324" s="8">
        <v>11489004</v>
      </c>
      <c r="I1324" s="9">
        <v>1</v>
      </c>
      <c r="J1324" s="9">
        <v>1</v>
      </c>
      <c r="K1324" s="9">
        <v>1</v>
      </c>
      <c r="L1324" s="9">
        <v>1</v>
      </c>
      <c r="M1324" s="9">
        <v>1</v>
      </c>
      <c r="N1324" s="10">
        <v>5</v>
      </c>
    </row>
    <row r="1325" spans="1:14" x14ac:dyDescent="0.25">
      <c r="A1325" s="3" t="s">
        <v>10</v>
      </c>
      <c r="B1325" s="11" t="s">
        <v>43</v>
      </c>
      <c r="C1325" s="5">
        <v>11489</v>
      </c>
      <c r="D1325" s="5" t="s">
        <v>71</v>
      </c>
      <c r="E1325" s="12" t="s">
        <v>15</v>
      </c>
      <c r="F1325" s="7">
        <v>128</v>
      </c>
      <c r="G1325" s="7">
        <v>117</v>
      </c>
      <c r="H1325" s="8">
        <v>11489005</v>
      </c>
      <c r="I1325" s="9">
        <v>1</v>
      </c>
      <c r="J1325" s="9">
        <v>1</v>
      </c>
      <c r="K1325" s="9">
        <v>0</v>
      </c>
      <c r="L1325" s="9">
        <v>1</v>
      </c>
      <c r="M1325" s="9">
        <v>1</v>
      </c>
      <c r="N1325" s="10">
        <v>4</v>
      </c>
    </row>
    <row r="1326" spans="1:14" x14ac:dyDescent="0.25">
      <c r="A1326" s="3" t="s">
        <v>10</v>
      </c>
      <c r="B1326" s="11" t="s">
        <v>43</v>
      </c>
      <c r="C1326" s="5">
        <v>11489</v>
      </c>
      <c r="D1326" s="5" t="s">
        <v>71</v>
      </c>
      <c r="E1326" s="12" t="s">
        <v>15</v>
      </c>
      <c r="F1326" s="7">
        <v>128</v>
      </c>
      <c r="G1326" s="7">
        <v>117</v>
      </c>
      <c r="H1326" s="8">
        <v>11489006</v>
      </c>
      <c r="I1326" s="9">
        <v>1</v>
      </c>
      <c r="J1326" s="9">
        <v>1</v>
      </c>
      <c r="K1326" s="9">
        <v>1</v>
      </c>
      <c r="L1326" s="9">
        <v>1</v>
      </c>
      <c r="M1326" s="9">
        <v>1</v>
      </c>
      <c r="N1326" s="10">
        <v>5</v>
      </c>
    </row>
    <row r="1327" spans="1:14" x14ac:dyDescent="0.25">
      <c r="A1327" s="3" t="s">
        <v>10</v>
      </c>
      <c r="B1327" s="11" t="s">
        <v>43</v>
      </c>
      <c r="C1327" s="5">
        <v>11489</v>
      </c>
      <c r="D1327" s="5" t="s">
        <v>71</v>
      </c>
      <c r="E1327" s="12" t="s">
        <v>15</v>
      </c>
      <c r="F1327" s="7">
        <v>128</v>
      </c>
      <c r="G1327" s="7">
        <v>117</v>
      </c>
      <c r="H1327" s="8">
        <v>11489007</v>
      </c>
      <c r="I1327" s="9">
        <v>1</v>
      </c>
      <c r="J1327" s="9">
        <v>1</v>
      </c>
      <c r="K1327" s="9">
        <v>0</v>
      </c>
      <c r="L1327" s="9">
        <v>1</v>
      </c>
      <c r="M1327" s="9">
        <v>1</v>
      </c>
      <c r="N1327" s="10">
        <v>4</v>
      </c>
    </row>
    <row r="1328" spans="1:14" x14ac:dyDescent="0.25">
      <c r="A1328" s="3" t="s">
        <v>10</v>
      </c>
      <c r="B1328" s="11" t="s">
        <v>43</v>
      </c>
      <c r="C1328" s="5">
        <v>11489</v>
      </c>
      <c r="D1328" s="5" t="s">
        <v>71</v>
      </c>
      <c r="E1328" s="12" t="s">
        <v>15</v>
      </c>
      <c r="F1328" s="7">
        <v>128</v>
      </c>
      <c r="G1328" s="7">
        <v>117</v>
      </c>
      <c r="H1328" s="8">
        <v>11489008</v>
      </c>
      <c r="I1328" s="9">
        <v>1</v>
      </c>
      <c r="J1328" s="9">
        <v>1</v>
      </c>
      <c r="K1328" s="9">
        <v>0</v>
      </c>
      <c r="L1328" s="9">
        <v>1</v>
      </c>
      <c r="M1328" s="9">
        <v>1</v>
      </c>
      <c r="N1328" s="10">
        <v>4</v>
      </c>
    </row>
    <row r="1329" spans="1:14" x14ac:dyDescent="0.25">
      <c r="A1329" s="3" t="s">
        <v>10</v>
      </c>
      <c r="B1329" s="11" t="s">
        <v>43</v>
      </c>
      <c r="C1329" s="5">
        <v>11489</v>
      </c>
      <c r="D1329" s="5" t="s">
        <v>71</v>
      </c>
      <c r="E1329" s="12" t="s">
        <v>15</v>
      </c>
      <c r="F1329" s="7">
        <v>128</v>
      </c>
      <c r="G1329" s="7">
        <v>117</v>
      </c>
      <c r="H1329" s="8">
        <v>11489009</v>
      </c>
      <c r="I1329" s="9">
        <v>1</v>
      </c>
      <c r="J1329" s="9">
        <v>1</v>
      </c>
      <c r="K1329" s="9">
        <v>1</v>
      </c>
      <c r="L1329" s="9">
        <v>1</v>
      </c>
      <c r="M1329" s="9">
        <v>1</v>
      </c>
      <c r="N1329" s="10">
        <v>5</v>
      </c>
    </row>
    <row r="1330" spans="1:14" x14ac:dyDescent="0.25">
      <c r="A1330" s="3" t="s">
        <v>10</v>
      </c>
      <c r="B1330" s="11" t="s">
        <v>43</v>
      </c>
      <c r="C1330" s="5">
        <v>11489</v>
      </c>
      <c r="D1330" s="5" t="s">
        <v>71</v>
      </c>
      <c r="E1330" s="13" t="s">
        <v>15</v>
      </c>
      <c r="F1330" s="7">
        <v>128</v>
      </c>
      <c r="G1330" s="7">
        <v>117</v>
      </c>
      <c r="H1330" s="8">
        <v>11489010</v>
      </c>
      <c r="I1330" s="9">
        <v>1</v>
      </c>
      <c r="J1330" s="9">
        <v>1</v>
      </c>
      <c r="K1330" s="9">
        <v>0</v>
      </c>
      <c r="L1330" s="9">
        <v>1</v>
      </c>
      <c r="M1330" s="9">
        <v>1</v>
      </c>
      <c r="N1330" s="10">
        <v>4</v>
      </c>
    </row>
    <row r="1331" spans="1:14" x14ac:dyDescent="0.25">
      <c r="A1331" s="3" t="s">
        <v>10</v>
      </c>
      <c r="B1331" s="11" t="s">
        <v>43</v>
      </c>
      <c r="C1331" s="5">
        <v>11489</v>
      </c>
      <c r="D1331" s="5" t="s">
        <v>71</v>
      </c>
      <c r="E1331" s="12" t="s">
        <v>15</v>
      </c>
      <c r="F1331" s="7">
        <v>128</v>
      </c>
      <c r="G1331" s="7">
        <v>117</v>
      </c>
      <c r="H1331" s="8">
        <v>11489011</v>
      </c>
      <c r="I1331" s="9">
        <v>1</v>
      </c>
      <c r="J1331" s="9">
        <v>1</v>
      </c>
      <c r="K1331" s="9">
        <v>0</v>
      </c>
      <c r="L1331" s="9">
        <v>1</v>
      </c>
      <c r="M1331" s="9">
        <v>1</v>
      </c>
      <c r="N1331" s="10">
        <v>4</v>
      </c>
    </row>
    <row r="1332" spans="1:14" x14ac:dyDescent="0.25">
      <c r="A1332" s="3" t="s">
        <v>10</v>
      </c>
      <c r="B1332" s="11" t="s">
        <v>43</v>
      </c>
      <c r="C1332" s="5">
        <v>11489</v>
      </c>
      <c r="D1332" s="5" t="s">
        <v>71</v>
      </c>
      <c r="E1332" s="12" t="s">
        <v>15</v>
      </c>
      <c r="F1332" s="7">
        <v>128</v>
      </c>
      <c r="G1332" s="7">
        <v>117</v>
      </c>
      <c r="H1332" s="8">
        <v>11489012</v>
      </c>
      <c r="I1332" s="9">
        <v>1</v>
      </c>
      <c r="J1332" s="9">
        <v>1</v>
      </c>
      <c r="K1332" s="9">
        <v>0</v>
      </c>
      <c r="L1332" s="9">
        <v>0</v>
      </c>
      <c r="M1332" s="9">
        <v>1</v>
      </c>
      <c r="N1332" s="10">
        <v>3</v>
      </c>
    </row>
    <row r="1333" spans="1:14" x14ac:dyDescent="0.25">
      <c r="A1333" s="3" t="s">
        <v>10</v>
      </c>
      <c r="B1333" s="11" t="s">
        <v>43</v>
      </c>
      <c r="C1333" s="5">
        <v>11489</v>
      </c>
      <c r="D1333" s="5" t="s">
        <v>71</v>
      </c>
      <c r="E1333" s="12" t="s">
        <v>15</v>
      </c>
      <c r="F1333" s="7">
        <v>128</v>
      </c>
      <c r="G1333" s="7">
        <v>117</v>
      </c>
      <c r="H1333" s="8">
        <v>11489013</v>
      </c>
      <c r="I1333" s="9">
        <v>1</v>
      </c>
      <c r="J1333" s="9">
        <v>1</v>
      </c>
      <c r="K1333" s="9">
        <v>1</v>
      </c>
      <c r="L1333" s="9">
        <v>1</v>
      </c>
      <c r="M1333" s="9">
        <v>1</v>
      </c>
      <c r="N1333" s="10">
        <v>5</v>
      </c>
    </row>
    <row r="1334" spans="1:14" x14ac:dyDescent="0.25">
      <c r="A1334" s="3" t="s">
        <v>10</v>
      </c>
      <c r="B1334" s="11" t="s">
        <v>43</v>
      </c>
      <c r="C1334" s="5">
        <v>11489</v>
      </c>
      <c r="D1334" s="5" t="s">
        <v>71</v>
      </c>
      <c r="E1334" s="12" t="s">
        <v>15</v>
      </c>
      <c r="F1334" s="7">
        <v>128</v>
      </c>
      <c r="G1334" s="7">
        <v>117</v>
      </c>
      <c r="H1334" s="8">
        <v>11489014</v>
      </c>
      <c r="I1334" s="9">
        <v>1</v>
      </c>
      <c r="J1334" s="9">
        <v>1</v>
      </c>
      <c r="K1334" s="9">
        <v>0</v>
      </c>
      <c r="L1334" s="9">
        <v>1</v>
      </c>
      <c r="M1334" s="9">
        <v>1</v>
      </c>
      <c r="N1334" s="10">
        <v>4</v>
      </c>
    </row>
    <row r="1335" spans="1:14" x14ac:dyDescent="0.25">
      <c r="A1335" s="3" t="s">
        <v>10</v>
      </c>
      <c r="B1335" s="11" t="s">
        <v>43</v>
      </c>
      <c r="C1335" s="5">
        <v>11489</v>
      </c>
      <c r="D1335" s="5" t="s">
        <v>71</v>
      </c>
      <c r="E1335" s="12" t="s">
        <v>15</v>
      </c>
      <c r="F1335" s="7">
        <v>128</v>
      </c>
      <c r="G1335" s="7">
        <v>117</v>
      </c>
      <c r="H1335" s="8">
        <v>11489015</v>
      </c>
      <c r="I1335" s="9">
        <v>1</v>
      </c>
      <c r="J1335" s="9">
        <v>1</v>
      </c>
      <c r="K1335" s="9">
        <v>0</v>
      </c>
      <c r="L1335" s="9">
        <v>1</v>
      </c>
      <c r="M1335" s="9">
        <v>1</v>
      </c>
      <c r="N1335" s="10">
        <v>4</v>
      </c>
    </row>
    <row r="1336" spans="1:14" x14ac:dyDescent="0.25">
      <c r="A1336" s="3" t="s">
        <v>10</v>
      </c>
      <c r="B1336" s="11" t="s">
        <v>43</v>
      </c>
      <c r="C1336" s="5">
        <v>11489</v>
      </c>
      <c r="D1336" s="5" t="s">
        <v>71</v>
      </c>
      <c r="E1336" s="12" t="s">
        <v>15</v>
      </c>
      <c r="F1336" s="7">
        <v>128</v>
      </c>
      <c r="G1336" s="7">
        <v>117</v>
      </c>
      <c r="H1336" s="8">
        <v>11489016</v>
      </c>
      <c r="I1336" s="9">
        <v>1</v>
      </c>
      <c r="J1336" s="9">
        <v>1</v>
      </c>
      <c r="K1336" s="9">
        <v>0</v>
      </c>
      <c r="L1336" s="9">
        <v>1</v>
      </c>
      <c r="M1336" s="9">
        <v>1</v>
      </c>
      <c r="N1336" s="10">
        <v>4</v>
      </c>
    </row>
    <row r="1337" spans="1:14" x14ac:dyDescent="0.25">
      <c r="A1337" s="3" t="s">
        <v>10</v>
      </c>
      <c r="B1337" s="11" t="s">
        <v>43</v>
      </c>
      <c r="C1337" s="5">
        <v>11489</v>
      </c>
      <c r="D1337" s="5" t="s">
        <v>71</v>
      </c>
      <c r="E1337" s="12" t="s">
        <v>15</v>
      </c>
      <c r="F1337" s="7">
        <v>128</v>
      </c>
      <c r="G1337" s="7">
        <v>117</v>
      </c>
      <c r="H1337" s="8">
        <v>11489017</v>
      </c>
      <c r="I1337" s="9">
        <v>0</v>
      </c>
      <c r="J1337" s="9">
        <v>0</v>
      </c>
      <c r="K1337" s="9">
        <v>0</v>
      </c>
      <c r="L1337" s="9">
        <v>1</v>
      </c>
      <c r="M1337" s="9">
        <v>1</v>
      </c>
      <c r="N1337" s="10">
        <v>2</v>
      </c>
    </row>
    <row r="1338" spans="1:14" x14ac:dyDescent="0.25">
      <c r="A1338" s="3" t="s">
        <v>10</v>
      </c>
      <c r="B1338" s="11" t="s">
        <v>43</v>
      </c>
      <c r="C1338" s="5">
        <v>11489</v>
      </c>
      <c r="D1338" s="5" t="s">
        <v>71</v>
      </c>
      <c r="E1338" s="12" t="s">
        <v>15</v>
      </c>
      <c r="F1338" s="7">
        <v>128</v>
      </c>
      <c r="G1338" s="7">
        <v>117</v>
      </c>
      <c r="H1338" s="8">
        <v>11489018</v>
      </c>
      <c r="I1338" s="9">
        <v>1</v>
      </c>
      <c r="J1338" s="9">
        <v>1</v>
      </c>
      <c r="K1338" s="9">
        <v>1</v>
      </c>
      <c r="L1338" s="9">
        <v>1</v>
      </c>
      <c r="M1338" s="9">
        <v>1</v>
      </c>
      <c r="N1338" s="10">
        <v>5</v>
      </c>
    </row>
    <row r="1339" spans="1:14" x14ac:dyDescent="0.25">
      <c r="A1339" s="3" t="s">
        <v>10</v>
      </c>
      <c r="B1339" s="11" t="s">
        <v>43</v>
      </c>
      <c r="C1339" s="5">
        <v>11489</v>
      </c>
      <c r="D1339" s="5" t="s">
        <v>71</v>
      </c>
      <c r="E1339" s="12" t="s">
        <v>15</v>
      </c>
      <c r="F1339" s="7">
        <v>128</v>
      </c>
      <c r="G1339" s="7">
        <v>117</v>
      </c>
      <c r="H1339" s="8">
        <v>11489019</v>
      </c>
      <c r="I1339" s="9">
        <v>1</v>
      </c>
      <c r="J1339" s="9">
        <v>1</v>
      </c>
      <c r="K1339" s="9">
        <v>0</v>
      </c>
      <c r="L1339" s="9">
        <v>0</v>
      </c>
      <c r="M1339" s="9">
        <v>1</v>
      </c>
      <c r="N1339" s="10">
        <v>3</v>
      </c>
    </row>
    <row r="1340" spans="1:14" x14ac:dyDescent="0.25">
      <c r="A1340" s="3" t="s">
        <v>10</v>
      </c>
      <c r="B1340" s="11" t="s">
        <v>43</v>
      </c>
      <c r="C1340" s="5">
        <v>11489</v>
      </c>
      <c r="D1340" s="5" t="s">
        <v>71</v>
      </c>
      <c r="E1340" s="12" t="s">
        <v>15</v>
      </c>
      <c r="F1340" s="7">
        <v>128</v>
      </c>
      <c r="G1340" s="7">
        <v>117</v>
      </c>
      <c r="H1340" s="8">
        <v>11489020</v>
      </c>
      <c r="I1340" s="9">
        <v>1</v>
      </c>
      <c r="J1340" s="9"/>
      <c r="K1340" s="9">
        <v>0</v>
      </c>
      <c r="L1340" s="9">
        <v>1</v>
      </c>
      <c r="M1340" s="9">
        <v>1</v>
      </c>
      <c r="N1340" s="10">
        <v>3</v>
      </c>
    </row>
    <row r="1341" spans="1:14" x14ac:dyDescent="0.25">
      <c r="A1341" s="3" t="s">
        <v>10</v>
      </c>
      <c r="B1341" s="11" t="s">
        <v>43</v>
      </c>
      <c r="C1341" s="5">
        <v>11489</v>
      </c>
      <c r="D1341" s="5" t="s">
        <v>71</v>
      </c>
      <c r="E1341" s="12" t="s">
        <v>15</v>
      </c>
      <c r="F1341" s="7">
        <v>128</v>
      </c>
      <c r="G1341" s="7">
        <v>117</v>
      </c>
      <c r="H1341" s="8">
        <v>11489021</v>
      </c>
      <c r="I1341" s="9">
        <v>1</v>
      </c>
      <c r="J1341" s="9">
        <v>1</v>
      </c>
      <c r="K1341" s="9">
        <v>0</v>
      </c>
      <c r="L1341" s="9">
        <v>1</v>
      </c>
      <c r="M1341" s="9">
        <v>0</v>
      </c>
      <c r="N1341" s="10">
        <v>3</v>
      </c>
    </row>
    <row r="1342" spans="1:14" x14ac:dyDescent="0.25">
      <c r="A1342" s="3" t="s">
        <v>10</v>
      </c>
      <c r="B1342" s="11" t="s">
        <v>43</v>
      </c>
      <c r="C1342" s="5">
        <v>11489</v>
      </c>
      <c r="D1342" s="5" t="s">
        <v>71</v>
      </c>
      <c r="E1342" s="12" t="s">
        <v>15</v>
      </c>
      <c r="F1342" s="7">
        <v>128</v>
      </c>
      <c r="G1342" s="7">
        <v>117</v>
      </c>
      <c r="H1342" s="8">
        <v>11489022</v>
      </c>
      <c r="I1342" s="9">
        <v>1</v>
      </c>
      <c r="J1342" s="9">
        <v>1</v>
      </c>
      <c r="K1342" s="9">
        <v>0</v>
      </c>
      <c r="L1342" s="9">
        <v>1</v>
      </c>
      <c r="M1342" s="9">
        <v>1</v>
      </c>
      <c r="N1342" s="10">
        <v>4</v>
      </c>
    </row>
    <row r="1343" spans="1:14" x14ac:dyDescent="0.25">
      <c r="A1343" s="3" t="s">
        <v>10</v>
      </c>
      <c r="B1343" s="11" t="s">
        <v>43</v>
      </c>
      <c r="C1343" s="5">
        <v>11489</v>
      </c>
      <c r="D1343" s="5" t="s">
        <v>71</v>
      </c>
      <c r="E1343" s="12" t="s">
        <v>15</v>
      </c>
      <c r="F1343" s="7">
        <v>128</v>
      </c>
      <c r="G1343" s="7">
        <v>117</v>
      </c>
      <c r="H1343" s="8">
        <v>11489023</v>
      </c>
      <c r="I1343" s="9">
        <v>1</v>
      </c>
      <c r="J1343" s="9">
        <v>1</v>
      </c>
      <c r="K1343" s="9">
        <v>0</v>
      </c>
      <c r="L1343" s="9">
        <v>1</v>
      </c>
      <c r="M1343" s="9">
        <v>1</v>
      </c>
      <c r="N1343" s="10">
        <v>4</v>
      </c>
    </row>
    <row r="1344" spans="1:14" x14ac:dyDescent="0.25">
      <c r="A1344" s="3" t="s">
        <v>10</v>
      </c>
      <c r="B1344" s="11" t="s">
        <v>43</v>
      </c>
      <c r="C1344" s="5">
        <v>11489</v>
      </c>
      <c r="D1344" s="5" t="s">
        <v>71</v>
      </c>
      <c r="E1344" s="12" t="s">
        <v>15</v>
      </c>
      <c r="F1344" s="7">
        <v>128</v>
      </c>
      <c r="G1344" s="7">
        <v>117</v>
      </c>
      <c r="H1344" s="8">
        <v>11489024</v>
      </c>
      <c r="I1344" s="9">
        <v>1</v>
      </c>
      <c r="J1344" s="9">
        <v>1</v>
      </c>
      <c r="K1344" s="9">
        <v>0</v>
      </c>
      <c r="L1344" s="9">
        <v>1</v>
      </c>
      <c r="M1344" s="9">
        <v>1</v>
      </c>
      <c r="N1344" s="10">
        <v>4</v>
      </c>
    </row>
    <row r="1345" spans="1:14" x14ac:dyDescent="0.25">
      <c r="A1345" s="3" t="s">
        <v>10</v>
      </c>
      <c r="B1345" s="11" t="s">
        <v>43</v>
      </c>
      <c r="C1345" s="5">
        <v>11489</v>
      </c>
      <c r="D1345" s="5" t="s">
        <v>71</v>
      </c>
      <c r="E1345" s="12" t="s">
        <v>15</v>
      </c>
      <c r="F1345" s="7">
        <v>128</v>
      </c>
      <c r="G1345" s="7">
        <v>117</v>
      </c>
      <c r="H1345" s="8">
        <v>11489025</v>
      </c>
      <c r="I1345" s="9">
        <v>1</v>
      </c>
      <c r="J1345" s="9">
        <v>1</v>
      </c>
      <c r="K1345" s="9">
        <v>1</v>
      </c>
      <c r="L1345" s="9">
        <v>1</v>
      </c>
      <c r="M1345" s="9">
        <v>1</v>
      </c>
      <c r="N1345" s="10">
        <v>5</v>
      </c>
    </row>
    <row r="1346" spans="1:14" x14ac:dyDescent="0.25">
      <c r="A1346" s="3" t="s">
        <v>10</v>
      </c>
      <c r="B1346" s="11" t="s">
        <v>43</v>
      </c>
      <c r="C1346" s="5">
        <v>11489</v>
      </c>
      <c r="D1346" s="5" t="s">
        <v>71</v>
      </c>
      <c r="E1346" s="12" t="s">
        <v>15</v>
      </c>
      <c r="F1346" s="7">
        <v>128</v>
      </c>
      <c r="G1346" s="7">
        <v>117</v>
      </c>
      <c r="H1346" s="8">
        <v>11489026</v>
      </c>
      <c r="I1346" s="9">
        <v>1</v>
      </c>
      <c r="J1346" s="9">
        <v>1</v>
      </c>
      <c r="K1346" s="9">
        <v>1</v>
      </c>
      <c r="L1346" s="9">
        <v>1</v>
      </c>
      <c r="M1346" s="9">
        <v>1</v>
      </c>
      <c r="N1346" s="10">
        <v>5</v>
      </c>
    </row>
    <row r="1347" spans="1:14" x14ac:dyDescent="0.25">
      <c r="A1347" s="3" t="s">
        <v>10</v>
      </c>
      <c r="B1347" s="11" t="s">
        <v>43</v>
      </c>
      <c r="C1347" s="5">
        <v>11489</v>
      </c>
      <c r="D1347" s="5" t="s">
        <v>71</v>
      </c>
      <c r="E1347" s="12" t="s">
        <v>15</v>
      </c>
      <c r="F1347" s="7">
        <v>128</v>
      </c>
      <c r="G1347" s="7">
        <v>117</v>
      </c>
      <c r="H1347" s="8">
        <v>11489027</v>
      </c>
      <c r="I1347" s="9">
        <v>1</v>
      </c>
      <c r="J1347" s="9">
        <v>1</v>
      </c>
      <c r="K1347" s="9">
        <v>0</v>
      </c>
      <c r="L1347" s="9">
        <v>1</v>
      </c>
      <c r="M1347" s="9">
        <v>1</v>
      </c>
      <c r="N1347" s="10">
        <v>4</v>
      </c>
    </row>
    <row r="1348" spans="1:14" x14ac:dyDescent="0.25">
      <c r="A1348" s="3" t="s">
        <v>10</v>
      </c>
      <c r="B1348" s="11" t="s">
        <v>43</v>
      </c>
      <c r="C1348" s="5">
        <v>11489</v>
      </c>
      <c r="D1348" s="5" t="s">
        <v>71</v>
      </c>
      <c r="E1348" s="12" t="s">
        <v>15</v>
      </c>
      <c r="F1348" s="7">
        <v>128</v>
      </c>
      <c r="G1348" s="7">
        <v>117</v>
      </c>
      <c r="H1348" s="8">
        <v>11489028</v>
      </c>
      <c r="I1348" s="9">
        <v>1</v>
      </c>
      <c r="J1348" s="9">
        <v>1</v>
      </c>
      <c r="K1348" s="9">
        <v>0</v>
      </c>
      <c r="L1348" s="9">
        <v>1</v>
      </c>
      <c r="M1348" s="9">
        <v>1</v>
      </c>
      <c r="N1348" s="10">
        <v>4</v>
      </c>
    </row>
    <row r="1349" spans="1:14" x14ac:dyDescent="0.25">
      <c r="A1349" s="3" t="s">
        <v>10</v>
      </c>
      <c r="B1349" s="11" t="s">
        <v>43</v>
      </c>
      <c r="C1349" s="5">
        <v>11489</v>
      </c>
      <c r="D1349" s="5" t="s">
        <v>71</v>
      </c>
      <c r="E1349" s="12" t="s">
        <v>15</v>
      </c>
      <c r="F1349" s="7">
        <v>128</v>
      </c>
      <c r="G1349" s="7">
        <v>117</v>
      </c>
      <c r="H1349" s="8">
        <v>11489029</v>
      </c>
      <c r="I1349" s="9">
        <v>1</v>
      </c>
      <c r="J1349" s="9">
        <v>1</v>
      </c>
      <c r="K1349" s="9">
        <v>1</v>
      </c>
      <c r="L1349" s="9">
        <v>1</v>
      </c>
      <c r="M1349" s="9">
        <v>1</v>
      </c>
      <c r="N1349" s="10">
        <v>5</v>
      </c>
    </row>
    <row r="1350" spans="1:14" x14ac:dyDescent="0.25">
      <c r="A1350" s="3" t="s">
        <v>10</v>
      </c>
      <c r="B1350" s="11" t="s">
        <v>43</v>
      </c>
      <c r="C1350" s="5">
        <v>11489</v>
      </c>
      <c r="D1350" s="5" t="s">
        <v>71</v>
      </c>
      <c r="E1350" s="12" t="s">
        <v>15</v>
      </c>
      <c r="F1350" s="7">
        <v>128</v>
      </c>
      <c r="G1350" s="7">
        <v>117</v>
      </c>
      <c r="H1350" s="8">
        <v>11489030</v>
      </c>
      <c r="I1350" s="9">
        <v>1</v>
      </c>
      <c r="J1350" s="9">
        <v>1</v>
      </c>
      <c r="K1350" s="9">
        <v>1</v>
      </c>
      <c r="L1350" s="9">
        <v>1</v>
      </c>
      <c r="M1350" s="9">
        <v>1</v>
      </c>
      <c r="N1350" s="10">
        <v>5</v>
      </c>
    </row>
    <row r="1351" spans="1:14" x14ac:dyDescent="0.25">
      <c r="A1351" s="3" t="s">
        <v>10</v>
      </c>
      <c r="B1351" s="11" t="s">
        <v>43</v>
      </c>
      <c r="C1351" s="5">
        <v>11489</v>
      </c>
      <c r="D1351" s="5" t="s">
        <v>71</v>
      </c>
      <c r="E1351" s="12" t="s">
        <v>15</v>
      </c>
      <c r="F1351" s="7">
        <v>128</v>
      </c>
      <c r="G1351" s="7">
        <v>117</v>
      </c>
      <c r="H1351" s="8">
        <v>11489031</v>
      </c>
      <c r="I1351" s="9">
        <v>1</v>
      </c>
      <c r="J1351" s="9">
        <v>1</v>
      </c>
      <c r="K1351" s="9">
        <v>0</v>
      </c>
      <c r="L1351" s="9">
        <v>1</v>
      </c>
      <c r="M1351" s="9">
        <v>0</v>
      </c>
      <c r="N1351" s="10">
        <v>3</v>
      </c>
    </row>
    <row r="1352" spans="1:14" x14ac:dyDescent="0.25">
      <c r="A1352" s="3" t="s">
        <v>10</v>
      </c>
      <c r="B1352" s="11" t="s">
        <v>43</v>
      </c>
      <c r="C1352" s="5">
        <v>11489</v>
      </c>
      <c r="D1352" s="5" t="s">
        <v>71</v>
      </c>
      <c r="E1352" s="12" t="s">
        <v>15</v>
      </c>
      <c r="F1352" s="7">
        <v>128</v>
      </c>
      <c r="G1352" s="7">
        <v>117</v>
      </c>
      <c r="H1352" s="8">
        <v>11489032</v>
      </c>
      <c r="I1352" s="9">
        <v>1</v>
      </c>
      <c r="J1352" s="9">
        <v>1</v>
      </c>
      <c r="K1352" s="9">
        <v>1</v>
      </c>
      <c r="L1352" s="9">
        <v>1</v>
      </c>
      <c r="M1352" s="9">
        <v>1</v>
      </c>
      <c r="N1352" s="10">
        <v>5</v>
      </c>
    </row>
    <row r="1353" spans="1:14" x14ac:dyDescent="0.25">
      <c r="A1353" s="3" t="s">
        <v>10</v>
      </c>
      <c r="B1353" s="11" t="s">
        <v>43</v>
      </c>
      <c r="C1353" s="5">
        <v>11489</v>
      </c>
      <c r="D1353" s="5" t="s">
        <v>71</v>
      </c>
      <c r="E1353" s="12" t="s">
        <v>15</v>
      </c>
      <c r="F1353" s="7">
        <v>128</v>
      </c>
      <c r="G1353" s="7">
        <v>117</v>
      </c>
      <c r="H1353" s="8">
        <v>11489033</v>
      </c>
      <c r="I1353" s="9">
        <v>1</v>
      </c>
      <c r="J1353" s="9">
        <v>1</v>
      </c>
      <c r="K1353" s="9">
        <v>1</v>
      </c>
      <c r="L1353" s="9">
        <v>1</v>
      </c>
      <c r="M1353" s="9">
        <v>1</v>
      </c>
      <c r="N1353" s="10">
        <v>5</v>
      </c>
    </row>
    <row r="1354" spans="1:14" x14ac:dyDescent="0.25">
      <c r="A1354" s="3" t="s">
        <v>10</v>
      </c>
      <c r="B1354" s="11" t="s">
        <v>43</v>
      </c>
      <c r="C1354" s="5">
        <v>11489</v>
      </c>
      <c r="D1354" s="5" t="s">
        <v>71</v>
      </c>
      <c r="E1354" s="12" t="s">
        <v>15</v>
      </c>
      <c r="F1354" s="7">
        <v>128</v>
      </c>
      <c r="G1354" s="7">
        <v>117</v>
      </c>
      <c r="H1354" s="8">
        <v>11489034</v>
      </c>
      <c r="I1354" s="9">
        <v>0</v>
      </c>
      <c r="J1354" s="9">
        <v>1</v>
      </c>
      <c r="K1354" s="9">
        <v>1</v>
      </c>
      <c r="L1354" s="9">
        <v>1</v>
      </c>
      <c r="M1354" s="9">
        <v>1</v>
      </c>
      <c r="N1354" s="10">
        <v>4</v>
      </c>
    </row>
    <row r="1355" spans="1:14" x14ac:dyDescent="0.25">
      <c r="A1355" s="3" t="s">
        <v>10</v>
      </c>
      <c r="B1355" s="11" t="s">
        <v>43</v>
      </c>
      <c r="C1355" s="5">
        <v>11489</v>
      </c>
      <c r="D1355" s="5" t="s">
        <v>71</v>
      </c>
      <c r="E1355" s="12" t="s">
        <v>15</v>
      </c>
      <c r="F1355" s="7">
        <v>128</v>
      </c>
      <c r="G1355" s="7">
        <v>117</v>
      </c>
      <c r="H1355" s="8">
        <v>11489035</v>
      </c>
      <c r="I1355" s="9">
        <v>1</v>
      </c>
      <c r="J1355" s="9">
        <v>1</v>
      </c>
      <c r="K1355" s="9">
        <v>1</v>
      </c>
      <c r="L1355" s="9">
        <v>1</v>
      </c>
      <c r="M1355" s="9">
        <v>1</v>
      </c>
      <c r="N1355" s="10">
        <v>5</v>
      </c>
    </row>
    <row r="1356" spans="1:14" x14ac:dyDescent="0.25">
      <c r="A1356" s="3" t="s">
        <v>10</v>
      </c>
      <c r="B1356" s="11" t="s">
        <v>43</v>
      </c>
      <c r="C1356" s="5">
        <v>11489</v>
      </c>
      <c r="D1356" s="5" t="s">
        <v>71</v>
      </c>
      <c r="E1356" s="12" t="s">
        <v>15</v>
      </c>
      <c r="F1356" s="7">
        <v>128</v>
      </c>
      <c r="G1356" s="7">
        <v>117</v>
      </c>
      <c r="H1356" s="8">
        <v>11489036</v>
      </c>
      <c r="I1356" s="9">
        <v>1</v>
      </c>
      <c r="J1356" s="9">
        <v>1</v>
      </c>
      <c r="K1356" s="9">
        <v>0</v>
      </c>
      <c r="L1356" s="9">
        <v>0</v>
      </c>
      <c r="M1356" s="9">
        <v>1</v>
      </c>
      <c r="N1356" s="10">
        <v>3</v>
      </c>
    </row>
    <row r="1357" spans="1:14" x14ac:dyDescent="0.25">
      <c r="A1357" s="3" t="s">
        <v>10</v>
      </c>
      <c r="B1357" s="11" t="s">
        <v>43</v>
      </c>
      <c r="C1357" s="5">
        <v>11489</v>
      </c>
      <c r="D1357" s="5" t="s">
        <v>71</v>
      </c>
      <c r="E1357" s="12" t="s">
        <v>15</v>
      </c>
      <c r="F1357" s="7">
        <v>128</v>
      </c>
      <c r="G1357" s="7">
        <v>117</v>
      </c>
      <c r="H1357" s="8">
        <v>11489037</v>
      </c>
      <c r="I1357" s="9">
        <v>1</v>
      </c>
      <c r="J1357" s="9">
        <v>0</v>
      </c>
      <c r="K1357" s="9">
        <v>0</v>
      </c>
      <c r="L1357" s="9">
        <v>1</v>
      </c>
      <c r="M1357" s="9">
        <v>1</v>
      </c>
      <c r="N1357" s="10">
        <v>3</v>
      </c>
    </row>
    <row r="1358" spans="1:14" x14ac:dyDescent="0.25">
      <c r="A1358" s="3" t="s">
        <v>10</v>
      </c>
      <c r="B1358" s="11" t="s">
        <v>43</v>
      </c>
      <c r="C1358" s="5">
        <v>11489</v>
      </c>
      <c r="D1358" s="5" t="s">
        <v>71</v>
      </c>
      <c r="E1358" s="12" t="s">
        <v>15</v>
      </c>
      <c r="F1358" s="7">
        <v>128</v>
      </c>
      <c r="G1358" s="7">
        <v>117</v>
      </c>
      <c r="H1358" s="8">
        <v>11489038</v>
      </c>
      <c r="I1358" s="9">
        <v>1</v>
      </c>
      <c r="J1358" s="9">
        <v>0</v>
      </c>
      <c r="K1358" s="9">
        <v>1</v>
      </c>
      <c r="L1358" s="9">
        <v>1</v>
      </c>
      <c r="M1358" s="9">
        <v>0</v>
      </c>
      <c r="N1358" s="10">
        <v>3</v>
      </c>
    </row>
    <row r="1359" spans="1:14" x14ac:dyDescent="0.25">
      <c r="A1359" s="3" t="s">
        <v>10</v>
      </c>
      <c r="B1359" s="11" t="s">
        <v>43</v>
      </c>
      <c r="C1359" s="5">
        <v>11489</v>
      </c>
      <c r="D1359" s="5" t="s">
        <v>71</v>
      </c>
      <c r="E1359" s="12" t="s">
        <v>15</v>
      </c>
      <c r="F1359" s="7">
        <v>128</v>
      </c>
      <c r="G1359" s="7">
        <v>117</v>
      </c>
      <c r="H1359" s="8">
        <v>11489039</v>
      </c>
      <c r="I1359" s="9">
        <v>1</v>
      </c>
      <c r="J1359" s="9">
        <v>0</v>
      </c>
      <c r="K1359" s="9">
        <v>1</v>
      </c>
      <c r="L1359" s="9">
        <v>1</v>
      </c>
      <c r="M1359" s="9">
        <v>0</v>
      </c>
      <c r="N1359" s="10">
        <v>3</v>
      </c>
    </row>
    <row r="1360" spans="1:14" x14ac:dyDescent="0.25">
      <c r="A1360" s="3" t="s">
        <v>10</v>
      </c>
      <c r="B1360" s="11" t="s">
        <v>43</v>
      </c>
      <c r="C1360" s="5">
        <v>11489</v>
      </c>
      <c r="D1360" s="5" t="s">
        <v>71</v>
      </c>
      <c r="E1360" s="12" t="s">
        <v>15</v>
      </c>
      <c r="F1360" s="7">
        <v>128</v>
      </c>
      <c r="G1360" s="7">
        <v>117</v>
      </c>
      <c r="H1360" s="8">
        <v>11489040</v>
      </c>
      <c r="I1360" s="9">
        <v>1</v>
      </c>
      <c r="J1360" s="9">
        <v>1</v>
      </c>
      <c r="K1360" s="9">
        <v>0</v>
      </c>
      <c r="L1360" s="9">
        <v>1</v>
      </c>
      <c r="M1360" s="9">
        <v>1</v>
      </c>
      <c r="N1360" s="10">
        <v>4</v>
      </c>
    </row>
    <row r="1361" spans="1:14" x14ac:dyDescent="0.25">
      <c r="A1361" s="3" t="s">
        <v>10</v>
      </c>
      <c r="B1361" s="11" t="s">
        <v>43</v>
      </c>
      <c r="C1361" s="5">
        <v>11489</v>
      </c>
      <c r="D1361" s="5" t="s">
        <v>71</v>
      </c>
      <c r="E1361" s="12" t="s">
        <v>15</v>
      </c>
      <c r="F1361" s="7">
        <v>128</v>
      </c>
      <c r="G1361" s="7">
        <v>117</v>
      </c>
      <c r="H1361" s="8">
        <v>11489041</v>
      </c>
      <c r="I1361" s="9">
        <v>1</v>
      </c>
      <c r="J1361" s="9">
        <v>1</v>
      </c>
      <c r="K1361" s="9">
        <v>1</v>
      </c>
      <c r="L1361" s="9">
        <v>1</v>
      </c>
      <c r="M1361" s="9">
        <v>1</v>
      </c>
      <c r="N1361" s="10">
        <v>5</v>
      </c>
    </row>
    <row r="1362" spans="1:14" x14ac:dyDescent="0.25">
      <c r="A1362" s="3" t="s">
        <v>10</v>
      </c>
      <c r="B1362" s="11" t="s">
        <v>43</v>
      </c>
      <c r="C1362" s="5">
        <v>11489</v>
      </c>
      <c r="D1362" s="5" t="s">
        <v>71</v>
      </c>
      <c r="E1362" s="12" t="s">
        <v>15</v>
      </c>
      <c r="F1362" s="7">
        <v>128</v>
      </c>
      <c r="G1362" s="7">
        <v>117</v>
      </c>
      <c r="H1362" s="8">
        <v>11489042</v>
      </c>
      <c r="I1362" s="9">
        <v>1</v>
      </c>
      <c r="J1362" s="9">
        <v>0</v>
      </c>
      <c r="K1362" s="9">
        <v>0</v>
      </c>
      <c r="L1362" s="9">
        <v>0</v>
      </c>
      <c r="M1362" s="9">
        <v>1</v>
      </c>
      <c r="N1362" s="10">
        <v>2</v>
      </c>
    </row>
    <row r="1363" spans="1:14" x14ac:dyDescent="0.25">
      <c r="A1363" s="3" t="s">
        <v>10</v>
      </c>
      <c r="B1363" s="11" t="s">
        <v>43</v>
      </c>
      <c r="C1363" s="5">
        <v>11489</v>
      </c>
      <c r="D1363" s="5" t="s">
        <v>71</v>
      </c>
      <c r="E1363" s="12" t="s">
        <v>15</v>
      </c>
      <c r="F1363" s="7">
        <v>128</v>
      </c>
      <c r="G1363" s="7">
        <v>117</v>
      </c>
      <c r="H1363" s="8">
        <v>11489043</v>
      </c>
      <c r="I1363" s="9">
        <v>1</v>
      </c>
      <c r="J1363" s="9">
        <v>1</v>
      </c>
      <c r="K1363" s="9">
        <v>1</v>
      </c>
      <c r="L1363" s="9">
        <v>1</v>
      </c>
      <c r="M1363" s="9">
        <v>1</v>
      </c>
      <c r="N1363" s="10">
        <v>5</v>
      </c>
    </row>
    <row r="1364" spans="1:14" x14ac:dyDescent="0.25">
      <c r="A1364" s="3" t="s">
        <v>10</v>
      </c>
      <c r="B1364" s="11" t="s">
        <v>43</v>
      </c>
      <c r="C1364" s="5">
        <v>11489</v>
      </c>
      <c r="D1364" s="5" t="s">
        <v>71</v>
      </c>
      <c r="E1364" s="12" t="s">
        <v>15</v>
      </c>
      <c r="F1364" s="7">
        <v>128</v>
      </c>
      <c r="G1364" s="7">
        <v>117</v>
      </c>
      <c r="H1364" s="8">
        <v>11489044</v>
      </c>
      <c r="I1364" s="9">
        <v>1</v>
      </c>
      <c r="J1364" s="9">
        <v>1</v>
      </c>
      <c r="K1364" s="9">
        <v>1</v>
      </c>
      <c r="L1364" s="9">
        <v>1</v>
      </c>
      <c r="M1364" s="9">
        <v>1</v>
      </c>
      <c r="N1364" s="10">
        <v>5</v>
      </c>
    </row>
    <row r="1365" spans="1:14" x14ac:dyDescent="0.25">
      <c r="A1365" s="3" t="s">
        <v>10</v>
      </c>
      <c r="B1365" s="11" t="s">
        <v>43</v>
      </c>
      <c r="C1365" s="5">
        <v>11489</v>
      </c>
      <c r="D1365" s="5" t="s">
        <v>71</v>
      </c>
      <c r="E1365" s="12" t="s">
        <v>15</v>
      </c>
      <c r="F1365" s="7">
        <v>128</v>
      </c>
      <c r="G1365" s="7">
        <v>117</v>
      </c>
      <c r="H1365" s="8">
        <v>11489045</v>
      </c>
      <c r="I1365" s="9">
        <v>1</v>
      </c>
      <c r="J1365" s="9">
        <v>1</v>
      </c>
      <c r="K1365" s="9">
        <v>0</v>
      </c>
      <c r="L1365" s="9">
        <v>1</v>
      </c>
      <c r="M1365" s="9">
        <v>1</v>
      </c>
      <c r="N1365" s="10">
        <v>4</v>
      </c>
    </row>
    <row r="1366" spans="1:14" x14ac:dyDescent="0.25">
      <c r="A1366" s="3" t="s">
        <v>10</v>
      </c>
      <c r="B1366" s="11" t="s">
        <v>43</v>
      </c>
      <c r="C1366" s="5">
        <v>11489</v>
      </c>
      <c r="D1366" s="5" t="s">
        <v>71</v>
      </c>
      <c r="E1366" s="12" t="s">
        <v>15</v>
      </c>
      <c r="F1366" s="7">
        <v>128</v>
      </c>
      <c r="G1366" s="7">
        <v>117</v>
      </c>
      <c r="H1366" s="8">
        <v>11489046</v>
      </c>
      <c r="I1366" s="9">
        <v>1</v>
      </c>
      <c r="J1366" s="9">
        <v>0</v>
      </c>
      <c r="K1366" s="9">
        <v>1</v>
      </c>
      <c r="L1366" s="9">
        <v>1</v>
      </c>
      <c r="M1366" s="9">
        <v>1</v>
      </c>
      <c r="N1366" s="10">
        <v>4</v>
      </c>
    </row>
    <row r="1367" spans="1:14" x14ac:dyDescent="0.25">
      <c r="A1367" s="3" t="s">
        <v>10</v>
      </c>
      <c r="B1367" s="11" t="s">
        <v>43</v>
      </c>
      <c r="C1367" s="5">
        <v>11489</v>
      </c>
      <c r="D1367" s="5" t="s">
        <v>71</v>
      </c>
      <c r="E1367" s="12" t="s">
        <v>15</v>
      </c>
      <c r="F1367" s="7">
        <v>128</v>
      </c>
      <c r="G1367" s="7">
        <v>117</v>
      </c>
      <c r="H1367" s="8">
        <v>11489047</v>
      </c>
      <c r="I1367" s="9">
        <v>1</v>
      </c>
      <c r="J1367" s="9">
        <v>1</v>
      </c>
      <c r="K1367" s="9">
        <v>1</v>
      </c>
      <c r="L1367" s="9">
        <v>1</v>
      </c>
      <c r="M1367" s="9">
        <v>0</v>
      </c>
      <c r="N1367" s="10">
        <v>4</v>
      </c>
    </row>
    <row r="1368" spans="1:14" x14ac:dyDescent="0.25">
      <c r="A1368" s="3" t="s">
        <v>10</v>
      </c>
      <c r="B1368" s="11" t="s">
        <v>43</v>
      </c>
      <c r="C1368" s="5">
        <v>11489</v>
      </c>
      <c r="D1368" s="5" t="s">
        <v>71</v>
      </c>
      <c r="E1368" s="12" t="s">
        <v>15</v>
      </c>
      <c r="F1368" s="7">
        <v>128</v>
      </c>
      <c r="G1368" s="7">
        <v>117</v>
      </c>
      <c r="H1368" s="8">
        <v>11489048</v>
      </c>
      <c r="I1368" s="9">
        <v>1</v>
      </c>
      <c r="J1368" s="9">
        <v>1</v>
      </c>
      <c r="K1368" s="9">
        <v>1</v>
      </c>
      <c r="L1368" s="9">
        <v>1</v>
      </c>
      <c r="M1368" s="9">
        <v>0</v>
      </c>
      <c r="N1368" s="10">
        <v>4</v>
      </c>
    </row>
    <row r="1369" spans="1:14" x14ac:dyDescent="0.25">
      <c r="A1369" s="3" t="s">
        <v>10</v>
      </c>
      <c r="B1369" s="11" t="s">
        <v>43</v>
      </c>
      <c r="C1369" s="5">
        <v>11489</v>
      </c>
      <c r="D1369" s="5" t="s">
        <v>71</v>
      </c>
      <c r="E1369" s="12" t="s">
        <v>15</v>
      </c>
      <c r="F1369" s="7">
        <v>128</v>
      </c>
      <c r="G1369" s="7">
        <v>117</v>
      </c>
      <c r="H1369" s="8">
        <v>11489049</v>
      </c>
      <c r="I1369" s="9">
        <v>1</v>
      </c>
      <c r="J1369" s="9">
        <v>1</v>
      </c>
      <c r="K1369" s="9">
        <v>0</v>
      </c>
      <c r="L1369" s="9">
        <v>1</v>
      </c>
      <c r="M1369" s="9">
        <v>1</v>
      </c>
      <c r="N1369" s="10">
        <v>4</v>
      </c>
    </row>
    <row r="1370" spans="1:14" x14ac:dyDescent="0.25">
      <c r="A1370" s="3" t="s">
        <v>10</v>
      </c>
      <c r="B1370" s="11" t="s">
        <v>43</v>
      </c>
      <c r="C1370" s="5">
        <v>11489</v>
      </c>
      <c r="D1370" s="5" t="s">
        <v>71</v>
      </c>
      <c r="E1370" s="12" t="s">
        <v>15</v>
      </c>
      <c r="F1370" s="7">
        <v>128</v>
      </c>
      <c r="G1370" s="7">
        <v>117</v>
      </c>
      <c r="H1370" s="8">
        <v>11489050</v>
      </c>
      <c r="I1370" s="9">
        <v>1</v>
      </c>
      <c r="J1370" s="9">
        <v>1</v>
      </c>
      <c r="K1370" s="9">
        <v>0</v>
      </c>
      <c r="L1370" s="9">
        <v>1</v>
      </c>
      <c r="M1370" s="9">
        <v>1</v>
      </c>
      <c r="N1370" s="10">
        <v>4</v>
      </c>
    </row>
    <row r="1371" spans="1:14" x14ac:dyDescent="0.25">
      <c r="A1371" s="3" t="s">
        <v>10</v>
      </c>
      <c r="B1371" s="11" t="s">
        <v>43</v>
      </c>
      <c r="C1371" s="5">
        <v>11489</v>
      </c>
      <c r="D1371" s="5" t="s">
        <v>71</v>
      </c>
      <c r="E1371" s="12" t="s">
        <v>15</v>
      </c>
      <c r="F1371" s="7">
        <v>128</v>
      </c>
      <c r="G1371" s="7">
        <v>117</v>
      </c>
      <c r="H1371" s="8">
        <v>11489051</v>
      </c>
      <c r="I1371" s="9">
        <v>1</v>
      </c>
      <c r="J1371" s="9">
        <v>0</v>
      </c>
      <c r="K1371" s="9">
        <v>0</v>
      </c>
      <c r="L1371" s="9">
        <v>1</v>
      </c>
      <c r="M1371" s="9">
        <v>0</v>
      </c>
      <c r="N1371" s="10">
        <v>2</v>
      </c>
    </row>
    <row r="1372" spans="1:14" x14ac:dyDescent="0.25">
      <c r="A1372" s="3" t="s">
        <v>10</v>
      </c>
      <c r="B1372" s="11" t="s">
        <v>43</v>
      </c>
      <c r="C1372" s="5">
        <v>11489</v>
      </c>
      <c r="D1372" s="5" t="s">
        <v>71</v>
      </c>
      <c r="E1372" s="12" t="s">
        <v>15</v>
      </c>
      <c r="F1372" s="7">
        <v>128</v>
      </c>
      <c r="G1372" s="7">
        <v>117</v>
      </c>
      <c r="H1372" s="8">
        <v>11489052</v>
      </c>
      <c r="I1372" s="9">
        <v>1</v>
      </c>
      <c r="J1372" s="9">
        <v>1</v>
      </c>
      <c r="K1372" s="9">
        <v>1</v>
      </c>
      <c r="L1372" s="9">
        <v>1</v>
      </c>
      <c r="M1372" s="9">
        <v>1</v>
      </c>
      <c r="N1372" s="10">
        <v>5</v>
      </c>
    </row>
    <row r="1373" spans="1:14" x14ac:dyDescent="0.25">
      <c r="A1373" s="3" t="s">
        <v>10</v>
      </c>
      <c r="B1373" s="11" t="s">
        <v>43</v>
      </c>
      <c r="C1373" s="5">
        <v>11489</v>
      </c>
      <c r="D1373" s="5" t="s">
        <v>71</v>
      </c>
      <c r="E1373" s="12" t="s">
        <v>15</v>
      </c>
      <c r="F1373" s="7">
        <v>128</v>
      </c>
      <c r="G1373" s="7">
        <v>117</v>
      </c>
      <c r="H1373" s="8">
        <v>11489053</v>
      </c>
      <c r="I1373" s="9">
        <v>1</v>
      </c>
      <c r="J1373" s="9">
        <v>1</v>
      </c>
      <c r="K1373" s="9">
        <v>0</v>
      </c>
      <c r="L1373" s="9">
        <v>1</v>
      </c>
      <c r="M1373" s="9">
        <v>1</v>
      </c>
      <c r="N1373" s="10">
        <v>4</v>
      </c>
    </row>
    <row r="1374" spans="1:14" x14ac:dyDescent="0.25">
      <c r="A1374" s="3" t="s">
        <v>10</v>
      </c>
      <c r="B1374" s="11" t="s">
        <v>43</v>
      </c>
      <c r="C1374" s="5">
        <v>11489</v>
      </c>
      <c r="D1374" s="5" t="s">
        <v>71</v>
      </c>
      <c r="E1374" s="12" t="s">
        <v>15</v>
      </c>
      <c r="F1374" s="7">
        <v>128</v>
      </c>
      <c r="G1374" s="7">
        <v>117</v>
      </c>
      <c r="H1374" s="8">
        <v>11489054</v>
      </c>
      <c r="I1374" s="9">
        <v>1</v>
      </c>
      <c r="J1374" s="9">
        <v>1</v>
      </c>
      <c r="K1374" s="9">
        <v>0</v>
      </c>
      <c r="L1374" s="9">
        <v>1</v>
      </c>
      <c r="M1374" s="9">
        <v>1</v>
      </c>
      <c r="N1374" s="10">
        <v>4</v>
      </c>
    </row>
    <row r="1375" spans="1:14" x14ac:dyDescent="0.25">
      <c r="A1375" s="3" t="s">
        <v>10</v>
      </c>
      <c r="B1375" s="11" t="s">
        <v>43</v>
      </c>
      <c r="C1375" s="5">
        <v>11489</v>
      </c>
      <c r="D1375" s="5" t="s">
        <v>71</v>
      </c>
      <c r="E1375" s="12" t="s">
        <v>15</v>
      </c>
      <c r="F1375" s="7">
        <v>128</v>
      </c>
      <c r="G1375" s="7">
        <v>117</v>
      </c>
      <c r="H1375" s="8">
        <v>11489055</v>
      </c>
      <c r="I1375" s="9">
        <v>1</v>
      </c>
      <c r="J1375" s="9">
        <v>1</v>
      </c>
      <c r="K1375" s="9">
        <v>1</v>
      </c>
      <c r="L1375" s="9">
        <v>1</v>
      </c>
      <c r="M1375" s="9">
        <v>0</v>
      </c>
      <c r="N1375" s="10">
        <v>4</v>
      </c>
    </row>
    <row r="1376" spans="1:14" x14ac:dyDescent="0.25">
      <c r="A1376" s="3" t="s">
        <v>10</v>
      </c>
      <c r="B1376" s="11" t="s">
        <v>43</v>
      </c>
      <c r="C1376" s="5">
        <v>11489</v>
      </c>
      <c r="D1376" s="5" t="s">
        <v>71</v>
      </c>
      <c r="E1376" s="12" t="s">
        <v>15</v>
      </c>
      <c r="F1376" s="7">
        <v>128</v>
      </c>
      <c r="G1376" s="7">
        <v>117</v>
      </c>
      <c r="H1376" s="8">
        <v>11489056</v>
      </c>
      <c r="I1376" s="9">
        <v>1</v>
      </c>
      <c r="J1376" s="9">
        <v>1</v>
      </c>
      <c r="K1376" s="9">
        <v>0</v>
      </c>
      <c r="L1376" s="9">
        <v>1</v>
      </c>
      <c r="M1376" s="9">
        <v>1</v>
      </c>
      <c r="N1376" s="10">
        <v>4</v>
      </c>
    </row>
    <row r="1377" spans="1:14" x14ac:dyDescent="0.25">
      <c r="A1377" s="3" t="s">
        <v>10</v>
      </c>
      <c r="B1377" s="11" t="s">
        <v>43</v>
      </c>
      <c r="C1377" s="5">
        <v>11489</v>
      </c>
      <c r="D1377" s="5" t="s">
        <v>71</v>
      </c>
      <c r="E1377" s="12" t="s">
        <v>15</v>
      </c>
      <c r="F1377" s="7">
        <v>128</v>
      </c>
      <c r="G1377" s="7">
        <v>117</v>
      </c>
      <c r="H1377" s="8">
        <v>11489057</v>
      </c>
      <c r="I1377" s="9">
        <v>1</v>
      </c>
      <c r="J1377" s="9">
        <v>0</v>
      </c>
      <c r="K1377" s="9">
        <v>0</v>
      </c>
      <c r="L1377" s="9">
        <v>1</v>
      </c>
      <c r="M1377" s="9">
        <v>1</v>
      </c>
      <c r="N1377" s="10">
        <v>3</v>
      </c>
    </row>
    <row r="1378" spans="1:14" x14ac:dyDescent="0.25">
      <c r="A1378" s="3" t="s">
        <v>10</v>
      </c>
      <c r="B1378" s="11" t="s">
        <v>43</v>
      </c>
      <c r="C1378" s="5">
        <v>11489</v>
      </c>
      <c r="D1378" s="5" t="s">
        <v>71</v>
      </c>
      <c r="E1378" s="12" t="s">
        <v>15</v>
      </c>
      <c r="F1378" s="7">
        <v>128</v>
      </c>
      <c r="G1378" s="7">
        <v>117</v>
      </c>
      <c r="H1378" s="8">
        <v>11489058</v>
      </c>
      <c r="I1378" s="9">
        <v>1</v>
      </c>
      <c r="J1378" s="9">
        <v>1</v>
      </c>
      <c r="K1378" s="9">
        <v>0</v>
      </c>
      <c r="L1378" s="9">
        <v>1</v>
      </c>
      <c r="M1378" s="9">
        <v>1</v>
      </c>
      <c r="N1378" s="10">
        <v>4</v>
      </c>
    </row>
    <row r="1379" spans="1:14" x14ac:dyDescent="0.25">
      <c r="A1379" s="3" t="s">
        <v>10</v>
      </c>
      <c r="B1379" s="11" t="s">
        <v>43</v>
      </c>
      <c r="C1379" s="5">
        <v>11489</v>
      </c>
      <c r="D1379" s="5" t="s">
        <v>71</v>
      </c>
      <c r="E1379" s="12" t="s">
        <v>15</v>
      </c>
      <c r="F1379" s="7">
        <v>128</v>
      </c>
      <c r="G1379" s="7">
        <v>117</v>
      </c>
      <c r="H1379" s="8">
        <v>11489059</v>
      </c>
      <c r="I1379" s="9">
        <v>1</v>
      </c>
      <c r="J1379" s="9">
        <v>1</v>
      </c>
      <c r="K1379" s="9">
        <v>1</v>
      </c>
      <c r="L1379" s="9">
        <v>1</v>
      </c>
      <c r="M1379" s="9">
        <v>0</v>
      </c>
      <c r="N1379" s="10">
        <v>4</v>
      </c>
    </row>
    <row r="1380" spans="1:14" x14ac:dyDescent="0.25">
      <c r="A1380" s="3" t="s">
        <v>10</v>
      </c>
      <c r="B1380" s="11" t="s">
        <v>43</v>
      </c>
      <c r="C1380" s="5">
        <v>11489</v>
      </c>
      <c r="D1380" s="5" t="s">
        <v>71</v>
      </c>
      <c r="E1380" s="12" t="s">
        <v>15</v>
      </c>
      <c r="F1380" s="7">
        <v>128</v>
      </c>
      <c r="G1380" s="7">
        <v>117</v>
      </c>
      <c r="H1380" s="8">
        <v>11489060</v>
      </c>
      <c r="I1380" s="9">
        <v>0</v>
      </c>
      <c r="J1380" s="9">
        <v>1</v>
      </c>
      <c r="K1380" s="9">
        <v>1</v>
      </c>
      <c r="L1380" s="9">
        <v>1</v>
      </c>
      <c r="M1380" s="9">
        <v>1</v>
      </c>
      <c r="N1380" s="10">
        <v>4</v>
      </c>
    </row>
    <row r="1381" spans="1:14" x14ac:dyDescent="0.25">
      <c r="A1381" s="3" t="s">
        <v>10</v>
      </c>
      <c r="B1381" s="11" t="s">
        <v>43</v>
      </c>
      <c r="C1381" s="5">
        <v>11489</v>
      </c>
      <c r="D1381" s="5" t="s">
        <v>71</v>
      </c>
      <c r="E1381" s="12" t="s">
        <v>15</v>
      </c>
      <c r="F1381" s="7">
        <v>128</v>
      </c>
      <c r="G1381" s="7">
        <v>117</v>
      </c>
      <c r="H1381" s="8">
        <v>11489061</v>
      </c>
      <c r="I1381" s="9">
        <v>0</v>
      </c>
      <c r="J1381" s="9">
        <v>1</v>
      </c>
      <c r="K1381" s="9">
        <v>1</v>
      </c>
      <c r="L1381" s="9">
        <v>1</v>
      </c>
      <c r="M1381" s="9">
        <v>0</v>
      </c>
      <c r="N1381" s="10">
        <v>3</v>
      </c>
    </row>
    <row r="1382" spans="1:14" x14ac:dyDescent="0.25">
      <c r="A1382" s="3" t="s">
        <v>10</v>
      </c>
      <c r="B1382" s="11" t="s">
        <v>43</v>
      </c>
      <c r="C1382" s="5">
        <v>11489</v>
      </c>
      <c r="D1382" s="5" t="s">
        <v>71</v>
      </c>
      <c r="E1382" s="12" t="s">
        <v>15</v>
      </c>
      <c r="F1382" s="7">
        <v>128</v>
      </c>
      <c r="G1382" s="7">
        <v>117</v>
      </c>
      <c r="H1382" s="8">
        <v>11489062</v>
      </c>
      <c r="I1382" s="9">
        <v>1</v>
      </c>
      <c r="J1382" s="9">
        <v>1</v>
      </c>
      <c r="K1382" s="9">
        <v>1</v>
      </c>
      <c r="L1382" s="9">
        <v>1</v>
      </c>
      <c r="M1382" s="9">
        <v>1</v>
      </c>
      <c r="N1382" s="10">
        <v>5</v>
      </c>
    </row>
    <row r="1383" spans="1:14" x14ac:dyDescent="0.25">
      <c r="A1383" s="3" t="s">
        <v>10</v>
      </c>
      <c r="B1383" s="11" t="s">
        <v>43</v>
      </c>
      <c r="C1383" s="5">
        <v>11489</v>
      </c>
      <c r="D1383" s="5" t="s">
        <v>71</v>
      </c>
      <c r="E1383" s="12" t="s">
        <v>15</v>
      </c>
      <c r="F1383" s="7">
        <v>128</v>
      </c>
      <c r="G1383" s="7">
        <v>117</v>
      </c>
      <c r="H1383" s="8">
        <v>11489063</v>
      </c>
      <c r="I1383" s="9">
        <v>1</v>
      </c>
      <c r="J1383" s="9">
        <v>1</v>
      </c>
      <c r="K1383" s="9">
        <v>1</v>
      </c>
      <c r="L1383" s="9">
        <v>1</v>
      </c>
      <c r="M1383" s="9">
        <v>1</v>
      </c>
      <c r="N1383" s="10">
        <v>5</v>
      </c>
    </row>
    <row r="1384" spans="1:14" x14ac:dyDescent="0.25">
      <c r="A1384" s="3" t="s">
        <v>10</v>
      </c>
      <c r="B1384" s="11" t="s">
        <v>43</v>
      </c>
      <c r="C1384" s="5">
        <v>11489</v>
      </c>
      <c r="D1384" s="5" t="s">
        <v>71</v>
      </c>
      <c r="E1384" s="13" t="s">
        <v>17</v>
      </c>
      <c r="F1384" s="7">
        <v>128</v>
      </c>
      <c r="G1384" s="7">
        <v>117</v>
      </c>
      <c r="H1384" s="8">
        <v>11489064</v>
      </c>
      <c r="I1384" s="9">
        <v>0</v>
      </c>
      <c r="J1384" s="9">
        <v>1</v>
      </c>
      <c r="K1384" s="9">
        <v>0</v>
      </c>
      <c r="L1384" s="9">
        <v>0</v>
      </c>
      <c r="M1384" s="9">
        <v>1</v>
      </c>
      <c r="N1384" s="10">
        <v>2</v>
      </c>
    </row>
    <row r="1385" spans="1:14" x14ac:dyDescent="0.25">
      <c r="A1385" s="3" t="s">
        <v>10</v>
      </c>
      <c r="B1385" s="11" t="s">
        <v>43</v>
      </c>
      <c r="C1385" s="5">
        <v>11489</v>
      </c>
      <c r="D1385" s="5" t="s">
        <v>71</v>
      </c>
      <c r="E1385" s="12" t="s">
        <v>17</v>
      </c>
      <c r="F1385" s="7">
        <v>128</v>
      </c>
      <c r="G1385" s="7">
        <v>117</v>
      </c>
      <c r="H1385" s="8">
        <v>11489065</v>
      </c>
      <c r="I1385" s="9">
        <v>0</v>
      </c>
      <c r="J1385" s="9">
        <v>1</v>
      </c>
      <c r="K1385" s="9">
        <v>0</v>
      </c>
      <c r="L1385" s="9">
        <v>1</v>
      </c>
      <c r="M1385" s="9">
        <v>1</v>
      </c>
      <c r="N1385" s="10">
        <v>3</v>
      </c>
    </row>
    <row r="1386" spans="1:14" x14ac:dyDescent="0.25">
      <c r="A1386" s="3" t="s">
        <v>10</v>
      </c>
      <c r="B1386" s="11" t="s">
        <v>43</v>
      </c>
      <c r="C1386" s="5">
        <v>11489</v>
      </c>
      <c r="D1386" s="5" t="s">
        <v>71</v>
      </c>
      <c r="E1386" s="12" t="s">
        <v>17</v>
      </c>
      <c r="F1386" s="7">
        <v>128</v>
      </c>
      <c r="G1386" s="7">
        <v>117</v>
      </c>
      <c r="H1386" s="8">
        <v>11489066</v>
      </c>
      <c r="I1386" s="9">
        <v>1</v>
      </c>
      <c r="J1386" s="9">
        <v>1</v>
      </c>
      <c r="K1386" s="9">
        <v>1</v>
      </c>
      <c r="L1386" s="9">
        <v>1</v>
      </c>
      <c r="M1386" s="9">
        <v>1</v>
      </c>
      <c r="N1386" s="10">
        <v>5</v>
      </c>
    </row>
    <row r="1387" spans="1:14" x14ac:dyDescent="0.25">
      <c r="A1387" s="3" t="s">
        <v>10</v>
      </c>
      <c r="B1387" s="11" t="s">
        <v>43</v>
      </c>
      <c r="C1387" s="5">
        <v>11489</v>
      </c>
      <c r="D1387" s="5" t="s">
        <v>71</v>
      </c>
      <c r="E1387" s="12" t="s">
        <v>17</v>
      </c>
      <c r="F1387" s="7">
        <v>128</v>
      </c>
      <c r="G1387" s="7">
        <v>117</v>
      </c>
      <c r="H1387" s="8">
        <v>11489067</v>
      </c>
      <c r="I1387" s="9">
        <v>1</v>
      </c>
      <c r="J1387" s="9">
        <v>1</v>
      </c>
      <c r="K1387" s="9">
        <v>1</v>
      </c>
      <c r="L1387" s="9">
        <v>1</v>
      </c>
      <c r="M1387" s="9">
        <v>1</v>
      </c>
      <c r="N1387" s="10">
        <v>5</v>
      </c>
    </row>
    <row r="1388" spans="1:14" x14ac:dyDescent="0.25">
      <c r="A1388" s="3" t="s">
        <v>10</v>
      </c>
      <c r="B1388" s="11" t="s">
        <v>43</v>
      </c>
      <c r="C1388" s="5">
        <v>11489</v>
      </c>
      <c r="D1388" s="5" t="s">
        <v>71</v>
      </c>
      <c r="E1388" s="12" t="s">
        <v>17</v>
      </c>
      <c r="F1388" s="7">
        <v>128</v>
      </c>
      <c r="G1388" s="7">
        <v>117</v>
      </c>
      <c r="H1388" s="8">
        <v>11489068</v>
      </c>
      <c r="I1388" s="9">
        <v>1</v>
      </c>
      <c r="J1388" s="9">
        <v>1</v>
      </c>
      <c r="K1388" s="9">
        <v>1</v>
      </c>
      <c r="L1388" s="9">
        <v>1</v>
      </c>
      <c r="M1388" s="9">
        <v>1</v>
      </c>
      <c r="N1388" s="10">
        <v>5</v>
      </c>
    </row>
    <row r="1389" spans="1:14" x14ac:dyDescent="0.25">
      <c r="A1389" s="3" t="s">
        <v>10</v>
      </c>
      <c r="B1389" s="11" t="s">
        <v>43</v>
      </c>
      <c r="C1389" s="5">
        <v>11489</v>
      </c>
      <c r="D1389" s="5" t="s">
        <v>71</v>
      </c>
      <c r="E1389" s="12" t="s">
        <v>17</v>
      </c>
      <c r="F1389" s="7">
        <v>128</v>
      </c>
      <c r="G1389" s="7">
        <v>117</v>
      </c>
      <c r="H1389" s="8">
        <v>11489069</v>
      </c>
      <c r="I1389" s="9">
        <v>1</v>
      </c>
      <c r="J1389" s="9">
        <v>1</v>
      </c>
      <c r="K1389" s="9">
        <v>0</v>
      </c>
      <c r="L1389" s="9">
        <v>1</v>
      </c>
      <c r="M1389" s="9">
        <v>1</v>
      </c>
      <c r="N1389" s="10">
        <v>4</v>
      </c>
    </row>
    <row r="1390" spans="1:14" x14ac:dyDescent="0.25">
      <c r="A1390" s="3" t="s">
        <v>10</v>
      </c>
      <c r="B1390" s="11" t="s">
        <v>43</v>
      </c>
      <c r="C1390" s="5">
        <v>11489</v>
      </c>
      <c r="D1390" s="5" t="s">
        <v>71</v>
      </c>
      <c r="E1390" s="12" t="s">
        <v>17</v>
      </c>
      <c r="F1390" s="7">
        <v>128</v>
      </c>
      <c r="G1390" s="7">
        <v>117</v>
      </c>
      <c r="H1390" s="8">
        <v>11489070</v>
      </c>
      <c r="I1390" s="9">
        <v>1</v>
      </c>
      <c r="J1390" s="9">
        <v>0</v>
      </c>
      <c r="K1390" s="9">
        <v>1</v>
      </c>
      <c r="L1390" s="9">
        <v>1</v>
      </c>
      <c r="M1390" s="9">
        <v>1</v>
      </c>
      <c r="N1390" s="10">
        <v>4</v>
      </c>
    </row>
    <row r="1391" spans="1:14" x14ac:dyDescent="0.25">
      <c r="A1391" s="3" t="s">
        <v>10</v>
      </c>
      <c r="B1391" s="11" t="s">
        <v>43</v>
      </c>
      <c r="C1391" s="5">
        <v>11489</v>
      </c>
      <c r="D1391" s="5" t="s">
        <v>71</v>
      </c>
      <c r="E1391" s="12" t="s">
        <v>17</v>
      </c>
      <c r="F1391" s="7">
        <v>128</v>
      </c>
      <c r="G1391" s="7">
        <v>117</v>
      </c>
      <c r="H1391" s="8">
        <v>11489071</v>
      </c>
      <c r="I1391" s="9">
        <v>1</v>
      </c>
      <c r="J1391" s="9">
        <v>0</v>
      </c>
      <c r="K1391" s="9">
        <v>1</v>
      </c>
      <c r="L1391" s="9">
        <v>1</v>
      </c>
      <c r="M1391" s="9">
        <v>1</v>
      </c>
      <c r="N1391" s="10">
        <v>4</v>
      </c>
    </row>
    <row r="1392" spans="1:14" x14ac:dyDescent="0.25">
      <c r="A1392" s="3" t="s">
        <v>10</v>
      </c>
      <c r="B1392" s="11" t="s">
        <v>43</v>
      </c>
      <c r="C1392" s="5">
        <v>11489</v>
      </c>
      <c r="D1392" s="5" t="s">
        <v>71</v>
      </c>
      <c r="E1392" s="12" t="s">
        <v>17</v>
      </c>
      <c r="F1392" s="7">
        <v>128</v>
      </c>
      <c r="G1392" s="7">
        <v>117</v>
      </c>
      <c r="H1392" s="8">
        <v>11489072</v>
      </c>
      <c r="I1392" s="9">
        <v>1</v>
      </c>
      <c r="J1392" s="9">
        <v>1</v>
      </c>
      <c r="K1392" s="9">
        <v>0</v>
      </c>
      <c r="L1392" s="9">
        <v>1</v>
      </c>
      <c r="M1392" s="9">
        <v>1</v>
      </c>
      <c r="N1392" s="10">
        <v>4</v>
      </c>
    </row>
    <row r="1393" spans="1:14" x14ac:dyDescent="0.25">
      <c r="A1393" s="3" t="s">
        <v>10</v>
      </c>
      <c r="B1393" s="11" t="s">
        <v>43</v>
      </c>
      <c r="C1393" s="5">
        <v>11489</v>
      </c>
      <c r="D1393" s="5" t="s">
        <v>71</v>
      </c>
      <c r="E1393" s="12" t="s">
        <v>17</v>
      </c>
      <c r="F1393" s="7">
        <v>128</v>
      </c>
      <c r="G1393" s="7">
        <v>117</v>
      </c>
      <c r="H1393" s="8">
        <v>11489073</v>
      </c>
      <c r="I1393" s="9">
        <v>0</v>
      </c>
      <c r="J1393" s="9">
        <v>1</v>
      </c>
      <c r="K1393" s="9">
        <v>0</v>
      </c>
      <c r="L1393" s="9">
        <v>1</v>
      </c>
      <c r="M1393" s="9">
        <v>1</v>
      </c>
      <c r="N1393" s="10">
        <v>3</v>
      </c>
    </row>
    <row r="1394" spans="1:14" x14ac:dyDescent="0.25">
      <c r="A1394" s="3" t="s">
        <v>10</v>
      </c>
      <c r="B1394" s="11" t="s">
        <v>43</v>
      </c>
      <c r="C1394" s="5">
        <v>11489</v>
      </c>
      <c r="D1394" s="5" t="s">
        <v>71</v>
      </c>
      <c r="E1394" s="12" t="s">
        <v>17</v>
      </c>
      <c r="F1394" s="7">
        <v>128</v>
      </c>
      <c r="G1394" s="7">
        <v>117</v>
      </c>
      <c r="H1394" s="8">
        <v>11489074</v>
      </c>
      <c r="I1394" s="9">
        <v>1</v>
      </c>
      <c r="J1394" s="9">
        <v>1</v>
      </c>
      <c r="K1394" s="9">
        <v>1</v>
      </c>
      <c r="L1394" s="9">
        <v>1</v>
      </c>
      <c r="M1394" s="9">
        <v>1</v>
      </c>
      <c r="N1394" s="10">
        <v>5</v>
      </c>
    </row>
    <row r="1395" spans="1:14" x14ac:dyDescent="0.25">
      <c r="A1395" s="3" t="s">
        <v>10</v>
      </c>
      <c r="B1395" s="11" t="s">
        <v>43</v>
      </c>
      <c r="C1395" s="5">
        <v>11489</v>
      </c>
      <c r="D1395" s="5" t="s">
        <v>71</v>
      </c>
      <c r="E1395" s="12" t="s">
        <v>17</v>
      </c>
      <c r="F1395" s="7">
        <v>128</v>
      </c>
      <c r="G1395" s="7">
        <v>117</v>
      </c>
      <c r="H1395" s="8">
        <v>11489075</v>
      </c>
      <c r="I1395" s="9">
        <v>1</v>
      </c>
      <c r="J1395" s="9">
        <v>0</v>
      </c>
      <c r="K1395" s="9">
        <v>1</v>
      </c>
      <c r="L1395" s="9">
        <v>1</v>
      </c>
      <c r="M1395" s="9">
        <v>1</v>
      </c>
      <c r="N1395" s="10">
        <v>4</v>
      </c>
    </row>
    <row r="1396" spans="1:14" x14ac:dyDescent="0.25">
      <c r="A1396" s="3" t="s">
        <v>10</v>
      </c>
      <c r="B1396" s="11" t="s">
        <v>43</v>
      </c>
      <c r="C1396" s="5">
        <v>11489</v>
      </c>
      <c r="D1396" s="5" t="s">
        <v>71</v>
      </c>
      <c r="E1396" s="12" t="s">
        <v>17</v>
      </c>
      <c r="F1396" s="7">
        <v>128</v>
      </c>
      <c r="G1396" s="7">
        <v>117</v>
      </c>
      <c r="H1396" s="8">
        <v>11489076</v>
      </c>
      <c r="I1396" s="9">
        <v>1</v>
      </c>
      <c r="J1396" s="9">
        <v>0</v>
      </c>
      <c r="K1396" s="9">
        <v>0</v>
      </c>
      <c r="L1396" s="9">
        <v>1</v>
      </c>
      <c r="M1396" s="9">
        <v>1</v>
      </c>
      <c r="N1396" s="10">
        <v>3</v>
      </c>
    </row>
    <row r="1397" spans="1:14" x14ac:dyDescent="0.25">
      <c r="A1397" s="3" t="s">
        <v>10</v>
      </c>
      <c r="B1397" s="11" t="s">
        <v>43</v>
      </c>
      <c r="C1397" s="5">
        <v>11489</v>
      </c>
      <c r="D1397" s="5" t="s">
        <v>71</v>
      </c>
      <c r="E1397" s="12" t="s">
        <v>17</v>
      </c>
      <c r="F1397" s="7">
        <v>128</v>
      </c>
      <c r="G1397" s="7">
        <v>117</v>
      </c>
      <c r="H1397" s="8">
        <v>11489077</v>
      </c>
      <c r="I1397" s="9">
        <v>1</v>
      </c>
      <c r="J1397" s="9">
        <v>1</v>
      </c>
      <c r="K1397" s="9">
        <v>0</v>
      </c>
      <c r="L1397" s="9">
        <v>1</v>
      </c>
      <c r="M1397" s="9">
        <v>1</v>
      </c>
      <c r="N1397" s="10">
        <v>4</v>
      </c>
    </row>
    <row r="1398" spans="1:14" x14ac:dyDescent="0.25">
      <c r="A1398" s="3" t="s">
        <v>10</v>
      </c>
      <c r="B1398" s="11" t="s">
        <v>43</v>
      </c>
      <c r="C1398" s="5">
        <v>11489</v>
      </c>
      <c r="D1398" s="5" t="s">
        <v>71</v>
      </c>
      <c r="E1398" s="12" t="s">
        <v>17</v>
      </c>
      <c r="F1398" s="7">
        <v>128</v>
      </c>
      <c r="G1398" s="7">
        <v>117</v>
      </c>
      <c r="H1398" s="8">
        <v>11489078</v>
      </c>
      <c r="I1398" s="9">
        <v>1</v>
      </c>
      <c r="J1398" s="9">
        <v>1</v>
      </c>
      <c r="K1398" s="9">
        <v>0</v>
      </c>
      <c r="L1398" s="9">
        <v>1</v>
      </c>
      <c r="M1398" s="9">
        <v>1</v>
      </c>
      <c r="N1398" s="10">
        <v>4</v>
      </c>
    </row>
    <row r="1399" spans="1:14" x14ac:dyDescent="0.25">
      <c r="A1399" s="3" t="s">
        <v>10</v>
      </c>
      <c r="B1399" s="11" t="s">
        <v>43</v>
      </c>
      <c r="C1399" s="5">
        <v>11489</v>
      </c>
      <c r="D1399" s="5" t="s">
        <v>71</v>
      </c>
      <c r="E1399" s="12" t="s">
        <v>17</v>
      </c>
      <c r="F1399" s="7">
        <v>128</v>
      </c>
      <c r="G1399" s="7">
        <v>117</v>
      </c>
      <c r="H1399" s="8">
        <v>11489079</v>
      </c>
      <c r="I1399" s="9">
        <v>1</v>
      </c>
      <c r="J1399" s="9">
        <v>1</v>
      </c>
      <c r="K1399" s="9">
        <v>0</v>
      </c>
      <c r="L1399" s="9">
        <v>1</v>
      </c>
      <c r="M1399" s="9">
        <v>1</v>
      </c>
      <c r="N1399" s="10">
        <v>4</v>
      </c>
    </row>
    <row r="1400" spans="1:14" x14ac:dyDescent="0.25">
      <c r="A1400" s="3" t="s">
        <v>10</v>
      </c>
      <c r="B1400" s="11" t="s">
        <v>43</v>
      </c>
      <c r="C1400" s="5">
        <v>11489</v>
      </c>
      <c r="D1400" s="5" t="s">
        <v>71</v>
      </c>
      <c r="E1400" s="12" t="s">
        <v>17</v>
      </c>
      <c r="F1400" s="7">
        <v>128</v>
      </c>
      <c r="G1400" s="7">
        <v>117</v>
      </c>
      <c r="H1400" s="8">
        <v>11489080</v>
      </c>
      <c r="I1400" s="9">
        <v>1</v>
      </c>
      <c r="J1400" s="9">
        <v>1</v>
      </c>
      <c r="K1400" s="9">
        <v>0</v>
      </c>
      <c r="L1400" s="9">
        <v>0</v>
      </c>
      <c r="M1400" s="9">
        <v>1</v>
      </c>
      <c r="N1400" s="10">
        <v>3</v>
      </c>
    </row>
    <row r="1401" spans="1:14" x14ac:dyDescent="0.25">
      <c r="A1401" s="3" t="s">
        <v>10</v>
      </c>
      <c r="B1401" s="11" t="s">
        <v>43</v>
      </c>
      <c r="C1401" s="5">
        <v>11489</v>
      </c>
      <c r="D1401" s="5" t="s">
        <v>71</v>
      </c>
      <c r="E1401" s="12" t="s">
        <v>17</v>
      </c>
      <c r="F1401" s="7">
        <v>128</v>
      </c>
      <c r="G1401" s="7">
        <v>117</v>
      </c>
      <c r="H1401" s="8">
        <v>11489081</v>
      </c>
      <c r="I1401" s="9">
        <v>1</v>
      </c>
      <c r="J1401" s="9">
        <v>1</v>
      </c>
      <c r="K1401" s="9">
        <v>0</v>
      </c>
      <c r="L1401" s="9">
        <v>1</v>
      </c>
      <c r="M1401" s="9">
        <v>1</v>
      </c>
      <c r="N1401" s="10">
        <v>4</v>
      </c>
    </row>
    <row r="1402" spans="1:14" x14ac:dyDescent="0.25">
      <c r="A1402" s="3" t="s">
        <v>10</v>
      </c>
      <c r="B1402" s="11" t="s">
        <v>43</v>
      </c>
      <c r="C1402" s="5">
        <v>11489</v>
      </c>
      <c r="D1402" s="5" t="s">
        <v>71</v>
      </c>
      <c r="E1402" s="12" t="s">
        <v>17</v>
      </c>
      <c r="F1402" s="7">
        <v>128</v>
      </c>
      <c r="G1402" s="7">
        <v>117</v>
      </c>
      <c r="H1402" s="8">
        <v>11489082</v>
      </c>
      <c r="I1402" s="9">
        <v>1</v>
      </c>
      <c r="J1402" s="9">
        <v>0</v>
      </c>
      <c r="K1402" s="9">
        <v>1</v>
      </c>
      <c r="L1402" s="9">
        <v>1</v>
      </c>
      <c r="M1402" s="9">
        <v>1</v>
      </c>
      <c r="N1402" s="10">
        <v>4</v>
      </c>
    </row>
    <row r="1403" spans="1:14" x14ac:dyDescent="0.25">
      <c r="A1403" s="3" t="s">
        <v>10</v>
      </c>
      <c r="B1403" s="11" t="s">
        <v>43</v>
      </c>
      <c r="C1403" s="5">
        <v>11489</v>
      </c>
      <c r="D1403" s="5" t="s">
        <v>71</v>
      </c>
      <c r="E1403" s="12" t="s">
        <v>17</v>
      </c>
      <c r="F1403" s="7">
        <v>128</v>
      </c>
      <c r="G1403" s="7">
        <v>117</v>
      </c>
      <c r="H1403" s="8">
        <v>11489083</v>
      </c>
      <c r="I1403" s="9">
        <v>1</v>
      </c>
      <c r="J1403" s="9">
        <v>1</v>
      </c>
      <c r="K1403" s="9">
        <v>0</v>
      </c>
      <c r="L1403" s="9">
        <v>1</v>
      </c>
      <c r="M1403" s="9">
        <v>1</v>
      </c>
      <c r="N1403" s="10">
        <v>4</v>
      </c>
    </row>
    <row r="1404" spans="1:14" x14ac:dyDescent="0.25">
      <c r="A1404" s="3" t="s">
        <v>10</v>
      </c>
      <c r="B1404" s="11" t="s">
        <v>43</v>
      </c>
      <c r="C1404" s="5">
        <v>11489</v>
      </c>
      <c r="D1404" s="5" t="s">
        <v>71</v>
      </c>
      <c r="E1404" s="12" t="s">
        <v>17</v>
      </c>
      <c r="F1404" s="7">
        <v>128</v>
      </c>
      <c r="G1404" s="7">
        <v>117</v>
      </c>
      <c r="H1404" s="8">
        <v>11489084</v>
      </c>
      <c r="I1404" s="9">
        <v>1</v>
      </c>
      <c r="J1404" s="9">
        <v>1</v>
      </c>
      <c r="K1404" s="9">
        <v>0</v>
      </c>
      <c r="L1404" s="9">
        <v>1</v>
      </c>
      <c r="M1404" s="9">
        <v>1</v>
      </c>
      <c r="N1404" s="10">
        <v>4</v>
      </c>
    </row>
    <row r="1405" spans="1:14" x14ac:dyDescent="0.25">
      <c r="A1405" s="3" t="s">
        <v>10</v>
      </c>
      <c r="B1405" s="11" t="s">
        <v>43</v>
      </c>
      <c r="C1405" s="5">
        <v>11489</v>
      </c>
      <c r="D1405" s="5" t="s">
        <v>71</v>
      </c>
      <c r="E1405" s="12" t="s">
        <v>17</v>
      </c>
      <c r="F1405" s="7">
        <v>128</v>
      </c>
      <c r="G1405" s="7">
        <v>117</v>
      </c>
      <c r="H1405" s="8">
        <v>11489085</v>
      </c>
      <c r="I1405" s="9">
        <v>1</v>
      </c>
      <c r="J1405" s="9">
        <v>1</v>
      </c>
      <c r="K1405" s="9">
        <v>0</v>
      </c>
      <c r="L1405" s="9">
        <v>1</v>
      </c>
      <c r="M1405" s="9">
        <v>1</v>
      </c>
      <c r="N1405" s="10">
        <v>4</v>
      </c>
    </row>
    <row r="1406" spans="1:14" x14ac:dyDescent="0.25">
      <c r="A1406" s="3" t="s">
        <v>10</v>
      </c>
      <c r="B1406" s="11" t="s">
        <v>43</v>
      </c>
      <c r="C1406" s="5">
        <v>11489</v>
      </c>
      <c r="D1406" s="5" t="s">
        <v>71</v>
      </c>
      <c r="E1406" s="12" t="s">
        <v>17</v>
      </c>
      <c r="F1406" s="7">
        <v>128</v>
      </c>
      <c r="G1406" s="7">
        <v>117</v>
      </c>
      <c r="H1406" s="8">
        <v>11489086</v>
      </c>
      <c r="I1406" s="9">
        <v>1</v>
      </c>
      <c r="J1406" s="9">
        <v>0</v>
      </c>
      <c r="K1406" s="9">
        <v>1</v>
      </c>
      <c r="L1406" s="9">
        <v>1</v>
      </c>
      <c r="M1406" s="9">
        <v>1</v>
      </c>
      <c r="N1406" s="10">
        <v>4</v>
      </c>
    </row>
    <row r="1407" spans="1:14" x14ac:dyDescent="0.25">
      <c r="A1407" s="3" t="s">
        <v>10</v>
      </c>
      <c r="B1407" s="11" t="s">
        <v>43</v>
      </c>
      <c r="C1407" s="5">
        <v>11489</v>
      </c>
      <c r="D1407" s="5" t="s">
        <v>71</v>
      </c>
      <c r="E1407" s="12" t="s">
        <v>17</v>
      </c>
      <c r="F1407" s="7">
        <v>128</v>
      </c>
      <c r="G1407" s="7">
        <v>117</v>
      </c>
      <c r="H1407" s="8">
        <v>11489087</v>
      </c>
      <c r="I1407" s="9">
        <v>1</v>
      </c>
      <c r="J1407" s="9">
        <v>1</v>
      </c>
      <c r="K1407" s="9">
        <v>1</v>
      </c>
      <c r="L1407" s="9">
        <v>1</v>
      </c>
      <c r="M1407" s="9">
        <v>1</v>
      </c>
      <c r="N1407" s="10">
        <v>5</v>
      </c>
    </row>
    <row r="1408" spans="1:14" x14ac:dyDescent="0.25">
      <c r="A1408" s="3" t="s">
        <v>10</v>
      </c>
      <c r="B1408" s="11" t="s">
        <v>43</v>
      </c>
      <c r="C1408" s="5">
        <v>11489</v>
      </c>
      <c r="D1408" s="5" t="s">
        <v>71</v>
      </c>
      <c r="E1408" s="12" t="s">
        <v>17</v>
      </c>
      <c r="F1408" s="7">
        <v>128</v>
      </c>
      <c r="G1408" s="7">
        <v>117</v>
      </c>
      <c r="H1408" s="8">
        <v>11489088</v>
      </c>
      <c r="I1408" s="9">
        <v>1</v>
      </c>
      <c r="J1408" s="9">
        <v>1</v>
      </c>
      <c r="K1408" s="9">
        <v>0</v>
      </c>
      <c r="L1408" s="9">
        <v>0</v>
      </c>
      <c r="M1408" s="9">
        <v>0</v>
      </c>
      <c r="N1408" s="10">
        <v>2</v>
      </c>
    </row>
    <row r="1409" spans="1:14" x14ac:dyDescent="0.25">
      <c r="A1409" s="3" t="s">
        <v>10</v>
      </c>
      <c r="B1409" s="11" t="s">
        <v>43</v>
      </c>
      <c r="C1409" s="5">
        <v>11489</v>
      </c>
      <c r="D1409" s="5" t="s">
        <v>71</v>
      </c>
      <c r="E1409" s="12" t="s">
        <v>17</v>
      </c>
      <c r="F1409" s="7">
        <v>128</v>
      </c>
      <c r="G1409" s="7">
        <v>117</v>
      </c>
      <c r="H1409" s="8">
        <v>11489089</v>
      </c>
      <c r="I1409" s="9">
        <v>0</v>
      </c>
      <c r="J1409" s="9">
        <v>1</v>
      </c>
      <c r="K1409" s="9">
        <v>1</v>
      </c>
      <c r="L1409" s="9">
        <v>1</v>
      </c>
      <c r="M1409" s="9">
        <v>1</v>
      </c>
      <c r="N1409" s="10">
        <v>4</v>
      </c>
    </row>
    <row r="1410" spans="1:14" x14ac:dyDescent="0.25">
      <c r="A1410" s="3" t="s">
        <v>10</v>
      </c>
      <c r="B1410" s="11" t="s">
        <v>43</v>
      </c>
      <c r="C1410" s="5">
        <v>11489</v>
      </c>
      <c r="D1410" s="5" t="s">
        <v>71</v>
      </c>
      <c r="E1410" s="12" t="s">
        <v>17</v>
      </c>
      <c r="F1410" s="7">
        <v>128</v>
      </c>
      <c r="G1410" s="7">
        <v>117</v>
      </c>
      <c r="H1410" s="8">
        <v>11489090</v>
      </c>
      <c r="I1410" s="9">
        <v>1</v>
      </c>
      <c r="J1410" s="9">
        <v>1</v>
      </c>
      <c r="K1410" s="9">
        <v>0</v>
      </c>
      <c r="L1410" s="9">
        <v>1</v>
      </c>
      <c r="M1410" s="9">
        <v>1</v>
      </c>
      <c r="N1410" s="10">
        <v>4</v>
      </c>
    </row>
    <row r="1411" spans="1:14" x14ac:dyDescent="0.25">
      <c r="A1411" s="3" t="s">
        <v>10</v>
      </c>
      <c r="B1411" s="11" t="s">
        <v>43</v>
      </c>
      <c r="C1411" s="5">
        <v>11489</v>
      </c>
      <c r="D1411" s="5" t="s">
        <v>71</v>
      </c>
      <c r="E1411" s="12" t="s">
        <v>17</v>
      </c>
      <c r="F1411" s="7">
        <v>128</v>
      </c>
      <c r="G1411" s="7">
        <v>117</v>
      </c>
      <c r="H1411" s="8">
        <v>11489091</v>
      </c>
      <c r="I1411" s="9">
        <v>1</v>
      </c>
      <c r="J1411" s="9">
        <v>0</v>
      </c>
      <c r="K1411" s="9">
        <v>1</v>
      </c>
      <c r="L1411" s="9">
        <v>1</v>
      </c>
      <c r="M1411" s="9">
        <v>1</v>
      </c>
      <c r="N1411" s="10">
        <v>4</v>
      </c>
    </row>
    <row r="1412" spans="1:14" x14ac:dyDescent="0.25">
      <c r="A1412" s="3" t="s">
        <v>10</v>
      </c>
      <c r="B1412" s="11" t="s">
        <v>43</v>
      </c>
      <c r="C1412" s="5">
        <v>11489</v>
      </c>
      <c r="D1412" s="5" t="s">
        <v>71</v>
      </c>
      <c r="E1412" s="13" t="s">
        <v>18</v>
      </c>
      <c r="F1412" s="7">
        <v>128</v>
      </c>
      <c r="G1412" s="7">
        <v>117</v>
      </c>
      <c r="H1412" s="8">
        <v>11489092</v>
      </c>
      <c r="I1412" s="9">
        <v>1</v>
      </c>
      <c r="J1412" s="9">
        <v>1</v>
      </c>
      <c r="K1412" s="9">
        <v>1</v>
      </c>
      <c r="L1412" s="9">
        <v>1</v>
      </c>
      <c r="M1412" s="9">
        <v>1</v>
      </c>
      <c r="N1412" s="10">
        <v>5</v>
      </c>
    </row>
    <row r="1413" spans="1:14" x14ac:dyDescent="0.25">
      <c r="A1413" s="3" t="s">
        <v>10</v>
      </c>
      <c r="B1413" s="11" t="s">
        <v>43</v>
      </c>
      <c r="C1413" s="5">
        <v>11489</v>
      </c>
      <c r="D1413" s="5" t="s">
        <v>71</v>
      </c>
      <c r="E1413" s="12" t="s">
        <v>18</v>
      </c>
      <c r="F1413" s="7">
        <v>128</v>
      </c>
      <c r="G1413" s="7">
        <v>117</v>
      </c>
      <c r="H1413" s="8">
        <v>11489093</v>
      </c>
      <c r="I1413" s="9">
        <v>1</v>
      </c>
      <c r="J1413" s="9">
        <v>1</v>
      </c>
      <c r="K1413" s="9">
        <v>1</v>
      </c>
      <c r="L1413" s="9">
        <v>1</v>
      </c>
      <c r="M1413" s="9">
        <v>1</v>
      </c>
      <c r="N1413" s="10">
        <v>5</v>
      </c>
    </row>
    <row r="1414" spans="1:14" x14ac:dyDescent="0.25">
      <c r="A1414" s="3" t="s">
        <v>10</v>
      </c>
      <c r="B1414" s="11" t="s">
        <v>43</v>
      </c>
      <c r="C1414" s="5">
        <v>11489</v>
      </c>
      <c r="D1414" s="5" t="s">
        <v>71</v>
      </c>
      <c r="E1414" s="12" t="s">
        <v>18</v>
      </c>
      <c r="F1414" s="7">
        <v>128</v>
      </c>
      <c r="G1414" s="7">
        <v>117</v>
      </c>
      <c r="H1414" s="8">
        <v>11489094</v>
      </c>
      <c r="I1414" s="9">
        <v>1</v>
      </c>
      <c r="J1414" s="9">
        <v>0</v>
      </c>
      <c r="K1414" s="9">
        <v>0</v>
      </c>
      <c r="L1414" s="9">
        <v>1</v>
      </c>
      <c r="M1414" s="9">
        <v>1</v>
      </c>
      <c r="N1414" s="10">
        <v>3</v>
      </c>
    </row>
    <row r="1415" spans="1:14" x14ac:dyDescent="0.25">
      <c r="A1415" s="3" t="s">
        <v>10</v>
      </c>
      <c r="B1415" s="11" t="s">
        <v>43</v>
      </c>
      <c r="C1415" s="5">
        <v>11489</v>
      </c>
      <c r="D1415" s="5" t="s">
        <v>71</v>
      </c>
      <c r="E1415" s="12" t="s">
        <v>18</v>
      </c>
      <c r="F1415" s="7">
        <v>128</v>
      </c>
      <c r="G1415" s="7">
        <v>117</v>
      </c>
      <c r="H1415" s="8">
        <v>11489095</v>
      </c>
      <c r="I1415" s="9">
        <v>1</v>
      </c>
      <c r="J1415" s="9">
        <v>0</v>
      </c>
      <c r="K1415" s="9">
        <v>0</v>
      </c>
      <c r="L1415" s="9">
        <v>0</v>
      </c>
      <c r="M1415" s="9">
        <v>1</v>
      </c>
      <c r="N1415" s="10">
        <v>2</v>
      </c>
    </row>
    <row r="1416" spans="1:14" x14ac:dyDescent="0.25">
      <c r="A1416" s="3" t="s">
        <v>10</v>
      </c>
      <c r="B1416" s="11" t="s">
        <v>43</v>
      </c>
      <c r="C1416" s="5">
        <v>11489</v>
      </c>
      <c r="D1416" s="5" t="s">
        <v>71</v>
      </c>
      <c r="E1416" s="12" t="s">
        <v>18</v>
      </c>
      <c r="F1416" s="7">
        <v>128</v>
      </c>
      <c r="G1416" s="7">
        <v>117</v>
      </c>
      <c r="H1416" s="8">
        <v>11489096</v>
      </c>
      <c r="I1416" s="9">
        <v>1</v>
      </c>
      <c r="J1416" s="9">
        <v>1</v>
      </c>
      <c r="K1416" s="9">
        <v>1</v>
      </c>
      <c r="L1416" s="9">
        <v>1</v>
      </c>
      <c r="M1416" s="9">
        <v>1</v>
      </c>
      <c r="N1416" s="10">
        <v>5</v>
      </c>
    </row>
    <row r="1417" spans="1:14" x14ac:dyDescent="0.25">
      <c r="A1417" s="3" t="s">
        <v>10</v>
      </c>
      <c r="B1417" s="11" t="s">
        <v>43</v>
      </c>
      <c r="C1417" s="5">
        <v>11489</v>
      </c>
      <c r="D1417" s="5" t="s">
        <v>71</v>
      </c>
      <c r="E1417" s="12" t="s">
        <v>18</v>
      </c>
      <c r="F1417" s="7">
        <v>128</v>
      </c>
      <c r="G1417" s="7">
        <v>117</v>
      </c>
      <c r="H1417" s="8">
        <v>11489097</v>
      </c>
      <c r="I1417" s="9">
        <v>1</v>
      </c>
      <c r="J1417" s="9">
        <v>1</v>
      </c>
      <c r="K1417" s="9">
        <v>1</v>
      </c>
      <c r="L1417" s="9">
        <v>1</v>
      </c>
      <c r="M1417" s="9">
        <v>1</v>
      </c>
      <c r="N1417" s="10">
        <v>5</v>
      </c>
    </row>
    <row r="1418" spans="1:14" x14ac:dyDescent="0.25">
      <c r="A1418" s="3" t="s">
        <v>10</v>
      </c>
      <c r="B1418" s="11" t="s">
        <v>43</v>
      </c>
      <c r="C1418" s="5">
        <v>11489</v>
      </c>
      <c r="D1418" s="5" t="s">
        <v>71</v>
      </c>
      <c r="E1418" s="12" t="s">
        <v>18</v>
      </c>
      <c r="F1418" s="7">
        <v>128</v>
      </c>
      <c r="G1418" s="7">
        <v>117</v>
      </c>
      <c r="H1418" s="8">
        <v>11489098</v>
      </c>
      <c r="I1418" s="9">
        <v>1</v>
      </c>
      <c r="J1418" s="9">
        <v>0</v>
      </c>
      <c r="K1418" s="9">
        <v>0</v>
      </c>
      <c r="L1418" s="9">
        <v>1</v>
      </c>
      <c r="M1418" s="9">
        <v>1</v>
      </c>
      <c r="N1418" s="10">
        <v>3</v>
      </c>
    </row>
    <row r="1419" spans="1:14" x14ac:dyDescent="0.25">
      <c r="A1419" s="3" t="s">
        <v>10</v>
      </c>
      <c r="B1419" s="11" t="s">
        <v>43</v>
      </c>
      <c r="C1419" s="5">
        <v>11489</v>
      </c>
      <c r="D1419" s="5" t="s">
        <v>71</v>
      </c>
      <c r="E1419" s="12" t="s">
        <v>18</v>
      </c>
      <c r="F1419" s="7">
        <v>128</v>
      </c>
      <c r="G1419" s="7">
        <v>117</v>
      </c>
      <c r="H1419" s="8">
        <v>11489099</v>
      </c>
      <c r="I1419" s="9">
        <v>0</v>
      </c>
      <c r="J1419" s="9">
        <v>1</v>
      </c>
      <c r="K1419" s="9">
        <v>0</v>
      </c>
      <c r="L1419" s="9">
        <v>1</v>
      </c>
      <c r="M1419" s="9">
        <v>1</v>
      </c>
      <c r="N1419" s="10">
        <v>3</v>
      </c>
    </row>
    <row r="1420" spans="1:14" x14ac:dyDescent="0.25">
      <c r="A1420" s="3" t="s">
        <v>10</v>
      </c>
      <c r="B1420" s="11" t="s">
        <v>43</v>
      </c>
      <c r="C1420" s="5">
        <v>11489</v>
      </c>
      <c r="D1420" s="5" t="s">
        <v>71</v>
      </c>
      <c r="E1420" s="12" t="s">
        <v>18</v>
      </c>
      <c r="F1420" s="7">
        <v>128</v>
      </c>
      <c r="G1420" s="7">
        <v>117</v>
      </c>
      <c r="H1420" s="8">
        <v>11489100</v>
      </c>
      <c r="I1420" s="9">
        <v>1</v>
      </c>
      <c r="J1420" s="9">
        <v>1</v>
      </c>
      <c r="K1420" s="9">
        <v>0</v>
      </c>
      <c r="L1420" s="9">
        <v>1</v>
      </c>
      <c r="M1420" s="9">
        <v>1</v>
      </c>
      <c r="N1420" s="10">
        <v>4</v>
      </c>
    </row>
    <row r="1421" spans="1:14" x14ac:dyDescent="0.25">
      <c r="A1421" s="3" t="s">
        <v>10</v>
      </c>
      <c r="B1421" s="11" t="s">
        <v>43</v>
      </c>
      <c r="C1421" s="5">
        <v>11489</v>
      </c>
      <c r="D1421" s="5" t="s">
        <v>71</v>
      </c>
      <c r="E1421" s="12" t="s">
        <v>18</v>
      </c>
      <c r="F1421" s="7">
        <v>128</v>
      </c>
      <c r="G1421" s="7">
        <v>117</v>
      </c>
      <c r="H1421" s="8">
        <v>11489101</v>
      </c>
      <c r="I1421" s="9">
        <v>1</v>
      </c>
      <c r="J1421" s="9">
        <v>1</v>
      </c>
      <c r="K1421" s="9">
        <v>0</v>
      </c>
      <c r="L1421" s="9">
        <v>1</v>
      </c>
      <c r="M1421" s="9">
        <v>1</v>
      </c>
      <c r="N1421" s="10">
        <v>4</v>
      </c>
    </row>
    <row r="1422" spans="1:14" x14ac:dyDescent="0.25">
      <c r="A1422" s="3" t="s">
        <v>10</v>
      </c>
      <c r="B1422" s="11" t="s">
        <v>43</v>
      </c>
      <c r="C1422" s="5">
        <v>11489</v>
      </c>
      <c r="D1422" s="5" t="s">
        <v>71</v>
      </c>
      <c r="E1422" s="12" t="s">
        <v>18</v>
      </c>
      <c r="F1422" s="7">
        <v>128</v>
      </c>
      <c r="G1422" s="7">
        <v>117</v>
      </c>
      <c r="H1422" s="8">
        <v>11489102</v>
      </c>
      <c r="I1422" s="9">
        <v>1</v>
      </c>
      <c r="J1422" s="9">
        <v>0</v>
      </c>
      <c r="K1422" s="9">
        <v>1</v>
      </c>
      <c r="L1422" s="9">
        <v>1</v>
      </c>
      <c r="M1422" s="9">
        <v>1</v>
      </c>
      <c r="N1422" s="10">
        <v>4</v>
      </c>
    </row>
    <row r="1423" spans="1:14" x14ac:dyDescent="0.25">
      <c r="A1423" s="3" t="s">
        <v>10</v>
      </c>
      <c r="B1423" s="11" t="s">
        <v>43</v>
      </c>
      <c r="C1423" s="5">
        <v>11489</v>
      </c>
      <c r="D1423" s="5" t="s">
        <v>71</v>
      </c>
      <c r="E1423" s="12" t="s">
        <v>18</v>
      </c>
      <c r="F1423" s="7">
        <v>128</v>
      </c>
      <c r="G1423" s="7">
        <v>117</v>
      </c>
      <c r="H1423" s="8">
        <v>11489103</v>
      </c>
      <c r="I1423" s="9">
        <v>1</v>
      </c>
      <c r="J1423" s="9">
        <v>0</v>
      </c>
      <c r="K1423" s="9">
        <v>1</v>
      </c>
      <c r="L1423" s="9">
        <v>1</v>
      </c>
      <c r="M1423" s="9">
        <v>1</v>
      </c>
      <c r="N1423" s="10">
        <v>4</v>
      </c>
    </row>
    <row r="1424" spans="1:14" x14ac:dyDescent="0.25">
      <c r="A1424" s="3" t="s">
        <v>10</v>
      </c>
      <c r="B1424" s="11" t="s">
        <v>43</v>
      </c>
      <c r="C1424" s="5">
        <v>11489</v>
      </c>
      <c r="D1424" s="5" t="s">
        <v>71</v>
      </c>
      <c r="E1424" s="12" t="s">
        <v>18</v>
      </c>
      <c r="F1424" s="7">
        <v>128</v>
      </c>
      <c r="G1424" s="7">
        <v>117</v>
      </c>
      <c r="H1424" s="8">
        <v>11489104</v>
      </c>
      <c r="I1424" s="9">
        <v>1</v>
      </c>
      <c r="J1424" s="9">
        <v>1</v>
      </c>
      <c r="K1424" s="9">
        <v>1</v>
      </c>
      <c r="L1424" s="9">
        <v>1</v>
      </c>
      <c r="M1424" s="9">
        <v>1</v>
      </c>
      <c r="N1424" s="10">
        <v>5</v>
      </c>
    </row>
    <row r="1425" spans="1:14" x14ac:dyDescent="0.25">
      <c r="A1425" s="3" t="s">
        <v>10</v>
      </c>
      <c r="B1425" s="11" t="s">
        <v>43</v>
      </c>
      <c r="C1425" s="5">
        <v>11489</v>
      </c>
      <c r="D1425" s="5" t="s">
        <v>71</v>
      </c>
      <c r="E1425" s="12" t="s">
        <v>18</v>
      </c>
      <c r="F1425" s="7">
        <v>128</v>
      </c>
      <c r="G1425" s="7">
        <v>117</v>
      </c>
      <c r="H1425" s="8">
        <v>11489105</v>
      </c>
      <c r="I1425" s="9">
        <v>1</v>
      </c>
      <c r="J1425" s="9">
        <v>1</v>
      </c>
      <c r="K1425" s="9">
        <v>1</v>
      </c>
      <c r="L1425" s="9">
        <v>1</v>
      </c>
      <c r="M1425" s="9">
        <v>1</v>
      </c>
      <c r="N1425" s="10">
        <v>5</v>
      </c>
    </row>
    <row r="1426" spans="1:14" x14ac:dyDescent="0.25">
      <c r="A1426" s="3" t="s">
        <v>10</v>
      </c>
      <c r="B1426" s="11" t="s">
        <v>43</v>
      </c>
      <c r="C1426" s="5">
        <v>11489</v>
      </c>
      <c r="D1426" s="5" t="s">
        <v>71</v>
      </c>
      <c r="E1426" s="12" t="s">
        <v>18</v>
      </c>
      <c r="F1426" s="7">
        <v>128</v>
      </c>
      <c r="G1426" s="7">
        <v>117</v>
      </c>
      <c r="H1426" s="8">
        <v>11489106</v>
      </c>
      <c r="I1426" s="9">
        <v>1</v>
      </c>
      <c r="J1426" s="9">
        <v>1</v>
      </c>
      <c r="K1426" s="9">
        <v>1</v>
      </c>
      <c r="L1426" s="9">
        <v>1</v>
      </c>
      <c r="M1426" s="9">
        <v>1</v>
      </c>
      <c r="N1426" s="10">
        <v>5</v>
      </c>
    </row>
    <row r="1427" spans="1:14" x14ac:dyDescent="0.25">
      <c r="A1427" s="3" t="s">
        <v>10</v>
      </c>
      <c r="B1427" s="11" t="s">
        <v>43</v>
      </c>
      <c r="C1427" s="5">
        <v>11489</v>
      </c>
      <c r="D1427" s="5" t="s">
        <v>71</v>
      </c>
      <c r="E1427" s="12" t="s">
        <v>18</v>
      </c>
      <c r="F1427" s="7">
        <v>128</v>
      </c>
      <c r="G1427" s="7">
        <v>117</v>
      </c>
      <c r="H1427" s="8">
        <v>11489107</v>
      </c>
      <c r="I1427" s="9">
        <v>1</v>
      </c>
      <c r="J1427" s="9">
        <v>1</v>
      </c>
      <c r="K1427" s="9">
        <v>0</v>
      </c>
      <c r="L1427" s="9">
        <v>1</v>
      </c>
      <c r="M1427" s="9">
        <v>1</v>
      </c>
      <c r="N1427" s="10">
        <v>4</v>
      </c>
    </row>
    <row r="1428" spans="1:14" x14ac:dyDescent="0.25">
      <c r="A1428" s="3" t="s">
        <v>10</v>
      </c>
      <c r="B1428" s="11" t="s">
        <v>43</v>
      </c>
      <c r="C1428" s="5">
        <v>11489</v>
      </c>
      <c r="D1428" s="5" t="s">
        <v>71</v>
      </c>
      <c r="E1428" s="12" t="s">
        <v>18</v>
      </c>
      <c r="F1428" s="7">
        <v>128</v>
      </c>
      <c r="G1428" s="7">
        <v>117</v>
      </c>
      <c r="H1428" s="8">
        <v>11489108</v>
      </c>
      <c r="I1428" s="9">
        <v>1</v>
      </c>
      <c r="J1428" s="9">
        <v>1</v>
      </c>
      <c r="K1428" s="9">
        <v>1</v>
      </c>
      <c r="L1428" s="9">
        <v>1</v>
      </c>
      <c r="M1428" s="9">
        <v>1</v>
      </c>
      <c r="N1428" s="10">
        <v>5</v>
      </c>
    </row>
    <row r="1429" spans="1:14" x14ac:dyDescent="0.25">
      <c r="A1429" s="3" t="s">
        <v>10</v>
      </c>
      <c r="B1429" s="11" t="s">
        <v>43</v>
      </c>
      <c r="C1429" s="5">
        <v>11489</v>
      </c>
      <c r="D1429" s="5" t="s">
        <v>71</v>
      </c>
      <c r="E1429" s="12" t="s">
        <v>18</v>
      </c>
      <c r="F1429" s="7">
        <v>128</v>
      </c>
      <c r="G1429" s="7">
        <v>117</v>
      </c>
      <c r="H1429" s="8">
        <v>11489109</v>
      </c>
      <c r="I1429" s="9">
        <v>1</v>
      </c>
      <c r="J1429" s="9">
        <v>1</v>
      </c>
      <c r="K1429" s="9">
        <v>0</v>
      </c>
      <c r="L1429" s="9">
        <v>1</v>
      </c>
      <c r="M1429" s="9">
        <v>1</v>
      </c>
      <c r="N1429" s="10">
        <v>4</v>
      </c>
    </row>
    <row r="1430" spans="1:14" x14ac:dyDescent="0.25">
      <c r="A1430" s="3" t="s">
        <v>10</v>
      </c>
      <c r="B1430" s="11" t="s">
        <v>43</v>
      </c>
      <c r="C1430" s="5">
        <v>11489</v>
      </c>
      <c r="D1430" s="5" t="s">
        <v>71</v>
      </c>
      <c r="E1430" s="12" t="s">
        <v>18</v>
      </c>
      <c r="F1430" s="7">
        <v>128</v>
      </c>
      <c r="G1430" s="7">
        <v>117</v>
      </c>
      <c r="H1430" s="8">
        <v>11489110</v>
      </c>
      <c r="I1430" s="9">
        <v>1</v>
      </c>
      <c r="J1430" s="9">
        <v>1</v>
      </c>
      <c r="K1430" s="9">
        <v>1</v>
      </c>
      <c r="L1430" s="9">
        <v>1</v>
      </c>
      <c r="M1430" s="9">
        <v>1</v>
      </c>
      <c r="N1430" s="10">
        <v>5</v>
      </c>
    </row>
    <row r="1431" spans="1:14" x14ac:dyDescent="0.25">
      <c r="A1431" s="3" t="s">
        <v>10</v>
      </c>
      <c r="B1431" s="11" t="s">
        <v>43</v>
      </c>
      <c r="C1431" s="5">
        <v>11489</v>
      </c>
      <c r="D1431" s="5" t="s">
        <v>71</v>
      </c>
      <c r="E1431" s="12" t="s">
        <v>18</v>
      </c>
      <c r="F1431" s="7">
        <v>128</v>
      </c>
      <c r="G1431" s="7">
        <v>117</v>
      </c>
      <c r="H1431" s="8">
        <v>11489111</v>
      </c>
      <c r="I1431" s="9">
        <v>1</v>
      </c>
      <c r="J1431" s="9">
        <v>1</v>
      </c>
      <c r="K1431" s="9">
        <v>1</v>
      </c>
      <c r="L1431" s="9">
        <v>1</v>
      </c>
      <c r="M1431" s="9">
        <v>1</v>
      </c>
      <c r="N1431" s="10">
        <v>5</v>
      </c>
    </row>
    <row r="1432" spans="1:14" x14ac:dyDescent="0.25">
      <c r="A1432" s="3" t="s">
        <v>10</v>
      </c>
      <c r="B1432" s="11" t="s">
        <v>43</v>
      </c>
      <c r="C1432" s="5">
        <v>11489</v>
      </c>
      <c r="D1432" s="5" t="s">
        <v>71</v>
      </c>
      <c r="E1432" s="12" t="s">
        <v>18</v>
      </c>
      <c r="F1432" s="7">
        <v>128</v>
      </c>
      <c r="G1432" s="7">
        <v>117</v>
      </c>
      <c r="H1432" s="8">
        <v>11489112</v>
      </c>
      <c r="I1432" s="9">
        <v>1</v>
      </c>
      <c r="J1432" s="9">
        <v>1</v>
      </c>
      <c r="K1432" s="9">
        <v>1</v>
      </c>
      <c r="L1432" s="9">
        <v>1</v>
      </c>
      <c r="M1432" s="9">
        <v>1</v>
      </c>
      <c r="N1432" s="10">
        <v>5</v>
      </c>
    </row>
    <row r="1433" spans="1:14" x14ac:dyDescent="0.25">
      <c r="A1433" s="3" t="s">
        <v>10</v>
      </c>
      <c r="B1433" s="11" t="s">
        <v>43</v>
      </c>
      <c r="C1433" s="5">
        <v>11489</v>
      </c>
      <c r="D1433" s="5" t="s">
        <v>71</v>
      </c>
      <c r="E1433" s="12" t="s">
        <v>18</v>
      </c>
      <c r="F1433" s="7">
        <v>128</v>
      </c>
      <c r="G1433" s="7">
        <v>117</v>
      </c>
      <c r="H1433" s="8">
        <v>11489113</v>
      </c>
      <c r="I1433" s="9">
        <v>1</v>
      </c>
      <c r="J1433" s="9">
        <v>1</v>
      </c>
      <c r="K1433" s="9">
        <v>1</v>
      </c>
      <c r="L1433" s="9">
        <v>1</v>
      </c>
      <c r="M1433" s="9">
        <v>1</v>
      </c>
      <c r="N1433" s="10">
        <v>5</v>
      </c>
    </row>
    <row r="1434" spans="1:14" x14ac:dyDescent="0.25">
      <c r="A1434" s="3" t="s">
        <v>10</v>
      </c>
      <c r="B1434" s="11" t="s">
        <v>43</v>
      </c>
      <c r="C1434" s="5">
        <v>11489</v>
      </c>
      <c r="D1434" s="5" t="s">
        <v>71</v>
      </c>
      <c r="E1434" s="12" t="s">
        <v>18</v>
      </c>
      <c r="F1434" s="7">
        <v>128</v>
      </c>
      <c r="G1434" s="7">
        <v>117</v>
      </c>
      <c r="H1434" s="8">
        <v>11489114</v>
      </c>
      <c r="I1434" s="9">
        <v>1</v>
      </c>
      <c r="J1434" s="9">
        <v>1</v>
      </c>
      <c r="K1434" s="9">
        <v>1</v>
      </c>
      <c r="L1434" s="9">
        <v>1</v>
      </c>
      <c r="M1434" s="9">
        <v>1</v>
      </c>
      <c r="N1434" s="10">
        <v>5</v>
      </c>
    </row>
    <row r="1435" spans="1:14" x14ac:dyDescent="0.25">
      <c r="A1435" s="3" t="s">
        <v>10</v>
      </c>
      <c r="B1435" s="11" t="s">
        <v>43</v>
      </c>
      <c r="C1435" s="5">
        <v>11489</v>
      </c>
      <c r="D1435" s="5" t="s">
        <v>71</v>
      </c>
      <c r="E1435" s="12" t="s">
        <v>18</v>
      </c>
      <c r="F1435" s="7">
        <v>128</v>
      </c>
      <c r="G1435" s="7">
        <v>117</v>
      </c>
      <c r="H1435" s="8">
        <v>11489115</v>
      </c>
      <c r="I1435" s="9">
        <v>1</v>
      </c>
      <c r="J1435" s="9">
        <v>1</v>
      </c>
      <c r="K1435" s="9">
        <v>1</v>
      </c>
      <c r="L1435" s="9">
        <v>1</v>
      </c>
      <c r="M1435" s="9">
        <v>1</v>
      </c>
      <c r="N1435" s="10">
        <v>5</v>
      </c>
    </row>
    <row r="1436" spans="1:14" x14ac:dyDescent="0.25">
      <c r="A1436" s="3" t="s">
        <v>10</v>
      </c>
      <c r="B1436" s="11" t="s">
        <v>43</v>
      </c>
      <c r="C1436" s="5">
        <v>11489</v>
      </c>
      <c r="D1436" s="5" t="s">
        <v>71</v>
      </c>
      <c r="E1436" s="12" t="s">
        <v>18</v>
      </c>
      <c r="F1436" s="7">
        <v>128</v>
      </c>
      <c r="G1436" s="7">
        <v>117</v>
      </c>
      <c r="H1436" s="8">
        <v>11489116</v>
      </c>
      <c r="I1436" s="9">
        <v>1</v>
      </c>
      <c r="J1436" s="9">
        <v>1</v>
      </c>
      <c r="K1436" s="9">
        <v>0</v>
      </c>
      <c r="L1436" s="9">
        <v>1</v>
      </c>
      <c r="M1436" s="9">
        <v>1</v>
      </c>
      <c r="N1436" s="10">
        <v>4</v>
      </c>
    </row>
    <row r="1437" spans="1:14" x14ac:dyDescent="0.25">
      <c r="A1437" s="3" t="s">
        <v>10</v>
      </c>
      <c r="B1437" s="11" t="s">
        <v>43</v>
      </c>
      <c r="C1437" s="5">
        <v>11489</v>
      </c>
      <c r="D1437" s="5" t="s">
        <v>71</v>
      </c>
      <c r="E1437" s="12" t="s">
        <v>18</v>
      </c>
      <c r="F1437" s="7">
        <v>128</v>
      </c>
      <c r="G1437" s="7">
        <v>117</v>
      </c>
      <c r="H1437" s="8">
        <v>11489117</v>
      </c>
      <c r="I1437" s="9">
        <v>1</v>
      </c>
      <c r="J1437" s="9">
        <v>1</v>
      </c>
      <c r="K1437" s="9">
        <v>0</v>
      </c>
      <c r="L1437" s="9">
        <v>1</v>
      </c>
      <c r="M1437" s="9">
        <v>1</v>
      </c>
      <c r="N1437" s="10">
        <v>4</v>
      </c>
    </row>
    <row r="1438" spans="1:14" x14ac:dyDescent="0.25">
      <c r="A1438" s="3" t="s">
        <v>10</v>
      </c>
      <c r="B1438" s="11" t="s">
        <v>44</v>
      </c>
      <c r="C1438" s="5">
        <v>11495</v>
      </c>
      <c r="D1438" s="5" t="s">
        <v>71</v>
      </c>
      <c r="E1438" s="6" t="s">
        <v>15</v>
      </c>
      <c r="F1438" s="7">
        <v>59</v>
      </c>
      <c r="G1438" s="7">
        <v>51</v>
      </c>
      <c r="H1438" s="8">
        <v>11495001</v>
      </c>
      <c r="I1438" s="9">
        <v>1</v>
      </c>
      <c r="J1438" s="9">
        <v>1</v>
      </c>
      <c r="K1438" s="9">
        <v>0</v>
      </c>
      <c r="L1438" s="9">
        <v>1</v>
      </c>
      <c r="M1438" s="9">
        <v>1</v>
      </c>
      <c r="N1438" s="10">
        <v>4</v>
      </c>
    </row>
    <row r="1439" spans="1:14" x14ac:dyDescent="0.25">
      <c r="A1439" s="3" t="s">
        <v>10</v>
      </c>
      <c r="B1439" s="11" t="s">
        <v>44</v>
      </c>
      <c r="C1439" s="5">
        <v>11495</v>
      </c>
      <c r="D1439" s="5" t="s">
        <v>71</v>
      </c>
      <c r="E1439" s="12" t="s">
        <v>15</v>
      </c>
      <c r="F1439" s="7">
        <v>59</v>
      </c>
      <c r="G1439" s="7">
        <v>51</v>
      </c>
      <c r="H1439" s="8">
        <v>11495002</v>
      </c>
      <c r="I1439" s="9">
        <v>1</v>
      </c>
      <c r="J1439" s="9">
        <v>1</v>
      </c>
      <c r="K1439" s="9">
        <v>0</v>
      </c>
      <c r="L1439" s="9">
        <v>1</v>
      </c>
      <c r="M1439" s="9">
        <v>1</v>
      </c>
      <c r="N1439" s="10">
        <v>4</v>
      </c>
    </row>
    <row r="1440" spans="1:14" x14ac:dyDescent="0.25">
      <c r="A1440" s="3" t="s">
        <v>10</v>
      </c>
      <c r="B1440" s="11" t="s">
        <v>44</v>
      </c>
      <c r="C1440" s="5">
        <v>11495</v>
      </c>
      <c r="D1440" s="5" t="s">
        <v>71</v>
      </c>
      <c r="E1440" s="12" t="s">
        <v>15</v>
      </c>
      <c r="F1440" s="7">
        <v>59</v>
      </c>
      <c r="G1440" s="7">
        <v>51</v>
      </c>
      <c r="H1440" s="8">
        <v>11495003</v>
      </c>
      <c r="I1440" s="9">
        <v>1</v>
      </c>
      <c r="J1440" s="9">
        <v>1</v>
      </c>
      <c r="K1440" s="9">
        <v>0</v>
      </c>
      <c r="L1440" s="9">
        <v>1</v>
      </c>
      <c r="M1440" s="9">
        <v>1</v>
      </c>
      <c r="N1440" s="10">
        <v>4</v>
      </c>
    </row>
    <row r="1441" spans="1:14" x14ac:dyDescent="0.25">
      <c r="A1441" s="3" t="s">
        <v>10</v>
      </c>
      <c r="B1441" s="11" t="s">
        <v>44</v>
      </c>
      <c r="C1441" s="5">
        <v>11495</v>
      </c>
      <c r="D1441" s="5" t="s">
        <v>71</v>
      </c>
      <c r="E1441" s="12" t="s">
        <v>15</v>
      </c>
      <c r="F1441" s="7">
        <v>59</v>
      </c>
      <c r="G1441" s="7">
        <v>51</v>
      </c>
      <c r="H1441" s="8">
        <v>11495004</v>
      </c>
      <c r="I1441" s="9">
        <v>1</v>
      </c>
      <c r="J1441" s="9">
        <v>1</v>
      </c>
      <c r="K1441" s="9">
        <v>0</v>
      </c>
      <c r="L1441" s="9">
        <v>1</v>
      </c>
      <c r="M1441" s="9">
        <v>1</v>
      </c>
      <c r="N1441" s="10">
        <v>4</v>
      </c>
    </row>
    <row r="1442" spans="1:14" x14ac:dyDescent="0.25">
      <c r="A1442" s="3" t="s">
        <v>10</v>
      </c>
      <c r="B1442" s="11" t="s">
        <v>44</v>
      </c>
      <c r="C1442" s="5">
        <v>11495</v>
      </c>
      <c r="D1442" s="5" t="s">
        <v>71</v>
      </c>
      <c r="E1442" s="12" t="s">
        <v>15</v>
      </c>
      <c r="F1442" s="7">
        <v>59</v>
      </c>
      <c r="G1442" s="7">
        <v>51</v>
      </c>
      <c r="H1442" s="8">
        <v>11495005</v>
      </c>
      <c r="I1442" s="9">
        <v>1</v>
      </c>
      <c r="J1442" s="9">
        <v>1</v>
      </c>
      <c r="K1442" s="9">
        <v>1</v>
      </c>
      <c r="L1442" s="9">
        <v>1</v>
      </c>
      <c r="M1442" s="9">
        <v>0</v>
      </c>
      <c r="N1442" s="10">
        <v>4</v>
      </c>
    </row>
    <row r="1443" spans="1:14" x14ac:dyDescent="0.25">
      <c r="A1443" s="3" t="s">
        <v>10</v>
      </c>
      <c r="B1443" s="11" t="s">
        <v>44</v>
      </c>
      <c r="C1443" s="5">
        <v>11495</v>
      </c>
      <c r="D1443" s="5" t="s">
        <v>71</v>
      </c>
      <c r="E1443" s="12" t="s">
        <v>15</v>
      </c>
      <c r="F1443" s="7">
        <v>59</v>
      </c>
      <c r="G1443" s="7">
        <v>51</v>
      </c>
      <c r="H1443" s="8">
        <v>11495006</v>
      </c>
      <c r="I1443" s="9">
        <v>1</v>
      </c>
      <c r="J1443" s="9">
        <v>0</v>
      </c>
      <c r="K1443" s="9">
        <v>1</v>
      </c>
      <c r="L1443" s="9">
        <v>1</v>
      </c>
      <c r="M1443" s="9">
        <v>1</v>
      </c>
      <c r="N1443" s="10">
        <v>4</v>
      </c>
    </row>
    <row r="1444" spans="1:14" x14ac:dyDescent="0.25">
      <c r="A1444" s="3" t="s">
        <v>10</v>
      </c>
      <c r="B1444" s="11" t="s">
        <v>44</v>
      </c>
      <c r="C1444" s="5">
        <v>11495</v>
      </c>
      <c r="D1444" s="5" t="s">
        <v>71</v>
      </c>
      <c r="E1444" s="12" t="s">
        <v>15</v>
      </c>
      <c r="F1444" s="7">
        <v>59</v>
      </c>
      <c r="G1444" s="7">
        <v>51</v>
      </c>
      <c r="H1444" s="8">
        <v>11495007</v>
      </c>
      <c r="I1444" s="9">
        <v>1</v>
      </c>
      <c r="J1444" s="9">
        <v>1</v>
      </c>
      <c r="K1444" s="9">
        <v>0</v>
      </c>
      <c r="L1444" s="9">
        <v>1</v>
      </c>
      <c r="M1444" s="9">
        <v>1</v>
      </c>
      <c r="N1444" s="10">
        <v>4</v>
      </c>
    </row>
    <row r="1445" spans="1:14" x14ac:dyDescent="0.25">
      <c r="A1445" s="3" t="s">
        <v>10</v>
      </c>
      <c r="B1445" s="11" t="s">
        <v>44</v>
      </c>
      <c r="C1445" s="5">
        <v>11495</v>
      </c>
      <c r="D1445" s="5" t="s">
        <v>71</v>
      </c>
      <c r="E1445" s="12" t="s">
        <v>15</v>
      </c>
      <c r="F1445" s="7">
        <v>59</v>
      </c>
      <c r="G1445" s="7">
        <v>51</v>
      </c>
      <c r="H1445" s="8">
        <v>11495008</v>
      </c>
      <c r="I1445" s="9">
        <v>1</v>
      </c>
      <c r="J1445" s="9">
        <v>1</v>
      </c>
      <c r="K1445" s="9">
        <v>0</v>
      </c>
      <c r="L1445" s="9">
        <v>1</v>
      </c>
      <c r="M1445" s="9">
        <v>1</v>
      </c>
      <c r="N1445" s="10">
        <v>4</v>
      </c>
    </row>
    <row r="1446" spans="1:14" x14ac:dyDescent="0.25">
      <c r="A1446" s="3" t="s">
        <v>10</v>
      </c>
      <c r="B1446" s="11" t="s">
        <v>44</v>
      </c>
      <c r="C1446" s="5">
        <v>11495</v>
      </c>
      <c r="D1446" s="5" t="s">
        <v>71</v>
      </c>
      <c r="E1446" s="12" t="s">
        <v>15</v>
      </c>
      <c r="F1446" s="7">
        <v>59</v>
      </c>
      <c r="G1446" s="7">
        <v>51</v>
      </c>
      <c r="H1446" s="8">
        <v>11495009</v>
      </c>
      <c r="I1446" s="9">
        <v>1</v>
      </c>
      <c r="J1446" s="9">
        <v>1</v>
      </c>
      <c r="K1446" s="9">
        <v>0</v>
      </c>
      <c r="L1446" s="9">
        <v>1</v>
      </c>
      <c r="M1446" s="9">
        <v>1</v>
      </c>
      <c r="N1446" s="10">
        <v>4</v>
      </c>
    </row>
    <row r="1447" spans="1:14" x14ac:dyDescent="0.25">
      <c r="A1447" s="3" t="s">
        <v>10</v>
      </c>
      <c r="B1447" s="11" t="s">
        <v>44</v>
      </c>
      <c r="C1447" s="5">
        <v>11495</v>
      </c>
      <c r="D1447" s="5" t="s">
        <v>71</v>
      </c>
      <c r="E1447" s="12" t="s">
        <v>15</v>
      </c>
      <c r="F1447" s="7">
        <v>59</v>
      </c>
      <c r="G1447" s="7">
        <v>51</v>
      </c>
      <c r="H1447" s="8">
        <v>11495010</v>
      </c>
      <c r="I1447" s="9">
        <v>1</v>
      </c>
      <c r="J1447" s="9">
        <v>1</v>
      </c>
      <c r="K1447" s="9">
        <v>0</v>
      </c>
      <c r="L1447" s="9">
        <v>1</v>
      </c>
      <c r="M1447" s="9">
        <v>1</v>
      </c>
      <c r="N1447" s="10">
        <v>4</v>
      </c>
    </row>
    <row r="1448" spans="1:14" x14ac:dyDescent="0.25">
      <c r="A1448" s="3" t="s">
        <v>10</v>
      </c>
      <c r="B1448" s="11" t="s">
        <v>44</v>
      </c>
      <c r="C1448" s="5">
        <v>11495</v>
      </c>
      <c r="D1448" s="5" t="s">
        <v>71</v>
      </c>
      <c r="E1448" s="12" t="s">
        <v>15</v>
      </c>
      <c r="F1448" s="7">
        <v>59</v>
      </c>
      <c r="G1448" s="7">
        <v>51</v>
      </c>
      <c r="H1448" s="8">
        <v>11495011</v>
      </c>
      <c r="I1448" s="9">
        <v>1</v>
      </c>
      <c r="J1448" s="9">
        <v>1</v>
      </c>
      <c r="K1448" s="9">
        <v>0</v>
      </c>
      <c r="L1448" s="9">
        <v>1</v>
      </c>
      <c r="M1448" s="9">
        <v>1</v>
      </c>
      <c r="N1448" s="10">
        <v>4</v>
      </c>
    </row>
    <row r="1449" spans="1:14" x14ac:dyDescent="0.25">
      <c r="A1449" s="3" t="s">
        <v>10</v>
      </c>
      <c r="B1449" s="11" t="s">
        <v>44</v>
      </c>
      <c r="C1449" s="5">
        <v>11495</v>
      </c>
      <c r="D1449" s="5" t="s">
        <v>71</v>
      </c>
      <c r="E1449" s="12" t="s">
        <v>15</v>
      </c>
      <c r="F1449" s="7">
        <v>59</v>
      </c>
      <c r="G1449" s="7">
        <v>51</v>
      </c>
      <c r="H1449" s="8">
        <v>11495012</v>
      </c>
      <c r="I1449" s="9">
        <v>1</v>
      </c>
      <c r="J1449" s="9">
        <v>1</v>
      </c>
      <c r="K1449" s="9">
        <v>1</v>
      </c>
      <c r="L1449" s="9">
        <v>1</v>
      </c>
      <c r="M1449" s="9">
        <v>1</v>
      </c>
      <c r="N1449" s="10">
        <v>5</v>
      </c>
    </row>
    <row r="1450" spans="1:14" x14ac:dyDescent="0.25">
      <c r="A1450" s="3" t="s">
        <v>10</v>
      </c>
      <c r="B1450" s="11" t="s">
        <v>44</v>
      </c>
      <c r="C1450" s="5">
        <v>11495</v>
      </c>
      <c r="D1450" s="5" t="s">
        <v>71</v>
      </c>
      <c r="E1450" s="12" t="s">
        <v>15</v>
      </c>
      <c r="F1450" s="7">
        <v>59</v>
      </c>
      <c r="G1450" s="7">
        <v>51</v>
      </c>
      <c r="H1450" s="8">
        <v>11495013</v>
      </c>
      <c r="I1450" s="9">
        <v>1</v>
      </c>
      <c r="J1450" s="9">
        <v>1</v>
      </c>
      <c r="K1450" s="9">
        <v>0</v>
      </c>
      <c r="L1450" s="9">
        <v>1</v>
      </c>
      <c r="M1450" s="9">
        <v>0</v>
      </c>
      <c r="N1450" s="10">
        <v>3</v>
      </c>
    </row>
    <row r="1451" spans="1:14" x14ac:dyDescent="0.25">
      <c r="A1451" s="3" t="s">
        <v>10</v>
      </c>
      <c r="B1451" s="11" t="s">
        <v>44</v>
      </c>
      <c r="C1451" s="5">
        <v>11495</v>
      </c>
      <c r="D1451" s="5" t="s">
        <v>71</v>
      </c>
      <c r="E1451" s="12" t="s">
        <v>15</v>
      </c>
      <c r="F1451" s="7">
        <v>59</v>
      </c>
      <c r="G1451" s="7">
        <v>51</v>
      </c>
      <c r="H1451" s="8">
        <v>11495014</v>
      </c>
      <c r="I1451" s="9">
        <v>1</v>
      </c>
      <c r="J1451" s="9">
        <v>0</v>
      </c>
      <c r="K1451" s="9">
        <v>0</v>
      </c>
      <c r="L1451" s="9">
        <v>1</v>
      </c>
      <c r="M1451" s="9">
        <v>1</v>
      </c>
      <c r="N1451" s="10">
        <v>3</v>
      </c>
    </row>
    <row r="1452" spans="1:14" x14ac:dyDescent="0.25">
      <c r="A1452" s="3" t="s">
        <v>10</v>
      </c>
      <c r="B1452" s="11" t="s">
        <v>44</v>
      </c>
      <c r="C1452" s="5">
        <v>11495</v>
      </c>
      <c r="D1452" s="5" t="s">
        <v>71</v>
      </c>
      <c r="E1452" s="12" t="s">
        <v>15</v>
      </c>
      <c r="F1452" s="7">
        <v>59</v>
      </c>
      <c r="G1452" s="7">
        <v>51</v>
      </c>
      <c r="H1452" s="8">
        <v>11495015</v>
      </c>
      <c r="I1452" s="9">
        <v>0</v>
      </c>
      <c r="J1452" s="9">
        <v>1</v>
      </c>
      <c r="K1452" s="9">
        <v>1</v>
      </c>
      <c r="L1452" s="9">
        <v>1</v>
      </c>
      <c r="M1452" s="9">
        <v>0</v>
      </c>
      <c r="N1452" s="10">
        <v>3</v>
      </c>
    </row>
    <row r="1453" spans="1:14" x14ac:dyDescent="0.25">
      <c r="A1453" s="3" t="s">
        <v>10</v>
      </c>
      <c r="B1453" s="11" t="s">
        <v>44</v>
      </c>
      <c r="C1453" s="5">
        <v>11495</v>
      </c>
      <c r="D1453" s="5" t="s">
        <v>71</v>
      </c>
      <c r="E1453" s="12" t="s">
        <v>15</v>
      </c>
      <c r="F1453" s="7">
        <v>59</v>
      </c>
      <c r="G1453" s="7">
        <v>51</v>
      </c>
      <c r="H1453" s="8">
        <v>11495016</v>
      </c>
      <c r="I1453" s="9">
        <v>1</v>
      </c>
      <c r="J1453" s="9">
        <v>1</v>
      </c>
      <c r="K1453" s="9">
        <v>1</v>
      </c>
      <c r="L1453" s="9">
        <v>1</v>
      </c>
      <c r="M1453" s="9">
        <v>1</v>
      </c>
      <c r="N1453" s="10">
        <v>5</v>
      </c>
    </row>
    <row r="1454" spans="1:14" x14ac:dyDescent="0.25">
      <c r="A1454" s="3" t="s">
        <v>10</v>
      </c>
      <c r="B1454" s="11" t="s">
        <v>44</v>
      </c>
      <c r="C1454" s="5">
        <v>11495</v>
      </c>
      <c r="D1454" s="5" t="s">
        <v>71</v>
      </c>
      <c r="E1454" s="12" t="s">
        <v>15</v>
      </c>
      <c r="F1454" s="7">
        <v>59</v>
      </c>
      <c r="G1454" s="7">
        <v>51</v>
      </c>
      <c r="H1454" s="8">
        <v>11495017</v>
      </c>
      <c r="I1454" s="9">
        <v>1</v>
      </c>
      <c r="J1454" s="9">
        <v>1</v>
      </c>
      <c r="K1454" s="9">
        <v>0</v>
      </c>
      <c r="L1454" s="9">
        <v>0</v>
      </c>
      <c r="M1454" s="9">
        <v>0</v>
      </c>
      <c r="N1454" s="10">
        <v>2</v>
      </c>
    </row>
    <row r="1455" spans="1:14" x14ac:dyDescent="0.25">
      <c r="A1455" s="3" t="s">
        <v>10</v>
      </c>
      <c r="B1455" s="11" t="s">
        <v>44</v>
      </c>
      <c r="C1455" s="5">
        <v>11495</v>
      </c>
      <c r="D1455" s="5" t="s">
        <v>71</v>
      </c>
      <c r="E1455" s="12" t="s">
        <v>15</v>
      </c>
      <c r="F1455" s="7">
        <v>59</v>
      </c>
      <c r="G1455" s="7">
        <v>51</v>
      </c>
      <c r="H1455" s="8">
        <v>11495018</v>
      </c>
      <c r="I1455" s="9">
        <v>1</v>
      </c>
      <c r="J1455" s="9">
        <v>1</v>
      </c>
      <c r="K1455" s="9">
        <v>1</v>
      </c>
      <c r="L1455" s="9">
        <v>1</v>
      </c>
      <c r="M1455" s="9">
        <v>1</v>
      </c>
      <c r="N1455" s="10">
        <v>5</v>
      </c>
    </row>
    <row r="1456" spans="1:14" x14ac:dyDescent="0.25">
      <c r="A1456" s="3" t="s">
        <v>10</v>
      </c>
      <c r="B1456" s="11" t="s">
        <v>44</v>
      </c>
      <c r="C1456" s="5">
        <v>11495</v>
      </c>
      <c r="D1456" s="5" t="s">
        <v>71</v>
      </c>
      <c r="E1456" s="12" t="s">
        <v>15</v>
      </c>
      <c r="F1456" s="7">
        <v>59</v>
      </c>
      <c r="G1456" s="7">
        <v>51</v>
      </c>
      <c r="H1456" s="8">
        <v>11495019</v>
      </c>
      <c r="I1456" s="9">
        <v>1</v>
      </c>
      <c r="J1456" s="9">
        <v>1</v>
      </c>
      <c r="K1456" s="9">
        <v>1</v>
      </c>
      <c r="L1456" s="9">
        <v>1</v>
      </c>
      <c r="M1456" s="9">
        <v>1</v>
      </c>
      <c r="N1456" s="10">
        <v>5</v>
      </c>
    </row>
    <row r="1457" spans="1:14" x14ac:dyDescent="0.25">
      <c r="A1457" s="3" t="s">
        <v>10</v>
      </c>
      <c r="B1457" s="11" t="s">
        <v>44</v>
      </c>
      <c r="C1457" s="5">
        <v>11495</v>
      </c>
      <c r="D1457" s="5" t="s">
        <v>71</v>
      </c>
      <c r="E1457" s="12" t="s">
        <v>15</v>
      </c>
      <c r="F1457" s="7">
        <v>59</v>
      </c>
      <c r="G1457" s="7">
        <v>51</v>
      </c>
      <c r="H1457" s="8">
        <v>11495020</v>
      </c>
      <c r="I1457" s="9">
        <v>1</v>
      </c>
      <c r="J1457" s="9">
        <v>0</v>
      </c>
      <c r="K1457" s="9">
        <v>0</v>
      </c>
      <c r="L1457" s="9">
        <v>1</v>
      </c>
      <c r="M1457" s="9">
        <v>0</v>
      </c>
      <c r="N1457" s="10">
        <v>2</v>
      </c>
    </row>
    <row r="1458" spans="1:14" x14ac:dyDescent="0.25">
      <c r="A1458" s="3" t="s">
        <v>10</v>
      </c>
      <c r="B1458" s="11" t="s">
        <v>44</v>
      </c>
      <c r="C1458" s="5">
        <v>11495</v>
      </c>
      <c r="D1458" s="5" t="s">
        <v>71</v>
      </c>
      <c r="E1458" s="12" t="s">
        <v>15</v>
      </c>
      <c r="F1458" s="7">
        <v>59</v>
      </c>
      <c r="G1458" s="7">
        <v>51</v>
      </c>
      <c r="H1458" s="8">
        <v>11495021</v>
      </c>
      <c r="I1458" s="9">
        <v>1</v>
      </c>
      <c r="J1458" s="9">
        <v>1</v>
      </c>
      <c r="K1458" s="9">
        <v>1</v>
      </c>
      <c r="L1458" s="9">
        <v>1</v>
      </c>
      <c r="M1458" s="9">
        <v>1</v>
      </c>
      <c r="N1458" s="10">
        <v>5</v>
      </c>
    </row>
    <row r="1459" spans="1:14" x14ac:dyDescent="0.25">
      <c r="A1459" s="3" t="s">
        <v>10</v>
      </c>
      <c r="B1459" s="11" t="s">
        <v>44</v>
      </c>
      <c r="C1459" s="5">
        <v>11495</v>
      </c>
      <c r="D1459" s="5" t="s">
        <v>71</v>
      </c>
      <c r="E1459" s="12" t="s">
        <v>15</v>
      </c>
      <c r="F1459" s="7">
        <v>59</v>
      </c>
      <c r="G1459" s="7">
        <v>51</v>
      </c>
      <c r="H1459" s="8">
        <v>11495022</v>
      </c>
      <c r="I1459" s="9">
        <v>1</v>
      </c>
      <c r="J1459" s="9">
        <v>0</v>
      </c>
      <c r="K1459" s="9">
        <v>0</v>
      </c>
      <c r="L1459" s="9">
        <v>1</v>
      </c>
      <c r="M1459" s="9">
        <v>1</v>
      </c>
      <c r="N1459" s="10">
        <v>3</v>
      </c>
    </row>
    <row r="1460" spans="1:14" x14ac:dyDescent="0.25">
      <c r="A1460" s="3" t="s">
        <v>10</v>
      </c>
      <c r="B1460" s="11" t="s">
        <v>44</v>
      </c>
      <c r="C1460" s="5">
        <v>11495</v>
      </c>
      <c r="D1460" s="5" t="s">
        <v>71</v>
      </c>
      <c r="E1460" s="12" t="s">
        <v>15</v>
      </c>
      <c r="F1460" s="7">
        <v>59</v>
      </c>
      <c r="G1460" s="7">
        <v>51</v>
      </c>
      <c r="H1460" s="8">
        <v>11495023</v>
      </c>
      <c r="I1460" s="9">
        <v>1</v>
      </c>
      <c r="J1460" s="9">
        <v>1</v>
      </c>
      <c r="K1460" s="9">
        <v>1</v>
      </c>
      <c r="L1460" s="9">
        <v>1</v>
      </c>
      <c r="M1460" s="9">
        <v>1</v>
      </c>
      <c r="N1460" s="10">
        <v>5</v>
      </c>
    </row>
    <row r="1461" spans="1:14" x14ac:dyDescent="0.25">
      <c r="A1461" s="3" t="s">
        <v>10</v>
      </c>
      <c r="B1461" s="11" t="s">
        <v>44</v>
      </c>
      <c r="C1461" s="5">
        <v>11495</v>
      </c>
      <c r="D1461" s="5" t="s">
        <v>71</v>
      </c>
      <c r="E1461" s="12" t="s">
        <v>15</v>
      </c>
      <c r="F1461" s="16">
        <v>59</v>
      </c>
      <c r="G1461" s="7">
        <v>51</v>
      </c>
      <c r="H1461" s="8">
        <v>11495024</v>
      </c>
      <c r="I1461" s="9">
        <v>1</v>
      </c>
      <c r="J1461" s="9">
        <v>1</v>
      </c>
      <c r="K1461" s="9">
        <v>1</v>
      </c>
      <c r="L1461" s="9">
        <v>1</v>
      </c>
      <c r="M1461" s="9">
        <v>1</v>
      </c>
      <c r="N1461" s="10">
        <v>5</v>
      </c>
    </row>
    <row r="1462" spans="1:14" x14ac:dyDescent="0.25">
      <c r="A1462" s="3" t="s">
        <v>10</v>
      </c>
      <c r="B1462" s="11" t="s">
        <v>44</v>
      </c>
      <c r="C1462" s="5">
        <v>11495</v>
      </c>
      <c r="D1462" s="5" t="s">
        <v>71</v>
      </c>
      <c r="E1462" s="12" t="s">
        <v>15</v>
      </c>
      <c r="F1462" s="7">
        <v>59</v>
      </c>
      <c r="G1462" s="7">
        <v>51</v>
      </c>
      <c r="H1462" s="8">
        <v>11495025</v>
      </c>
      <c r="I1462" s="9">
        <v>0</v>
      </c>
      <c r="J1462" s="9">
        <v>1</v>
      </c>
      <c r="K1462" s="9">
        <v>0</v>
      </c>
      <c r="L1462" s="9">
        <v>1</v>
      </c>
      <c r="M1462" s="9">
        <v>1</v>
      </c>
      <c r="N1462" s="10">
        <v>3</v>
      </c>
    </row>
    <row r="1463" spans="1:14" x14ac:dyDescent="0.25">
      <c r="A1463" s="3" t="s">
        <v>10</v>
      </c>
      <c r="B1463" s="11" t="s">
        <v>44</v>
      </c>
      <c r="C1463" s="5">
        <v>11495</v>
      </c>
      <c r="D1463" s="5" t="s">
        <v>71</v>
      </c>
      <c r="E1463" s="13" t="s">
        <v>16</v>
      </c>
      <c r="F1463" s="7">
        <v>59</v>
      </c>
      <c r="G1463" s="7">
        <v>51</v>
      </c>
      <c r="H1463" s="8">
        <v>11495026</v>
      </c>
      <c r="I1463" s="9">
        <v>1</v>
      </c>
      <c r="J1463" s="9">
        <v>1</v>
      </c>
      <c r="K1463" s="9">
        <v>1</v>
      </c>
      <c r="L1463" s="9">
        <v>1</v>
      </c>
      <c r="M1463" s="9">
        <v>1</v>
      </c>
      <c r="N1463" s="10">
        <v>5</v>
      </c>
    </row>
    <row r="1464" spans="1:14" x14ac:dyDescent="0.25">
      <c r="A1464" s="3" t="s">
        <v>10</v>
      </c>
      <c r="B1464" s="11" t="s">
        <v>44</v>
      </c>
      <c r="C1464" s="5">
        <v>11495</v>
      </c>
      <c r="D1464" s="5" t="s">
        <v>71</v>
      </c>
      <c r="E1464" s="12" t="s">
        <v>16</v>
      </c>
      <c r="F1464" s="7">
        <v>59</v>
      </c>
      <c r="G1464" s="7">
        <v>51</v>
      </c>
      <c r="H1464" s="8">
        <v>11495027</v>
      </c>
      <c r="I1464" s="9">
        <v>1</v>
      </c>
      <c r="J1464" s="9">
        <v>1</v>
      </c>
      <c r="K1464" s="9">
        <v>1</v>
      </c>
      <c r="L1464" s="9">
        <v>1</v>
      </c>
      <c r="M1464" s="9">
        <v>1</v>
      </c>
      <c r="N1464" s="10">
        <v>5</v>
      </c>
    </row>
    <row r="1465" spans="1:14" x14ac:dyDescent="0.25">
      <c r="A1465" s="3" t="s">
        <v>10</v>
      </c>
      <c r="B1465" s="11" t="s">
        <v>44</v>
      </c>
      <c r="C1465" s="5">
        <v>11495</v>
      </c>
      <c r="D1465" s="5" t="s">
        <v>71</v>
      </c>
      <c r="E1465" s="12" t="s">
        <v>16</v>
      </c>
      <c r="F1465" s="7">
        <v>59</v>
      </c>
      <c r="G1465" s="7">
        <v>51</v>
      </c>
      <c r="H1465" s="8">
        <v>11495028</v>
      </c>
      <c r="I1465" s="9">
        <v>1</v>
      </c>
      <c r="J1465" s="9">
        <v>1</v>
      </c>
      <c r="K1465" s="9">
        <v>1</v>
      </c>
      <c r="L1465" s="9">
        <v>1</v>
      </c>
      <c r="M1465" s="9">
        <v>1</v>
      </c>
      <c r="N1465" s="10">
        <v>5</v>
      </c>
    </row>
    <row r="1466" spans="1:14" x14ac:dyDescent="0.25">
      <c r="A1466" s="3" t="s">
        <v>10</v>
      </c>
      <c r="B1466" s="11" t="s">
        <v>44</v>
      </c>
      <c r="C1466" s="5">
        <v>11495</v>
      </c>
      <c r="D1466" s="5" t="s">
        <v>71</v>
      </c>
      <c r="E1466" s="12" t="s">
        <v>16</v>
      </c>
      <c r="F1466" s="7">
        <v>59</v>
      </c>
      <c r="G1466" s="7">
        <v>51</v>
      </c>
      <c r="H1466" s="8">
        <v>11495029</v>
      </c>
      <c r="I1466" s="9">
        <v>1</v>
      </c>
      <c r="J1466" s="9">
        <v>1</v>
      </c>
      <c r="K1466" s="9">
        <v>1</v>
      </c>
      <c r="L1466" s="9">
        <v>1</v>
      </c>
      <c r="M1466" s="9">
        <v>1</v>
      </c>
      <c r="N1466" s="10">
        <v>5</v>
      </c>
    </row>
    <row r="1467" spans="1:14" x14ac:dyDescent="0.25">
      <c r="A1467" s="3" t="s">
        <v>10</v>
      </c>
      <c r="B1467" s="11" t="s">
        <v>44</v>
      </c>
      <c r="C1467" s="5">
        <v>11495</v>
      </c>
      <c r="D1467" s="5" t="s">
        <v>71</v>
      </c>
      <c r="E1467" s="12" t="s">
        <v>16</v>
      </c>
      <c r="F1467" s="7">
        <v>59</v>
      </c>
      <c r="G1467" s="7">
        <v>51</v>
      </c>
      <c r="H1467" s="8">
        <v>11495030</v>
      </c>
      <c r="I1467" s="9">
        <v>1</v>
      </c>
      <c r="J1467" s="9">
        <v>1</v>
      </c>
      <c r="K1467" s="9">
        <v>1</v>
      </c>
      <c r="L1467" s="9">
        <v>1</v>
      </c>
      <c r="M1467" s="9">
        <v>1</v>
      </c>
      <c r="N1467" s="10">
        <v>5</v>
      </c>
    </row>
    <row r="1468" spans="1:14" x14ac:dyDescent="0.25">
      <c r="A1468" s="3" t="s">
        <v>10</v>
      </c>
      <c r="B1468" s="11" t="s">
        <v>44</v>
      </c>
      <c r="C1468" s="5">
        <v>11495</v>
      </c>
      <c r="D1468" s="5" t="s">
        <v>71</v>
      </c>
      <c r="E1468" s="12" t="s">
        <v>16</v>
      </c>
      <c r="F1468" s="7">
        <v>59</v>
      </c>
      <c r="G1468" s="7">
        <v>51</v>
      </c>
      <c r="H1468" s="8">
        <v>11495031</v>
      </c>
      <c r="I1468" s="9">
        <v>1</v>
      </c>
      <c r="J1468" s="9">
        <v>1</v>
      </c>
      <c r="K1468" s="9">
        <v>1</v>
      </c>
      <c r="L1468" s="9">
        <v>1</v>
      </c>
      <c r="M1468" s="9">
        <v>1</v>
      </c>
      <c r="N1468" s="10">
        <v>5</v>
      </c>
    </row>
    <row r="1469" spans="1:14" x14ac:dyDescent="0.25">
      <c r="A1469" s="3" t="s">
        <v>10</v>
      </c>
      <c r="B1469" s="11" t="s">
        <v>44</v>
      </c>
      <c r="C1469" s="5">
        <v>11495</v>
      </c>
      <c r="D1469" s="5" t="s">
        <v>71</v>
      </c>
      <c r="E1469" s="12" t="s">
        <v>16</v>
      </c>
      <c r="F1469" s="7">
        <v>59</v>
      </c>
      <c r="G1469" s="7">
        <v>51</v>
      </c>
      <c r="H1469" s="8">
        <v>11495032</v>
      </c>
      <c r="I1469" s="9">
        <v>1</v>
      </c>
      <c r="J1469" s="9">
        <v>1</v>
      </c>
      <c r="K1469" s="9">
        <v>1</v>
      </c>
      <c r="L1469" s="9">
        <v>1</v>
      </c>
      <c r="M1469" s="9">
        <v>1</v>
      </c>
      <c r="N1469" s="10">
        <v>5</v>
      </c>
    </row>
    <row r="1470" spans="1:14" x14ac:dyDescent="0.25">
      <c r="A1470" s="3" t="s">
        <v>10</v>
      </c>
      <c r="B1470" s="11" t="s">
        <v>44</v>
      </c>
      <c r="C1470" s="5">
        <v>11495</v>
      </c>
      <c r="D1470" s="5" t="s">
        <v>71</v>
      </c>
      <c r="E1470" s="12" t="s">
        <v>16</v>
      </c>
      <c r="F1470" s="7">
        <v>59</v>
      </c>
      <c r="G1470" s="7">
        <v>51</v>
      </c>
      <c r="H1470" s="8">
        <v>11495033</v>
      </c>
      <c r="I1470" s="9">
        <v>1</v>
      </c>
      <c r="J1470" s="9">
        <v>1</v>
      </c>
      <c r="K1470" s="9">
        <v>1</v>
      </c>
      <c r="L1470" s="9">
        <v>1</v>
      </c>
      <c r="M1470" s="9">
        <v>1</v>
      </c>
      <c r="N1470" s="10">
        <v>5</v>
      </c>
    </row>
    <row r="1471" spans="1:14" x14ac:dyDescent="0.25">
      <c r="A1471" s="3" t="s">
        <v>10</v>
      </c>
      <c r="B1471" s="11" t="s">
        <v>44</v>
      </c>
      <c r="C1471" s="5">
        <v>11495</v>
      </c>
      <c r="D1471" s="5" t="s">
        <v>71</v>
      </c>
      <c r="E1471" s="12" t="s">
        <v>16</v>
      </c>
      <c r="F1471" s="7">
        <v>59</v>
      </c>
      <c r="G1471" s="7">
        <v>51</v>
      </c>
      <c r="H1471" s="8">
        <v>11495034</v>
      </c>
      <c r="I1471" s="9">
        <v>1</v>
      </c>
      <c r="J1471" s="9">
        <v>1</v>
      </c>
      <c r="K1471" s="9">
        <v>1</v>
      </c>
      <c r="L1471" s="9">
        <v>1</v>
      </c>
      <c r="M1471" s="9">
        <v>1</v>
      </c>
      <c r="N1471" s="10">
        <v>5</v>
      </c>
    </row>
    <row r="1472" spans="1:14" x14ac:dyDescent="0.25">
      <c r="A1472" s="3" t="s">
        <v>10</v>
      </c>
      <c r="B1472" s="11" t="s">
        <v>44</v>
      </c>
      <c r="C1472" s="5">
        <v>11495</v>
      </c>
      <c r="D1472" s="5" t="s">
        <v>71</v>
      </c>
      <c r="E1472" s="12" t="s">
        <v>16</v>
      </c>
      <c r="F1472" s="7">
        <v>59</v>
      </c>
      <c r="G1472" s="7">
        <v>51</v>
      </c>
      <c r="H1472" s="8">
        <v>11495035</v>
      </c>
      <c r="I1472" s="9">
        <v>1</v>
      </c>
      <c r="J1472" s="9">
        <v>1</v>
      </c>
      <c r="K1472" s="9">
        <v>1</v>
      </c>
      <c r="L1472" s="9">
        <v>1</v>
      </c>
      <c r="M1472" s="9">
        <v>1</v>
      </c>
      <c r="N1472" s="10">
        <v>5</v>
      </c>
    </row>
    <row r="1473" spans="1:14" x14ac:dyDescent="0.25">
      <c r="A1473" s="3" t="s">
        <v>10</v>
      </c>
      <c r="B1473" s="11" t="s">
        <v>44</v>
      </c>
      <c r="C1473" s="5">
        <v>11495</v>
      </c>
      <c r="D1473" s="5" t="s">
        <v>71</v>
      </c>
      <c r="E1473" s="12" t="s">
        <v>16</v>
      </c>
      <c r="F1473" s="7">
        <v>59</v>
      </c>
      <c r="G1473" s="7">
        <v>51</v>
      </c>
      <c r="H1473" s="8">
        <v>11495036</v>
      </c>
      <c r="I1473" s="9">
        <v>0</v>
      </c>
      <c r="J1473" s="9">
        <v>1</v>
      </c>
      <c r="K1473" s="9">
        <v>1</v>
      </c>
      <c r="L1473" s="9">
        <v>1</v>
      </c>
      <c r="M1473" s="9">
        <v>1</v>
      </c>
      <c r="N1473" s="10">
        <v>4</v>
      </c>
    </row>
    <row r="1474" spans="1:14" x14ac:dyDescent="0.25">
      <c r="A1474" s="3" t="s">
        <v>10</v>
      </c>
      <c r="B1474" s="11" t="s">
        <v>44</v>
      </c>
      <c r="C1474" s="5">
        <v>11495</v>
      </c>
      <c r="D1474" s="5" t="s">
        <v>71</v>
      </c>
      <c r="E1474" s="12" t="s">
        <v>16</v>
      </c>
      <c r="F1474" s="7">
        <v>59</v>
      </c>
      <c r="G1474" s="7">
        <v>51</v>
      </c>
      <c r="H1474" s="8">
        <v>11495037</v>
      </c>
      <c r="I1474" s="9">
        <v>0</v>
      </c>
      <c r="J1474" s="9">
        <v>1</v>
      </c>
      <c r="K1474" s="9">
        <v>1</v>
      </c>
      <c r="L1474" s="9">
        <v>1</v>
      </c>
      <c r="M1474" s="9">
        <v>1</v>
      </c>
      <c r="N1474" s="10">
        <v>4</v>
      </c>
    </row>
    <row r="1475" spans="1:14" x14ac:dyDescent="0.25">
      <c r="A1475" s="3" t="s">
        <v>10</v>
      </c>
      <c r="B1475" s="11" t="s">
        <v>44</v>
      </c>
      <c r="C1475" s="5">
        <v>11495</v>
      </c>
      <c r="D1475" s="5" t="s">
        <v>71</v>
      </c>
      <c r="E1475" s="12" t="s">
        <v>16</v>
      </c>
      <c r="F1475" s="7">
        <v>59</v>
      </c>
      <c r="G1475" s="7">
        <v>51</v>
      </c>
      <c r="H1475" s="8">
        <v>11495038</v>
      </c>
      <c r="I1475" s="9">
        <v>1</v>
      </c>
      <c r="J1475" s="9">
        <v>1</v>
      </c>
      <c r="K1475" s="9">
        <v>1</v>
      </c>
      <c r="L1475" s="9">
        <v>1</v>
      </c>
      <c r="M1475" s="9">
        <v>0</v>
      </c>
      <c r="N1475" s="10">
        <v>4</v>
      </c>
    </row>
    <row r="1476" spans="1:14" x14ac:dyDescent="0.25">
      <c r="A1476" s="3" t="s">
        <v>10</v>
      </c>
      <c r="B1476" s="11" t="s">
        <v>44</v>
      </c>
      <c r="C1476" s="5">
        <v>11495</v>
      </c>
      <c r="D1476" s="5" t="s">
        <v>71</v>
      </c>
      <c r="E1476" s="12" t="s">
        <v>16</v>
      </c>
      <c r="F1476" s="7">
        <v>59</v>
      </c>
      <c r="G1476" s="7">
        <v>51</v>
      </c>
      <c r="H1476" s="8">
        <v>11495039</v>
      </c>
      <c r="I1476" s="9">
        <v>0</v>
      </c>
      <c r="J1476" s="9">
        <v>1</v>
      </c>
      <c r="K1476" s="9">
        <v>1</v>
      </c>
      <c r="L1476" s="9">
        <v>1</v>
      </c>
      <c r="M1476" s="9">
        <v>1</v>
      </c>
      <c r="N1476" s="10">
        <v>4</v>
      </c>
    </row>
    <row r="1477" spans="1:14" x14ac:dyDescent="0.25">
      <c r="A1477" s="3" t="s">
        <v>10</v>
      </c>
      <c r="B1477" s="11" t="s">
        <v>44</v>
      </c>
      <c r="C1477" s="5">
        <v>11495</v>
      </c>
      <c r="D1477" s="5" t="s">
        <v>71</v>
      </c>
      <c r="E1477" s="12" t="s">
        <v>16</v>
      </c>
      <c r="F1477" s="7">
        <v>59</v>
      </c>
      <c r="G1477" s="7">
        <v>51</v>
      </c>
      <c r="H1477" s="8">
        <v>11495040</v>
      </c>
      <c r="I1477" s="9">
        <v>1</v>
      </c>
      <c r="J1477" s="9">
        <v>1</v>
      </c>
      <c r="K1477" s="9">
        <v>1</v>
      </c>
      <c r="L1477" s="9">
        <v>0</v>
      </c>
      <c r="M1477" s="9">
        <v>1</v>
      </c>
      <c r="N1477" s="10">
        <v>4</v>
      </c>
    </row>
    <row r="1478" spans="1:14" x14ac:dyDescent="0.25">
      <c r="A1478" s="3" t="s">
        <v>10</v>
      </c>
      <c r="B1478" s="11" t="s">
        <v>44</v>
      </c>
      <c r="C1478" s="5">
        <v>11495</v>
      </c>
      <c r="D1478" s="5" t="s">
        <v>71</v>
      </c>
      <c r="E1478" s="12" t="s">
        <v>16</v>
      </c>
      <c r="F1478" s="7">
        <v>59</v>
      </c>
      <c r="G1478" s="7">
        <v>51</v>
      </c>
      <c r="H1478" s="8">
        <v>11495041</v>
      </c>
      <c r="I1478" s="9">
        <v>1</v>
      </c>
      <c r="J1478" s="9">
        <v>1</v>
      </c>
      <c r="K1478" s="9">
        <v>1</v>
      </c>
      <c r="L1478" s="9">
        <v>1</v>
      </c>
      <c r="M1478" s="9">
        <v>0</v>
      </c>
      <c r="N1478" s="10">
        <v>4</v>
      </c>
    </row>
    <row r="1479" spans="1:14" x14ac:dyDescent="0.25">
      <c r="A1479" s="3" t="s">
        <v>10</v>
      </c>
      <c r="B1479" s="11" t="s">
        <v>44</v>
      </c>
      <c r="C1479" s="5">
        <v>11495</v>
      </c>
      <c r="D1479" s="5" t="s">
        <v>71</v>
      </c>
      <c r="E1479" s="12" t="s">
        <v>16</v>
      </c>
      <c r="F1479" s="7">
        <v>59</v>
      </c>
      <c r="G1479" s="7">
        <v>51</v>
      </c>
      <c r="H1479" s="8">
        <v>11495042</v>
      </c>
      <c r="I1479" s="9">
        <v>1</v>
      </c>
      <c r="J1479" s="9">
        <v>1</v>
      </c>
      <c r="K1479" s="9">
        <v>0</v>
      </c>
      <c r="L1479" s="9">
        <v>1</v>
      </c>
      <c r="M1479" s="9">
        <v>0</v>
      </c>
      <c r="N1479" s="10">
        <v>3</v>
      </c>
    </row>
    <row r="1480" spans="1:14" x14ac:dyDescent="0.25">
      <c r="A1480" s="3" t="s">
        <v>10</v>
      </c>
      <c r="B1480" s="11" t="s">
        <v>44</v>
      </c>
      <c r="C1480" s="5">
        <v>11495</v>
      </c>
      <c r="D1480" s="5" t="s">
        <v>71</v>
      </c>
      <c r="E1480" s="12" t="s">
        <v>16</v>
      </c>
      <c r="F1480" s="7">
        <v>59</v>
      </c>
      <c r="G1480" s="7">
        <v>51</v>
      </c>
      <c r="H1480" s="8">
        <v>11495043</v>
      </c>
      <c r="I1480" s="9">
        <v>0</v>
      </c>
      <c r="J1480" s="9">
        <v>1</v>
      </c>
      <c r="K1480" s="9">
        <v>0</v>
      </c>
      <c r="L1480" s="9">
        <v>1</v>
      </c>
      <c r="M1480" s="9">
        <v>1</v>
      </c>
      <c r="N1480" s="10">
        <v>3</v>
      </c>
    </row>
    <row r="1481" spans="1:14" x14ac:dyDescent="0.25">
      <c r="A1481" s="3" t="s">
        <v>10</v>
      </c>
      <c r="B1481" s="11" t="s">
        <v>44</v>
      </c>
      <c r="C1481" s="5">
        <v>11495</v>
      </c>
      <c r="D1481" s="5" t="s">
        <v>71</v>
      </c>
      <c r="E1481" s="12" t="s">
        <v>16</v>
      </c>
      <c r="F1481" s="7">
        <v>59</v>
      </c>
      <c r="G1481" s="7">
        <v>51</v>
      </c>
      <c r="H1481" s="8">
        <v>11495044</v>
      </c>
      <c r="I1481" s="9">
        <v>1</v>
      </c>
      <c r="J1481" s="9">
        <v>1</v>
      </c>
      <c r="K1481" s="9">
        <v>0</v>
      </c>
      <c r="L1481" s="9">
        <v>1</v>
      </c>
      <c r="M1481" s="9">
        <v>0</v>
      </c>
      <c r="N1481" s="10">
        <v>3</v>
      </c>
    </row>
    <row r="1482" spans="1:14" x14ac:dyDescent="0.25">
      <c r="A1482" s="3" t="s">
        <v>10</v>
      </c>
      <c r="B1482" s="11" t="s">
        <v>44</v>
      </c>
      <c r="C1482" s="5">
        <v>11495</v>
      </c>
      <c r="D1482" s="5" t="s">
        <v>71</v>
      </c>
      <c r="E1482" s="12" t="s">
        <v>16</v>
      </c>
      <c r="F1482" s="7">
        <v>59</v>
      </c>
      <c r="G1482" s="7">
        <v>51</v>
      </c>
      <c r="H1482" s="8">
        <v>11495045</v>
      </c>
      <c r="I1482" s="9">
        <v>1</v>
      </c>
      <c r="J1482" s="9">
        <v>0</v>
      </c>
      <c r="K1482" s="9">
        <v>0</v>
      </c>
      <c r="L1482" s="9">
        <v>1</v>
      </c>
      <c r="M1482" s="9">
        <v>1</v>
      </c>
      <c r="N1482" s="10">
        <v>3</v>
      </c>
    </row>
    <row r="1483" spans="1:14" x14ac:dyDescent="0.25">
      <c r="A1483" s="3" t="s">
        <v>10</v>
      </c>
      <c r="B1483" s="11" t="s">
        <v>44</v>
      </c>
      <c r="C1483" s="5">
        <v>11495</v>
      </c>
      <c r="D1483" s="5" t="s">
        <v>71</v>
      </c>
      <c r="E1483" s="12" t="s">
        <v>16</v>
      </c>
      <c r="F1483" s="7">
        <v>59</v>
      </c>
      <c r="G1483" s="7">
        <v>51</v>
      </c>
      <c r="H1483" s="8">
        <v>11495046</v>
      </c>
      <c r="I1483" s="9">
        <v>1</v>
      </c>
      <c r="J1483" s="9">
        <v>0</v>
      </c>
      <c r="K1483" s="9">
        <v>1</v>
      </c>
      <c r="L1483" s="9">
        <v>1</v>
      </c>
      <c r="M1483" s="9">
        <v>0</v>
      </c>
      <c r="N1483" s="10">
        <v>3</v>
      </c>
    </row>
    <row r="1484" spans="1:14" x14ac:dyDescent="0.25">
      <c r="A1484" s="3" t="s">
        <v>10</v>
      </c>
      <c r="B1484" s="11" t="s">
        <v>44</v>
      </c>
      <c r="C1484" s="5">
        <v>11495</v>
      </c>
      <c r="D1484" s="5" t="s">
        <v>71</v>
      </c>
      <c r="E1484" s="12" t="s">
        <v>16</v>
      </c>
      <c r="F1484" s="7">
        <v>59</v>
      </c>
      <c r="G1484" s="7">
        <v>51</v>
      </c>
      <c r="H1484" s="8">
        <v>11495047</v>
      </c>
      <c r="I1484" s="9">
        <v>0</v>
      </c>
      <c r="J1484" s="9">
        <v>0</v>
      </c>
      <c r="K1484" s="9">
        <v>1</v>
      </c>
      <c r="L1484" s="9">
        <v>1</v>
      </c>
      <c r="M1484" s="9">
        <v>1</v>
      </c>
      <c r="N1484" s="10">
        <v>3</v>
      </c>
    </row>
    <row r="1485" spans="1:14" x14ac:dyDescent="0.25">
      <c r="A1485" s="3" t="s">
        <v>10</v>
      </c>
      <c r="B1485" s="11" t="s">
        <v>44</v>
      </c>
      <c r="C1485" s="5">
        <v>11495</v>
      </c>
      <c r="D1485" s="5" t="s">
        <v>71</v>
      </c>
      <c r="E1485" s="12" t="s">
        <v>16</v>
      </c>
      <c r="F1485" s="7">
        <v>59</v>
      </c>
      <c r="G1485" s="7">
        <v>51</v>
      </c>
      <c r="H1485" s="8">
        <v>11495048</v>
      </c>
      <c r="I1485" s="9">
        <v>0</v>
      </c>
      <c r="J1485" s="9">
        <v>1</v>
      </c>
      <c r="K1485" s="9">
        <v>1</v>
      </c>
      <c r="L1485" s="9">
        <v>1</v>
      </c>
      <c r="M1485" s="9">
        <v>0</v>
      </c>
      <c r="N1485" s="10">
        <v>3</v>
      </c>
    </row>
    <row r="1486" spans="1:14" x14ac:dyDescent="0.25">
      <c r="A1486" s="3" t="s">
        <v>10</v>
      </c>
      <c r="B1486" s="11" t="s">
        <v>44</v>
      </c>
      <c r="C1486" s="5">
        <v>11495</v>
      </c>
      <c r="D1486" s="5" t="s">
        <v>71</v>
      </c>
      <c r="E1486" s="12" t="s">
        <v>16</v>
      </c>
      <c r="F1486" s="7">
        <v>59</v>
      </c>
      <c r="G1486" s="7">
        <v>51</v>
      </c>
      <c r="H1486" s="8">
        <v>11495049</v>
      </c>
      <c r="I1486" s="9">
        <v>1</v>
      </c>
      <c r="J1486" s="9">
        <v>0</v>
      </c>
      <c r="K1486" s="9">
        <v>0</v>
      </c>
      <c r="L1486" s="9">
        <v>1</v>
      </c>
      <c r="M1486" s="9">
        <v>0</v>
      </c>
      <c r="N1486" s="10">
        <v>2</v>
      </c>
    </row>
    <row r="1487" spans="1:14" x14ac:dyDescent="0.25">
      <c r="A1487" s="3" t="s">
        <v>10</v>
      </c>
      <c r="B1487" s="11" t="s">
        <v>44</v>
      </c>
      <c r="C1487" s="5">
        <v>11495</v>
      </c>
      <c r="D1487" s="5" t="s">
        <v>71</v>
      </c>
      <c r="E1487" s="12" t="s">
        <v>16</v>
      </c>
      <c r="F1487" s="7">
        <v>59</v>
      </c>
      <c r="G1487" s="7">
        <v>51</v>
      </c>
      <c r="H1487" s="8">
        <v>11495050</v>
      </c>
      <c r="I1487" s="9">
        <v>0</v>
      </c>
      <c r="J1487" s="9">
        <v>0</v>
      </c>
      <c r="K1487" s="9">
        <v>0</v>
      </c>
      <c r="L1487" s="9">
        <v>1</v>
      </c>
      <c r="M1487" s="9">
        <v>0</v>
      </c>
      <c r="N1487" s="10">
        <v>1</v>
      </c>
    </row>
    <row r="1488" spans="1:14" x14ac:dyDescent="0.25">
      <c r="A1488" s="3" t="s">
        <v>10</v>
      </c>
      <c r="B1488" s="11" t="s">
        <v>44</v>
      </c>
      <c r="C1488" s="5">
        <v>11495</v>
      </c>
      <c r="D1488" s="5" t="s">
        <v>71</v>
      </c>
      <c r="E1488" s="12" t="s">
        <v>16</v>
      </c>
      <c r="F1488" s="7">
        <v>59</v>
      </c>
      <c r="G1488" s="7">
        <v>51</v>
      </c>
      <c r="H1488" s="8">
        <v>11495051</v>
      </c>
      <c r="I1488" s="9">
        <v>0</v>
      </c>
      <c r="J1488" s="9">
        <v>1</v>
      </c>
      <c r="K1488" s="9">
        <v>0</v>
      </c>
      <c r="L1488" s="9">
        <v>1</v>
      </c>
      <c r="M1488" s="9">
        <v>1</v>
      </c>
      <c r="N1488" s="10">
        <v>3</v>
      </c>
    </row>
    <row r="1489" spans="1:14" x14ac:dyDescent="0.25">
      <c r="A1489" s="3" t="s">
        <v>10</v>
      </c>
      <c r="B1489" s="11" t="s">
        <v>45</v>
      </c>
      <c r="C1489" s="5">
        <v>11496</v>
      </c>
      <c r="D1489" s="5" t="s">
        <v>71</v>
      </c>
      <c r="E1489" s="6" t="s">
        <v>15</v>
      </c>
      <c r="F1489" s="7">
        <v>74</v>
      </c>
      <c r="G1489" s="7">
        <v>72</v>
      </c>
      <c r="H1489" s="8">
        <v>11496001</v>
      </c>
      <c r="I1489" s="9">
        <v>0</v>
      </c>
      <c r="J1489" s="9">
        <v>0</v>
      </c>
      <c r="K1489" s="9">
        <v>0</v>
      </c>
      <c r="L1489" s="9">
        <v>1</v>
      </c>
      <c r="M1489" s="9">
        <v>0</v>
      </c>
      <c r="N1489" s="10">
        <v>1</v>
      </c>
    </row>
    <row r="1490" spans="1:14" x14ac:dyDescent="0.25">
      <c r="A1490" s="3" t="s">
        <v>10</v>
      </c>
      <c r="B1490" s="11" t="s">
        <v>45</v>
      </c>
      <c r="C1490" s="5">
        <v>11496</v>
      </c>
      <c r="D1490" s="5" t="s">
        <v>71</v>
      </c>
      <c r="E1490" s="12" t="s">
        <v>15</v>
      </c>
      <c r="F1490" s="7">
        <v>74</v>
      </c>
      <c r="G1490" s="7">
        <v>72</v>
      </c>
      <c r="H1490" s="8">
        <v>11496002</v>
      </c>
      <c r="I1490" s="9">
        <v>1</v>
      </c>
      <c r="J1490" s="9">
        <v>1</v>
      </c>
      <c r="K1490" s="9">
        <v>0</v>
      </c>
      <c r="L1490" s="9">
        <v>1</v>
      </c>
      <c r="M1490" s="9">
        <v>0</v>
      </c>
      <c r="N1490" s="10">
        <v>3</v>
      </c>
    </row>
    <row r="1491" spans="1:14" x14ac:dyDescent="0.25">
      <c r="A1491" s="3" t="s">
        <v>10</v>
      </c>
      <c r="B1491" s="11" t="s">
        <v>45</v>
      </c>
      <c r="C1491" s="5">
        <v>11496</v>
      </c>
      <c r="D1491" s="5" t="s">
        <v>71</v>
      </c>
      <c r="E1491" s="12" t="s">
        <v>15</v>
      </c>
      <c r="F1491" s="7">
        <v>74</v>
      </c>
      <c r="G1491" s="7">
        <v>72</v>
      </c>
      <c r="H1491" s="8">
        <v>11496003</v>
      </c>
      <c r="I1491" s="9">
        <v>1</v>
      </c>
      <c r="J1491" s="9">
        <v>1</v>
      </c>
      <c r="K1491" s="9">
        <v>0</v>
      </c>
      <c r="L1491" s="9">
        <v>1</v>
      </c>
      <c r="M1491" s="9">
        <v>1</v>
      </c>
      <c r="N1491" s="10">
        <v>4</v>
      </c>
    </row>
    <row r="1492" spans="1:14" x14ac:dyDescent="0.25">
      <c r="A1492" s="3" t="s">
        <v>10</v>
      </c>
      <c r="B1492" s="11" t="s">
        <v>45</v>
      </c>
      <c r="C1492" s="5">
        <v>11496</v>
      </c>
      <c r="D1492" s="5" t="s">
        <v>71</v>
      </c>
      <c r="E1492" s="12" t="s">
        <v>15</v>
      </c>
      <c r="F1492" s="7">
        <v>74</v>
      </c>
      <c r="G1492" s="7">
        <v>72</v>
      </c>
      <c r="H1492" s="8">
        <v>11496004</v>
      </c>
      <c r="I1492" s="9">
        <v>1</v>
      </c>
      <c r="J1492" s="9">
        <v>1</v>
      </c>
      <c r="K1492" s="9">
        <v>0</v>
      </c>
      <c r="L1492" s="9">
        <v>1</v>
      </c>
      <c r="M1492" s="9">
        <v>1</v>
      </c>
      <c r="N1492" s="10">
        <v>4</v>
      </c>
    </row>
    <row r="1493" spans="1:14" x14ac:dyDescent="0.25">
      <c r="A1493" s="3" t="s">
        <v>10</v>
      </c>
      <c r="B1493" s="11" t="s">
        <v>45</v>
      </c>
      <c r="C1493" s="5">
        <v>11496</v>
      </c>
      <c r="D1493" s="5" t="s">
        <v>71</v>
      </c>
      <c r="E1493" s="12" t="s">
        <v>15</v>
      </c>
      <c r="F1493" s="7">
        <v>74</v>
      </c>
      <c r="G1493" s="7">
        <v>72</v>
      </c>
      <c r="H1493" s="8">
        <v>11496005</v>
      </c>
      <c r="I1493" s="9">
        <v>1</v>
      </c>
      <c r="J1493" s="9">
        <v>1</v>
      </c>
      <c r="K1493" s="9">
        <v>1</v>
      </c>
      <c r="L1493" s="9">
        <v>1</v>
      </c>
      <c r="M1493" s="9">
        <v>0</v>
      </c>
      <c r="N1493" s="10">
        <v>4</v>
      </c>
    </row>
    <row r="1494" spans="1:14" x14ac:dyDescent="0.25">
      <c r="A1494" s="3" t="s">
        <v>10</v>
      </c>
      <c r="B1494" s="11" t="s">
        <v>45</v>
      </c>
      <c r="C1494" s="5">
        <v>11496</v>
      </c>
      <c r="D1494" s="5" t="s">
        <v>71</v>
      </c>
      <c r="E1494" s="12" t="s">
        <v>15</v>
      </c>
      <c r="F1494" s="7">
        <v>74</v>
      </c>
      <c r="G1494" s="7">
        <v>72</v>
      </c>
      <c r="H1494" s="8">
        <v>11496006</v>
      </c>
      <c r="I1494" s="9">
        <v>1</v>
      </c>
      <c r="J1494" s="9">
        <v>1</v>
      </c>
      <c r="K1494" s="9">
        <v>1</v>
      </c>
      <c r="L1494" s="9">
        <v>1</v>
      </c>
      <c r="M1494" s="9">
        <v>1</v>
      </c>
      <c r="N1494" s="10">
        <v>5</v>
      </c>
    </row>
    <row r="1495" spans="1:14" x14ac:dyDescent="0.25">
      <c r="A1495" s="3" t="s">
        <v>10</v>
      </c>
      <c r="B1495" s="11" t="s">
        <v>45</v>
      </c>
      <c r="C1495" s="5">
        <v>11496</v>
      </c>
      <c r="D1495" s="5" t="s">
        <v>71</v>
      </c>
      <c r="E1495" s="12" t="s">
        <v>15</v>
      </c>
      <c r="F1495" s="7">
        <v>74</v>
      </c>
      <c r="G1495" s="7">
        <v>72</v>
      </c>
      <c r="H1495" s="8">
        <v>11496007</v>
      </c>
      <c r="I1495" s="9">
        <v>1</v>
      </c>
      <c r="J1495" s="9">
        <v>1</v>
      </c>
      <c r="K1495" s="9">
        <v>1</v>
      </c>
      <c r="L1495" s="9">
        <v>1</v>
      </c>
      <c r="M1495" s="9">
        <v>1</v>
      </c>
      <c r="N1495" s="10">
        <v>5</v>
      </c>
    </row>
    <row r="1496" spans="1:14" x14ac:dyDescent="0.25">
      <c r="A1496" s="3" t="s">
        <v>10</v>
      </c>
      <c r="B1496" s="11" t="s">
        <v>45</v>
      </c>
      <c r="C1496" s="5">
        <v>11496</v>
      </c>
      <c r="D1496" s="5" t="s">
        <v>71</v>
      </c>
      <c r="E1496" s="12" t="s">
        <v>15</v>
      </c>
      <c r="F1496" s="7">
        <v>74</v>
      </c>
      <c r="G1496" s="7">
        <v>72</v>
      </c>
      <c r="H1496" s="8">
        <v>11496008</v>
      </c>
      <c r="I1496" s="9">
        <v>0</v>
      </c>
      <c r="J1496" s="9">
        <v>1</v>
      </c>
      <c r="K1496" s="9">
        <v>0</v>
      </c>
      <c r="L1496" s="9">
        <v>1</v>
      </c>
      <c r="M1496" s="9">
        <v>1</v>
      </c>
      <c r="N1496" s="10">
        <v>3</v>
      </c>
    </row>
    <row r="1497" spans="1:14" x14ac:dyDescent="0.25">
      <c r="A1497" s="3" t="s">
        <v>10</v>
      </c>
      <c r="B1497" s="11" t="s">
        <v>45</v>
      </c>
      <c r="C1497" s="5">
        <v>11496</v>
      </c>
      <c r="D1497" s="5" t="s">
        <v>71</v>
      </c>
      <c r="E1497" s="12" t="s">
        <v>15</v>
      </c>
      <c r="F1497" s="7">
        <v>74</v>
      </c>
      <c r="G1497" s="7">
        <v>72</v>
      </c>
      <c r="H1497" s="8">
        <v>11496009</v>
      </c>
      <c r="I1497" s="9">
        <v>1</v>
      </c>
      <c r="J1497" s="9">
        <v>1</v>
      </c>
      <c r="K1497" s="9">
        <v>0</v>
      </c>
      <c r="L1497" s="9">
        <v>1</v>
      </c>
      <c r="M1497" s="9">
        <v>1</v>
      </c>
      <c r="N1497" s="10">
        <v>4</v>
      </c>
    </row>
    <row r="1498" spans="1:14" x14ac:dyDescent="0.25">
      <c r="A1498" s="3" t="s">
        <v>10</v>
      </c>
      <c r="B1498" s="11" t="s">
        <v>45</v>
      </c>
      <c r="C1498" s="5">
        <v>11496</v>
      </c>
      <c r="D1498" s="5" t="s">
        <v>71</v>
      </c>
      <c r="E1498" s="12" t="s">
        <v>15</v>
      </c>
      <c r="F1498" s="7">
        <v>74</v>
      </c>
      <c r="G1498" s="7">
        <v>72</v>
      </c>
      <c r="H1498" s="8">
        <v>11496010</v>
      </c>
      <c r="I1498" s="9">
        <v>1</v>
      </c>
      <c r="J1498" s="9">
        <v>1</v>
      </c>
      <c r="K1498" s="9">
        <v>0</v>
      </c>
      <c r="L1498" s="9">
        <v>1</v>
      </c>
      <c r="M1498" s="9">
        <v>1</v>
      </c>
      <c r="N1498" s="10">
        <v>4</v>
      </c>
    </row>
    <row r="1499" spans="1:14" x14ac:dyDescent="0.25">
      <c r="A1499" s="3" t="s">
        <v>10</v>
      </c>
      <c r="B1499" s="11" t="s">
        <v>45</v>
      </c>
      <c r="C1499" s="5">
        <v>11496</v>
      </c>
      <c r="D1499" s="5" t="s">
        <v>71</v>
      </c>
      <c r="E1499" s="12" t="s">
        <v>15</v>
      </c>
      <c r="F1499" s="7">
        <v>74</v>
      </c>
      <c r="G1499" s="7">
        <v>72</v>
      </c>
      <c r="H1499" s="8">
        <v>11496011</v>
      </c>
      <c r="I1499" s="9">
        <v>0</v>
      </c>
      <c r="J1499" s="9">
        <v>1</v>
      </c>
      <c r="K1499" s="9">
        <v>1</v>
      </c>
      <c r="L1499" s="9">
        <v>1</v>
      </c>
      <c r="M1499" s="9">
        <v>1</v>
      </c>
      <c r="N1499" s="10">
        <v>4</v>
      </c>
    </row>
    <row r="1500" spans="1:14" x14ac:dyDescent="0.25">
      <c r="A1500" s="3" t="s">
        <v>10</v>
      </c>
      <c r="B1500" s="11" t="s">
        <v>45</v>
      </c>
      <c r="C1500" s="5">
        <v>11496</v>
      </c>
      <c r="D1500" s="5" t="s">
        <v>71</v>
      </c>
      <c r="E1500" s="12" t="s">
        <v>15</v>
      </c>
      <c r="F1500" s="7">
        <v>74</v>
      </c>
      <c r="G1500" s="7">
        <v>72</v>
      </c>
      <c r="H1500" s="8">
        <v>11496012</v>
      </c>
      <c r="I1500" s="9">
        <v>0</v>
      </c>
      <c r="J1500" s="9">
        <v>1</v>
      </c>
      <c r="K1500" s="9">
        <v>0</v>
      </c>
      <c r="L1500" s="9">
        <v>1</v>
      </c>
      <c r="M1500" s="9">
        <v>1</v>
      </c>
      <c r="N1500" s="10">
        <v>3</v>
      </c>
    </row>
    <row r="1501" spans="1:14" x14ac:dyDescent="0.25">
      <c r="A1501" s="3" t="s">
        <v>10</v>
      </c>
      <c r="B1501" s="11" t="s">
        <v>45</v>
      </c>
      <c r="C1501" s="5">
        <v>11496</v>
      </c>
      <c r="D1501" s="5" t="s">
        <v>71</v>
      </c>
      <c r="E1501" s="12" t="s">
        <v>15</v>
      </c>
      <c r="F1501" s="7">
        <v>74</v>
      </c>
      <c r="G1501" s="7">
        <v>72</v>
      </c>
      <c r="H1501" s="8">
        <v>11496013</v>
      </c>
      <c r="I1501" s="9">
        <v>1</v>
      </c>
      <c r="J1501" s="9">
        <v>1</v>
      </c>
      <c r="K1501" s="9">
        <v>0</v>
      </c>
      <c r="L1501" s="9">
        <v>1</v>
      </c>
      <c r="M1501" s="9">
        <v>1</v>
      </c>
      <c r="N1501" s="10">
        <v>4</v>
      </c>
    </row>
    <row r="1502" spans="1:14" x14ac:dyDescent="0.25">
      <c r="A1502" s="3" t="s">
        <v>10</v>
      </c>
      <c r="B1502" s="11" t="s">
        <v>45</v>
      </c>
      <c r="C1502" s="5">
        <v>11496</v>
      </c>
      <c r="D1502" s="5" t="s">
        <v>71</v>
      </c>
      <c r="E1502" s="12" t="s">
        <v>15</v>
      </c>
      <c r="F1502" s="7">
        <v>74</v>
      </c>
      <c r="G1502" s="7">
        <v>72</v>
      </c>
      <c r="H1502" s="8">
        <v>11496014</v>
      </c>
      <c r="I1502" s="9">
        <v>1</v>
      </c>
      <c r="J1502" s="9">
        <v>1</v>
      </c>
      <c r="K1502" s="9">
        <v>1</v>
      </c>
      <c r="L1502" s="9">
        <v>1</v>
      </c>
      <c r="M1502" s="9">
        <v>1</v>
      </c>
      <c r="N1502" s="10">
        <v>5</v>
      </c>
    </row>
    <row r="1503" spans="1:14" x14ac:dyDescent="0.25">
      <c r="A1503" s="3" t="s">
        <v>10</v>
      </c>
      <c r="B1503" s="11" t="s">
        <v>45</v>
      </c>
      <c r="C1503" s="5">
        <v>11496</v>
      </c>
      <c r="D1503" s="5" t="s">
        <v>71</v>
      </c>
      <c r="E1503" s="12" t="s">
        <v>15</v>
      </c>
      <c r="F1503" s="7">
        <v>74</v>
      </c>
      <c r="G1503" s="7">
        <v>72</v>
      </c>
      <c r="H1503" s="8">
        <v>11496015</v>
      </c>
      <c r="I1503" s="9">
        <v>1</v>
      </c>
      <c r="J1503" s="9">
        <v>1</v>
      </c>
      <c r="K1503" s="9">
        <v>0</v>
      </c>
      <c r="L1503" s="9">
        <v>1</v>
      </c>
      <c r="M1503" s="9">
        <v>1</v>
      </c>
      <c r="N1503" s="10">
        <v>4</v>
      </c>
    </row>
    <row r="1504" spans="1:14" x14ac:dyDescent="0.25">
      <c r="A1504" s="3" t="s">
        <v>10</v>
      </c>
      <c r="B1504" s="11" t="s">
        <v>45</v>
      </c>
      <c r="C1504" s="5">
        <v>11496</v>
      </c>
      <c r="D1504" s="5" t="s">
        <v>71</v>
      </c>
      <c r="E1504" s="12" t="s">
        <v>15</v>
      </c>
      <c r="F1504" s="7">
        <v>74</v>
      </c>
      <c r="G1504" s="7">
        <v>72</v>
      </c>
      <c r="H1504" s="8">
        <v>11496016</v>
      </c>
      <c r="I1504" s="9">
        <v>0</v>
      </c>
      <c r="J1504" s="9">
        <v>1</v>
      </c>
      <c r="K1504" s="9">
        <v>1</v>
      </c>
      <c r="L1504" s="9">
        <v>1</v>
      </c>
      <c r="M1504" s="9">
        <v>1</v>
      </c>
      <c r="N1504" s="10">
        <v>4</v>
      </c>
    </row>
    <row r="1505" spans="1:14" x14ac:dyDescent="0.25">
      <c r="A1505" s="3" t="s">
        <v>10</v>
      </c>
      <c r="B1505" s="11" t="s">
        <v>45</v>
      </c>
      <c r="C1505" s="5">
        <v>11496</v>
      </c>
      <c r="D1505" s="5" t="s">
        <v>71</v>
      </c>
      <c r="E1505" s="12" t="s">
        <v>15</v>
      </c>
      <c r="F1505" s="7">
        <v>74</v>
      </c>
      <c r="G1505" s="7">
        <v>72</v>
      </c>
      <c r="H1505" s="8">
        <v>11496017</v>
      </c>
      <c r="I1505" s="9">
        <v>1</v>
      </c>
      <c r="J1505" s="9">
        <v>1</v>
      </c>
      <c r="K1505" s="9">
        <v>0</v>
      </c>
      <c r="L1505" s="9">
        <v>1</v>
      </c>
      <c r="M1505" s="9">
        <v>1</v>
      </c>
      <c r="N1505" s="10">
        <v>4</v>
      </c>
    </row>
    <row r="1506" spans="1:14" x14ac:dyDescent="0.25">
      <c r="A1506" s="3" t="s">
        <v>10</v>
      </c>
      <c r="B1506" s="11" t="s">
        <v>45</v>
      </c>
      <c r="C1506" s="5">
        <v>11496</v>
      </c>
      <c r="D1506" s="5" t="s">
        <v>71</v>
      </c>
      <c r="E1506" s="12" t="s">
        <v>15</v>
      </c>
      <c r="F1506" s="7">
        <v>74</v>
      </c>
      <c r="G1506" s="7">
        <v>72</v>
      </c>
      <c r="H1506" s="8">
        <v>11496018</v>
      </c>
      <c r="I1506" s="9">
        <v>1</v>
      </c>
      <c r="J1506" s="9">
        <v>1</v>
      </c>
      <c r="K1506" s="9">
        <v>0</v>
      </c>
      <c r="L1506" s="9">
        <v>1</v>
      </c>
      <c r="M1506" s="9">
        <v>1</v>
      </c>
      <c r="N1506" s="10">
        <v>4</v>
      </c>
    </row>
    <row r="1507" spans="1:14" x14ac:dyDescent="0.25">
      <c r="A1507" s="3" t="s">
        <v>10</v>
      </c>
      <c r="B1507" s="11" t="s">
        <v>45</v>
      </c>
      <c r="C1507" s="5">
        <v>11496</v>
      </c>
      <c r="D1507" s="5" t="s">
        <v>71</v>
      </c>
      <c r="E1507" s="12" t="s">
        <v>15</v>
      </c>
      <c r="F1507" s="7">
        <v>74</v>
      </c>
      <c r="G1507" s="7">
        <v>72</v>
      </c>
      <c r="H1507" s="8">
        <v>11496019</v>
      </c>
      <c r="I1507" s="9">
        <v>1</v>
      </c>
      <c r="J1507" s="9">
        <v>1</v>
      </c>
      <c r="K1507" s="9">
        <v>1</v>
      </c>
      <c r="L1507" s="9">
        <v>1</v>
      </c>
      <c r="M1507" s="9">
        <v>1</v>
      </c>
      <c r="N1507" s="10">
        <v>5</v>
      </c>
    </row>
    <row r="1508" spans="1:14" x14ac:dyDescent="0.25">
      <c r="A1508" s="3" t="s">
        <v>10</v>
      </c>
      <c r="B1508" s="11" t="s">
        <v>45</v>
      </c>
      <c r="C1508" s="5">
        <v>11496</v>
      </c>
      <c r="D1508" s="5" t="s">
        <v>71</v>
      </c>
      <c r="E1508" s="12" t="s">
        <v>15</v>
      </c>
      <c r="F1508" s="7">
        <v>74</v>
      </c>
      <c r="G1508" s="7">
        <v>72</v>
      </c>
      <c r="H1508" s="8">
        <v>11496020</v>
      </c>
      <c r="I1508" s="9">
        <v>1</v>
      </c>
      <c r="J1508" s="9">
        <v>1</v>
      </c>
      <c r="K1508" s="9">
        <v>0</v>
      </c>
      <c r="L1508" s="9">
        <v>1</v>
      </c>
      <c r="M1508" s="9">
        <v>1</v>
      </c>
      <c r="N1508" s="10">
        <v>4</v>
      </c>
    </row>
    <row r="1509" spans="1:14" x14ac:dyDescent="0.25">
      <c r="A1509" s="3" t="s">
        <v>10</v>
      </c>
      <c r="B1509" s="11" t="s">
        <v>45</v>
      </c>
      <c r="C1509" s="5">
        <v>11496</v>
      </c>
      <c r="D1509" s="5" t="s">
        <v>71</v>
      </c>
      <c r="E1509" s="12" t="s">
        <v>15</v>
      </c>
      <c r="F1509" s="7">
        <v>74</v>
      </c>
      <c r="G1509" s="7">
        <v>72</v>
      </c>
      <c r="H1509" s="8">
        <v>11496021</v>
      </c>
      <c r="I1509" s="9">
        <v>1</v>
      </c>
      <c r="J1509" s="9">
        <v>1</v>
      </c>
      <c r="K1509" s="9">
        <v>1</v>
      </c>
      <c r="L1509" s="9">
        <v>1</v>
      </c>
      <c r="M1509" s="9">
        <v>1</v>
      </c>
      <c r="N1509" s="10">
        <v>5</v>
      </c>
    </row>
    <row r="1510" spans="1:14" x14ac:dyDescent="0.25">
      <c r="A1510" s="3" t="s">
        <v>10</v>
      </c>
      <c r="B1510" s="11" t="s">
        <v>45</v>
      </c>
      <c r="C1510" s="5">
        <v>11496</v>
      </c>
      <c r="D1510" s="5" t="s">
        <v>71</v>
      </c>
      <c r="E1510" s="12" t="s">
        <v>15</v>
      </c>
      <c r="F1510" s="7">
        <v>74</v>
      </c>
      <c r="G1510" s="7">
        <v>72</v>
      </c>
      <c r="H1510" s="8">
        <v>11496022</v>
      </c>
      <c r="I1510" s="9">
        <v>1</v>
      </c>
      <c r="J1510" s="9">
        <v>1</v>
      </c>
      <c r="K1510" s="9">
        <v>1</v>
      </c>
      <c r="L1510" s="9">
        <v>1</v>
      </c>
      <c r="M1510" s="9">
        <v>1</v>
      </c>
      <c r="N1510" s="10">
        <v>5</v>
      </c>
    </row>
    <row r="1511" spans="1:14" x14ac:dyDescent="0.25">
      <c r="A1511" s="3" t="s">
        <v>10</v>
      </c>
      <c r="B1511" s="11" t="s">
        <v>45</v>
      </c>
      <c r="C1511" s="5">
        <v>11496</v>
      </c>
      <c r="D1511" s="5" t="s">
        <v>71</v>
      </c>
      <c r="E1511" s="12" t="s">
        <v>15</v>
      </c>
      <c r="F1511" s="7">
        <v>74</v>
      </c>
      <c r="G1511" s="7">
        <v>72</v>
      </c>
      <c r="H1511" s="8">
        <v>11496023</v>
      </c>
      <c r="I1511" s="9">
        <v>1</v>
      </c>
      <c r="J1511" s="9">
        <v>1</v>
      </c>
      <c r="K1511" s="9">
        <v>1</v>
      </c>
      <c r="L1511" s="9">
        <v>1</v>
      </c>
      <c r="M1511" s="9">
        <v>0</v>
      </c>
      <c r="N1511" s="10">
        <v>4</v>
      </c>
    </row>
    <row r="1512" spans="1:14" x14ac:dyDescent="0.25">
      <c r="A1512" s="3" t="s">
        <v>10</v>
      </c>
      <c r="B1512" s="11" t="s">
        <v>45</v>
      </c>
      <c r="C1512" s="5">
        <v>11496</v>
      </c>
      <c r="D1512" s="5" t="s">
        <v>71</v>
      </c>
      <c r="E1512" s="13" t="s">
        <v>16</v>
      </c>
      <c r="F1512" s="7">
        <v>74</v>
      </c>
      <c r="G1512" s="7">
        <v>72</v>
      </c>
      <c r="H1512" s="8">
        <v>11496024</v>
      </c>
      <c r="I1512" s="9">
        <v>0</v>
      </c>
      <c r="J1512" s="9">
        <v>1</v>
      </c>
      <c r="K1512" s="9">
        <v>0</v>
      </c>
      <c r="L1512" s="9">
        <v>1</v>
      </c>
      <c r="M1512" s="9">
        <v>1</v>
      </c>
      <c r="N1512" s="10">
        <v>3</v>
      </c>
    </row>
    <row r="1513" spans="1:14" x14ac:dyDescent="0.25">
      <c r="A1513" s="3" t="s">
        <v>10</v>
      </c>
      <c r="B1513" s="11" t="s">
        <v>45</v>
      </c>
      <c r="C1513" s="5">
        <v>11496</v>
      </c>
      <c r="D1513" s="5" t="s">
        <v>71</v>
      </c>
      <c r="E1513" s="12" t="s">
        <v>16</v>
      </c>
      <c r="F1513" s="7">
        <v>74</v>
      </c>
      <c r="G1513" s="7">
        <v>72</v>
      </c>
      <c r="H1513" s="8">
        <v>11496025</v>
      </c>
      <c r="I1513" s="9">
        <v>1</v>
      </c>
      <c r="J1513" s="9">
        <v>1</v>
      </c>
      <c r="K1513" s="9">
        <v>1</v>
      </c>
      <c r="L1513" s="9">
        <v>0</v>
      </c>
      <c r="M1513" s="9">
        <v>1</v>
      </c>
      <c r="N1513" s="10">
        <v>4</v>
      </c>
    </row>
    <row r="1514" spans="1:14" x14ac:dyDescent="0.25">
      <c r="A1514" s="3" t="s">
        <v>10</v>
      </c>
      <c r="B1514" s="11" t="s">
        <v>45</v>
      </c>
      <c r="C1514" s="5">
        <v>11496</v>
      </c>
      <c r="D1514" s="5" t="s">
        <v>71</v>
      </c>
      <c r="E1514" s="12" t="s">
        <v>16</v>
      </c>
      <c r="F1514" s="7">
        <v>74</v>
      </c>
      <c r="G1514" s="7">
        <v>72</v>
      </c>
      <c r="H1514" s="8">
        <v>11496026</v>
      </c>
      <c r="I1514" s="9">
        <v>1</v>
      </c>
      <c r="J1514" s="9">
        <v>1</v>
      </c>
      <c r="K1514" s="9">
        <v>0</v>
      </c>
      <c r="L1514" s="9">
        <v>1</v>
      </c>
      <c r="M1514" s="9">
        <v>1</v>
      </c>
      <c r="N1514" s="10">
        <v>4</v>
      </c>
    </row>
    <row r="1515" spans="1:14" x14ac:dyDescent="0.25">
      <c r="A1515" s="3" t="s">
        <v>10</v>
      </c>
      <c r="B1515" s="11" t="s">
        <v>45</v>
      </c>
      <c r="C1515" s="5">
        <v>11496</v>
      </c>
      <c r="D1515" s="5" t="s">
        <v>71</v>
      </c>
      <c r="E1515" s="12" t="s">
        <v>16</v>
      </c>
      <c r="F1515" s="7">
        <v>74</v>
      </c>
      <c r="G1515" s="7">
        <v>72</v>
      </c>
      <c r="H1515" s="8">
        <v>11496027</v>
      </c>
      <c r="I1515" s="9">
        <v>1</v>
      </c>
      <c r="J1515" s="9">
        <v>1</v>
      </c>
      <c r="K1515" s="9">
        <v>1</v>
      </c>
      <c r="L1515" s="9">
        <v>1</v>
      </c>
      <c r="M1515" s="9">
        <v>1</v>
      </c>
      <c r="N1515" s="10">
        <v>5</v>
      </c>
    </row>
    <row r="1516" spans="1:14" x14ac:dyDescent="0.25">
      <c r="A1516" s="3" t="s">
        <v>10</v>
      </c>
      <c r="B1516" s="11" t="s">
        <v>45</v>
      </c>
      <c r="C1516" s="5">
        <v>11496</v>
      </c>
      <c r="D1516" s="5" t="s">
        <v>71</v>
      </c>
      <c r="E1516" s="12" t="s">
        <v>16</v>
      </c>
      <c r="F1516" s="7">
        <v>74</v>
      </c>
      <c r="G1516" s="7">
        <v>72</v>
      </c>
      <c r="H1516" s="8">
        <v>11496028</v>
      </c>
      <c r="I1516" s="9">
        <v>1</v>
      </c>
      <c r="J1516" s="9">
        <v>1</v>
      </c>
      <c r="K1516" s="9">
        <v>1</v>
      </c>
      <c r="L1516" s="9">
        <v>1</v>
      </c>
      <c r="M1516" s="9">
        <v>1</v>
      </c>
      <c r="N1516" s="10">
        <v>5</v>
      </c>
    </row>
    <row r="1517" spans="1:14" x14ac:dyDescent="0.25">
      <c r="A1517" s="3" t="s">
        <v>10</v>
      </c>
      <c r="B1517" s="11" t="s">
        <v>45</v>
      </c>
      <c r="C1517" s="5">
        <v>11496</v>
      </c>
      <c r="D1517" s="5" t="s">
        <v>71</v>
      </c>
      <c r="E1517" s="12" t="s">
        <v>16</v>
      </c>
      <c r="F1517" s="7">
        <v>74</v>
      </c>
      <c r="G1517" s="7">
        <v>72</v>
      </c>
      <c r="H1517" s="8">
        <v>11496029</v>
      </c>
      <c r="I1517" s="9">
        <v>1</v>
      </c>
      <c r="J1517" s="9">
        <v>1</v>
      </c>
      <c r="K1517" s="9">
        <v>1</v>
      </c>
      <c r="L1517" s="9">
        <v>1</v>
      </c>
      <c r="M1517" s="9">
        <v>1</v>
      </c>
      <c r="N1517" s="10">
        <v>5</v>
      </c>
    </row>
    <row r="1518" spans="1:14" x14ac:dyDescent="0.25">
      <c r="A1518" s="3" t="s">
        <v>10</v>
      </c>
      <c r="B1518" s="11" t="s">
        <v>45</v>
      </c>
      <c r="C1518" s="5">
        <v>11496</v>
      </c>
      <c r="D1518" s="5" t="s">
        <v>71</v>
      </c>
      <c r="E1518" s="12" t="s">
        <v>16</v>
      </c>
      <c r="F1518" s="7">
        <v>74</v>
      </c>
      <c r="G1518" s="7">
        <v>72</v>
      </c>
      <c r="H1518" s="8">
        <v>11496030</v>
      </c>
      <c r="I1518" s="9">
        <v>0</v>
      </c>
      <c r="J1518" s="9">
        <v>1</v>
      </c>
      <c r="K1518" s="9">
        <v>0</v>
      </c>
      <c r="L1518" s="9">
        <v>0</v>
      </c>
      <c r="M1518" s="9">
        <v>0</v>
      </c>
      <c r="N1518" s="10">
        <v>1</v>
      </c>
    </row>
    <row r="1519" spans="1:14" x14ac:dyDescent="0.25">
      <c r="A1519" s="3" t="s">
        <v>10</v>
      </c>
      <c r="B1519" s="11" t="s">
        <v>45</v>
      </c>
      <c r="C1519" s="5">
        <v>11496</v>
      </c>
      <c r="D1519" s="5" t="s">
        <v>71</v>
      </c>
      <c r="E1519" s="12" t="s">
        <v>16</v>
      </c>
      <c r="F1519" s="7">
        <v>74</v>
      </c>
      <c r="G1519" s="7">
        <v>72</v>
      </c>
      <c r="H1519" s="8">
        <v>11496031</v>
      </c>
      <c r="I1519" s="9">
        <v>0</v>
      </c>
      <c r="J1519" s="9">
        <v>1</v>
      </c>
      <c r="K1519" s="9">
        <v>0</v>
      </c>
      <c r="L1519" s="9">
        <v>1</v>
      </c>
      <c r="M1519" s="9">
        <v>0</v>
      </c>
      <c r="N1519" s="10">
        <v>2</v>
      </c>
    </row>
    <row r="1520" spans="1:14" x14ac:dyDescent="0.25">
      <c r="A1520" s="3" t="s">
        <v>10</v>
      </c>
      <c r="B1520" s="11" t="s">
        <v>45</v>
      </c>
      <c r="C1520" s="5">
        <v>11496</v>
      </c>
      <c r="D1520" s="5" t="s">
        <v>71</v>
      </c>
      <c r="E1520" s="12" t="s">
        <v>16</v>
      </c>
      <c r="F1520" s="7">
        <v>74</v>
      </c>
      <c r="G1520" s="7">
        <v>72</v>
      </c>
      <c r="H1520" s="8">
        <v>11496032</v>
      </c>
      <c r="I1520" s="9">
        <v>1</v>
      </c>
      <c r="J1520" s="9">
        <v>1</v>
      </c>
      <c r="K1520" s="9">
        <v>0</v>
      </c>
      <c r="L1520" s="9">
        <v>1</v>
      </c>
      <c r="M1520" s="9">
        <v>1</v>
      </c>
      <c r="N1520" s="10">
        <v>4</v>
      </c>
    </row>
    <row r="1521" spans="1:14" x14ac:dyDescent="0.25">
      <c r="A1521" s="3" t="s">
        <v>10</v>
      </c>
      <c r="B1521" s="11" t="s">
        <v>45</v>
      </c>
      <c r="C1521" s="5">
        <v>11496</v>
      </c>
      <c r="D1521" s="5" t="s">
        <v>71</v>
      </c>
      <c r="E1521" s="12" t="s">
        <v>16</v>
      </c>
      <c r="F1521" s="7">
        <v>74</v>
      </c>
      <c r="G1521" s="7">
        <v>72</v>
      </c>
      <c r="H1521" s="8">
        <v>11496033</v>
      </c>
      <c r="I1521" s="9">
        <v>1</v>
      </c>
      <c r="J1521" s="9">
        <v>1</v>
      </c>
      <c r="K1521" s="9">
        <v>0</v>
      </c>
      <c r="L1521" s="9">
        <v>1</v>
      </c>
      <c r="M1521" s="9">
        <v>1</v>
      </c>
      <c r="N1521" s="10">
        <v>4</v>
      </c>
    </row>
    <row r="1522" spans="1:14" x14ac:dyDescent="0.25">
      <c r="A1522" s="3" t="s">
        <v>10</v>
      </c>
      <c r="B1522" s="11" t="s">
        <v>45</v>
      </c>
      <c r="C1522" s="5">
        <v>11496</v>
      </c>
      <c r="D1522" s="5" t="s">
        <v>71</v>
      </c>
      <c r="E1522" s="12" t="s">
        <v>16</v>
      </c>
      <c r="F1522" s="7">
        <v>74</v>
      </c>
      <c r="G1522" s="7">
        <v>72</v>
      </c>
      <c r="H1522" s="8">
        <v>11496034</v>
      </c>
      <c r="I1522" s="9">
        <v>1</v>
      </c>
      <c r="J1522" s="9">
        <v>1</v>
      </c>
      <c r="K1522" s="9">
        <v>0</v>
      </c>
      <c r="L1522" s="9">
        <v>1</v>
      </c>
      <c r="M1522" s="9">
        <v>1</v>
      </c>
      <c r="N1522" s="10">
        <v>4</v>
      </c>
    </row>
    <row r="1523" spans="1:14" x14ac:dyDescent="0.25">
      <c r="A1523" s="3" t="s">
        <v>10</v>
      </c>
      <c r="B1523" s="11" t="s">
        <v>45</v>
      </c>
      <c r="C1523" s="5">
        <v>11496</v>
      </c>
      <c r="D1523" s="5" t="s">
        <v>71</v>
      </c>
      <c r="E1523" s="12" t="s">
        <v>16</v>
      </c>
      <c r="F1523" s="7">
        <v>74</v>
      </c>
      <c r="G1523" s="7">
        <v>72</v>
      </c>
      <c r="H1523" s="8">
        <v>11496035</v>
      </c>
      <c r="I1523" s="9">
        <v>1</v>
      </c>
      <c r="J1523" s="9">
        <v>1</v>
      </c>
      <c r="K1523" s="9">
        <v>0</v>
      </c>
      <c r="L1523" s="9">
        <v>1</v>
      </c>
      <c r="M1523" s="9">
        <v>1</v>
      </c>
      <c r="N1523" s="10">
        <v>4</v>
      </c>
    </row>
    <row r="1524" spans="1:14" x14ac:dyDescent="0.25">
      <c r="A1524" s="3" t="s">
        <v>10</v>
      </c>
      <c r="B1524" s="11" t="s">
        <v>45</v>
      </c>
      <c r="C1524" s="5">
        <v>11496</v>
      </c>
      <c r="D1524" s="5" t="s">
        <v>71</v>
      </c>
      <c r="E1524" s="12" t="s">
        <v>16</v>
      </c>
      <c r="F1524" s="7">
        <v>74</v>
      </c>
      <c r="G1524" s="7">
        <v>72</v>
      </c>
      <c r="H1524" s="8">
        <v>11496036</v>
      </c>
      <c r="I1524" s="9">
        <v>0</v>
      </c>
      <c r="J1524" s="9">
        <v>1</v>
      </c>
      <c r="K1524" s="9">
        <v>0</v>
      </c>
      <c r="L1524" s="9">
        <v>0</v>
      </c>
      <c r="M1524" s="9">
        <v>1</v>
      </c>
      <c r="N1524" s="10">
        <v>2</v>
      </c>
    </row>
    <row r="1525" spans="1:14" x14ac:dyDescent="0.25">
      <c r="A1525" s="3" t="s">
        <v>10</v>
      </c>
      <c r="B1525" s="11" t="s">
        <v>45</v>
      </c>
      <c r="C1525" s="5">
        <v>11496</v>
      </c>
      <c r="D1525" s="5" t="s">
        <v>71</v>
      </c>
      <c r="E1525" s="12" t="s">
        <v>16</v>
      </c>
      <c r="F1525" s="7">
        <v>74</v>
      </c>
      <c r="G1525" s="7">
        <v>72</v>
      </c>
      <c r="H1525" s="8">
        <v>11496037</v>
      </c>
      <c r="I1525" s="9">
        <v>1</v>
      </c>
      <c r="J1525" s="9">
        <v>1</v>
      </c>
      <c r="K1525" s="9">
        <v>0</v>
      </c>
      <c r="L1525" s="9">
        <v>1</v>
      </c>
      <c r="M1525" s="9">
        <v>1</v>
      </c>
      <c r="N1525" s="10">
        <v>4</v>
      </c>
    </row>
    <row r="1526" spans="1:14" x14ac:dyDescent="0.25">
      <c r="A1526" s="3" t="s">
        <v>10</v>
      </c>
      <c r="B1526" s="11" t="s">
        <v>45</v>
      </c>
      <c r="C1526" s="5">
        <v>11496</v>
      </c>
      <c r="D1526" s="5" t="s">
        <v>71</v>
      </c>
      <c r="E1526" s="12" t="s">
        <v>16</v>
      </c>
      <c r="F1526" s="7">
        <v>74</v>
      </c>
      <c r="G1526" s="7">
        <v>72</v>
      </c>
      <c r="H1526" s="8">
        <v>11496038</v>
      </c>
      <c r="I1526" s="9">
        <v>0</v>
      </c>
      <c r="J1526" s="9">
        <v>1</v>
      </c>
      <c r="K1526" s="9">
        <v>0</v>
      </c>
      <c r="L1526" s="9">
        <v>0</v>
      </c>
      <c r="M1526" s="9">
        <v>1</v>
      </c>
      <c r="N1526" s="10">
        <v>2</v>
      </c>
    </row>
    <row r="1527" spans="1:14" x14ac:dyDescent="0.25">
      <c r="A1527" s="3" t="s">
        <v>10</v>
      </c>
      <c r="B1527" s="11" t="s">
        <v>45</v>
      </c>
      <c r="C1527" s="5">
        <v>11496</v>
      </c>
      <c r="D1527" s="5" t="s">
        <v>71</v>
      </c>
      <c r="E1527" s="12" t="s">
        <v>16</v>
      </c>
      <c r="F1527" s="7">
        <v>74</v>
      </c>
      <c r="G1527" s="7">
        <v>72</v>
      </c>
      <c r="H1527" s="8">
        <v>11496039</v>
      </c>
      <c r="I1527" s="9">
        <v>1</v>
      </c>
      <c r="J1527" s="9">
        <v>1</v>
      </c>
      <c r="K1527" s="9">
        <v>1</v>
      </c>
      <c r="L1527" s="9">
        <v>1</v>
      </c>
      <c r="M1527" s="9">
        <v>1</v>
      </c>
      <c r="N1527" s="10">
        <v>5</v>
      </c>
    </row>
    <row r="1528" spans="1:14" x14ac:dyDescent="0.25">
      <c r="A1528" s="3" t="s">
        <v>10</v>
      </c>
      <c r="B1528" s="11" t="s">
        <v>45</v>
      </c>
      <c r="C1528" s="5">
        <v>11496</v>
      </c>
      <c r="D1528" s="5" t="s">
        <v>71</v>
      </c>
      <c r="E1528" s="12" t="s">
        <v>16</v>
      </c>
      <c r="F1528" s="7">
        <v>74</v>
      </c>
      <c r="G1528" s="7">
        <v>72</v>
      </c>
      <c r="H1528" s="8">
        <v>11496040</v>
      </c>
      <c r="I1528" s="9">
        <v>0</v>
      </c>
      <c r="J1528" s="9">
        <v>1</v>
      </c>
      <c r="K1528" s="9">
        <v>0</v>
      </c>
      <c r="L1528" s="9">
        <v>1</v>
      </c>
      <c r="M1528" s="9">
        <v>1</v>
      </c>
      <c r="N1528" s="10">
        <v>3</v>
      </c>
    </row>
    <row r="1529" spans="1:14" x14ac:dyDescent="0.25">
      <c r="A1529" s="3" t="s">
        <v>10</v>
      </c>
      <c r="B1529" s="11" t="s">
        <v>45</v>
      </c>
      <c r="C1529" s="5">
        <v>11496</v>
      </c>
      <c r="D1529" s="5" t="s">
        <v>71</v>
      </c>
      <c r="E1529" s="12" t="s">
        <v>16</v>
      </c>
      <c r="F1529" s="7">
        <v>74</v>
      </c>
      <c r="G1529" s="7">
        <v>72</v>
      </c>
      <c r="H1529" s="8">
        <v>11496041</v>
      </c>
      <c r="I1529" s="9">
        <v>1</v>
      </c>
      <c r="J1529" s="9">
        <v>0</v>
      </c>
      <c r="K1529" s="9">
        <v>0</v>
      </c>
      <c r="L1529" s="9">
        <v>1</v>
      </c>
      <c r="M1529" s="9">
        <v>1</v>
      </c>
      <c r="N1529" s="10">
        <v>3</v>
      </c>
    </row>
    <row r="1530" spans="1:14" x14ac:dyDescent="0.25">
      <c r="A1530" s="3" t="s">
        <v>10</v>
      </c>
      <c r="B1530" s="11" t="s">
        <v>45</v>
      </c>
      <c r="C1530" s="5">
        <v>11496</v>
      </c>
      <c r="D1530" s="5" t="s">
        <v>71</v>
      </c>
      <c r="E1530" s="12" t="s">
        <v>16</v>
      </c>
      <c r="F1530" s="7">
        <v>74</v>
      </c>
      <c r="G1530" s="7">
        <v>72</v>
      </c>
      <c r="H1530" s="8">
        <v>11496042</v>
      </c>
      <c r="I1530" s="9">
        <v>1</v>
      </c>
      <c r="J1530" s="9">
        <v>1</v>
      </c>
      <c r="K1530" s="9">
        <v>0</v>
      </c>
      <c r="L1530" s="9">
        <v>1</v>
      </c>
      <c r="M1530" s="9">
        <v>1</v>
      </c>
      <c r="N1530" s="10">
        <v>4</v>
      </c>
    </row>
    <row r="1531" spans="1:14" x14ac:dyDescent="0.25">
      <c r="A1531" s="3" t="s">
        <v>10</v>
      </c>
      <c r="B1531" s="11" t="s">
        <v>45</v>
      </c>
      <c r="C1531" s="5">
        <v>11496</v>
      </c>
      <c r="D1531" s="5" t="s">
        <v>71</v>
      </c>
      <c r="E1531" s="12" t="s">
        <v>16</v>
      </c>
      <c r="F1531" s="7">
        <v>74</v>
      </c>
      <c r="G1531" s="7">
        <v>72</v>
      </c>
      <c r="H1531" s="8">
        <v>11496043</v>
      </c>
      <c r="I1531" s="9">
        <v>1</v>
      </c>
      <c r="J1531" s="9">
        <v>1</v>
      </c>
      <c r="K1531" s="9">
        <v>0</v>
      </c>
      <c r="L1531" s="9">
        <v>1</v>
      </c>
      <c r="M1531" s="9">
        <v>1</v>
      </c>
      <c r="N1531" s="10">
        <v>4</v>
      </c>
    </row>
    <row r="1532" spans="1:14" x14ac:dyDescent="0.25">
      <c r="A1532" s="3" t="s">
        <v>10</v>
      </c>
      <c r="B1532" s="11" t="s">
        <v>45</v>
      </c>
      <c r="C1532" s="5">
        <v>11496</v>
      </c>
      <c r="D1532" s="5" t="s">
        <v>71</v>
      </c>
      <c r="E1532" s="12" t="s">
        <v>16</v>
      </c>
      <c r="F1532" s="7">
        <v>74</v>
      </c>
      <c r="G1532" s="7">
        <v>72</v>
      </c>
      <c r="H1532" s="8">
        <v>11496044</v>
      </c>
      <c r="I1532" s="9">
        <v>1</v>
      </c>
      <c r="J1532" s="9">
        <v>1</v>
      </c>
      <c r="K1532" s="9">
        <v>0</v>
      </c>
      <c r="L1532" s="9">
        <v>1</v>
      </c>
      <c r="M1532" s="9">
        <v>1</v>
      </c>
      <c r="N1532" s="10">
        <v>4</v>
      </c>
    </row>
    <row r="1533" spans="1:14" x14ac:dyDescent="0.25">
      <c r="A1533" s="3" t="s">
        <v>10</v>
      </c>
      <c r="B1533" s="11" t="s">
        <v>45</v>
      </c>
      <c r="C1533" s="5">
        <v>11496</v>
      </c>
      <c r="D1533" s="5" t="s">
        <v>71</v>
      </c>
      <c r="E1533" s="12" t="s">
        <v>16</v>
      </c>
      <c r="F1533" s="7">
        <v>74</v>
      </c>
      <c r="G1533" s="7">
        <v>72</v>
      </c>
      <c r="H1533" s="8">
        <v>11496045</v>
      </c>
      <c r="I1533" s="9">
        <v>1</v>
      </c>
      <c r="J1533" s="9">
        <v>1</v>
      </c>
      <c r="K1533" s="9">
        <v>1</v>
      </c>
      <c r="L1533" s="9">
        <v>1</v>
      </c>
      <c r="M1533" s="9">
        <v>1</v>
      </c>
      <c r="N1533" s="10">
        <v>5</v>
      </c>
    </row>
    <row r="1534" spans="1:14" x14ac:dyDescent="0.25">
      <c r="A1534" s="3" t="s">
        <v>10</v>
      </c>
      <c r="B1534" s="11" t="s">
        <v>45</v>
      </c>
      <c r="C1534" s="5">
        <v>11496</v>
      </c>
      <c r="D1534" s="5" t="s">
        <v>71</v>
      </c>
      <c r="E1534" s="12" t="s">
        <v>16</v>
      </c>
      <c r="F1534" s="7">
        <v>74</v>
      </c>
      <c r="G1534" s="7">
        <v>72</v>
      </c>
      <c r="H1534" s="8">
        <v>11496046</v>
      </c>
      <c r="I1534" s="9">
        <v>1</v>
      </c>
      <c r="J1534" s="9">
        <v>1</v>
      </c>
      <c r="K1534" s="9">
        <v>0</v>
      </c>
      <c r="L1534" s="9">
        <v>1</v>
      </c>
      <c r="M1534" s="9">
        <v>1</v>
      </c>
      <c r="N1534" s="10">
        <v>4</v>
      </c>
    </row>
    <row r="1535" spans="1:14" x14ac:dyDescent="0.25">
      <c r="A1535" s="3" t="s">
        <v>10</v>
      </c>
      <c r="B1535" s="11" t="s">
        <v>45</v>
      </c>
      <c r="C1535" s="5">
        <v>11496</v>
      </c>
      <c r="D1535" s="5" t="s">
        <v>71</v>
      </c>
      <c r="E1535" s="12" t="s">
        <v>16</v>
      </c>
      <c r="F1535" s="7">
        <v>74</v>
      </c>
      <c r="G1535" s="7">
        <v>72</v>
      </c>
      <c r="H1535" s="8">
        <v>11496047</v>
      </c>
      <c r="I1535" s="9">
        <v>1</v>
      </c>
      <c r="J1535" s="9">
        <v>1</v>
      </c>
      <c r="K1535" s="9">
        <v>0</v>
      </c>
      <c r="L1535" s="9">
        <v>1</v>
      </c>
      <c r="M1535" s="9">
        <v>1</v>
      </c>
      <c r="N1535" s="10">
        <v>4</v>
      </c>
    </row>
    <row r="1536" spans="1:14" x14ac:dyDescent="0.25">
      <c r="A1536" s="3" t="s">
        <v>10</v>
      </c>
      <c r="B1536" s="11" t="s">
        <v>45</v>
      </c>
      <c r="C1536" s="5">
        <v>11496</v>
      </c>
      <c r="D1536" s="5" t="s">
        <v>71</v>
      </c>
      <c r="E1536" s="12" t="s">
        <v>16</v>
      </c>
      <c r="F1536" s="7">
        <v>74</v>
      </c>
      <c r="G1536" s="7">
        <v>72</v>
      </c>
      <c r="H1536" s="8">
        <v>11496048</v>
      </c>
      <c r="I1536" s="9">
        <v>1</v>
      </c>
      <c r="J1536" s="9">
        <v>1</v>
      </c>
      <c r="K1536" s="9">
        <v>1</v>
      </c>
      <c r="L1536" s="9">
        <v>0</v>
      </c>
      <c r="M1536" s="9">
        <v>1</v>
      </c>
      <c r="N1536" s="10">
        <v>4</v>
      </c>
    </row>
    <row r="1537" spans="1:14" x14ac:dyDescent="0.25">
      <c r="A1537" s="3" t="s">
        <v>10</v>
      </c>
      <c r="B1537" s="11" t="s">
        <v>45</v>
      </c>
      <c r="C1537" s="5">
        <v>11496</v>
      </c>
      <c r="D1537" s="5" t="s">
        <v>71</v>
      </c>
      <c r="E1537" s="13" t="s">
        <v>17</v>
      </c>
      <c r="F1537" s="7">
        <v>74</v>
      </c>
      <c r="G1537" s="7">
        <v>72</v>
      </c>
      <c r="H1537" s="8">
        <v>11496049</v>
      </c>
      <c r="I1537" s="9">
        <v>1</v>
      </c>
      <c r="J1537" s="9">
        <v>1</v>
      </c>
      <c r="K1537" s="9">
        <v>1</v>
      </c>
      <c r="L1537" s="9">
        <v>1</v>
      </c>
      <c r="M1537" s="9">
        <v>1</v>
      </c>
      <c r="N1537" s="10">
        <v>5</v>
      </c>
    </row>
    <row r="1538" spans="1:14" x14ac:dyDescent="0.25">
      <c r="A1538" s="3" t="s">
        <v>10</v>
      </c>
      <c r="B1538" s="11" t="s">
        <v>45</v>
      </c>
      <c r="C1538" s="5">
        <v>11496</v>
      </c>
      <c r="D1538" s="5" t="s">
        <v>71</v>
      </c>
      <c r="E1538" s="12" t="s">
        <v>17</v>
      </c>
      <c r="F1538" s="7">
        <v>74</v>
      </c>
      <c r="G1538" s="7">
        <v>72</v>
      </c>
      <c r="H1538" s="8">
        <v>11496050</v>
      </c>
      <c r="I1538" s="9">
        <v>0</v>
      </c>
      <c r="J1538" s="9">
        <v>1</v>
      </c>
      <c r="K1538" s="9">
        <v>1</v>
      </c>
      <c r="L1538" s="9">
        <v>1</v>
      </c>
      <c r="M1538" s="9">
        <v>1</v>
      </c>
      <c r="N1538" s="10">
        <v>4</v>
      </c>
    </row>
    <row r="1539" spans="1:14" x14ac:dyDescent="0.25">
      <c r="A1539" s="3" t="s">
        <v>10</v>
      </c>
      <c r="B1539" s="11" t="s">
        <v>45</v>
      </c>
      <c r="C1539" s="5">
        <v>11496</v>
      </c>
      <c r="D1539" s="5" t="s">
        <v>71</v>
      </c>
      <c r="E1539" s="12" t="s">
        <v>17</v>
      </c>
      <c r="F1539" s="7">
        <v>74</v>
      </c>
      <c r="G1539" s="7">
        <v>72</v>
      </c>
      <c r="H1539" s="8">
        <v>11496051</v>
      </c>
      <c r="I1539" s="9">
        <v>1</v>
      </c>
      <c r="J1539" s="9">
        <v>1</v>
      </c>
      <c r="K1539" s="9">
        <v>1</v>
      </c>
      <c r="L1539" s="9">
        <v>1</v>
      </c>
      <c r="M1539" s="9">
        <v>0</v>
      </c>
      <c r="N1539" s="10">
        <v>4</v>
      </c>
    </row>
    <row r="1540" spans="1:14" x14ac:dyDescent="0.25">
      <c r="A1540" s="3" t="s">
        <v>10</v>
      </c>
      <c r="B1540" s="11" t="s">
        <v>45</v>
      </c>
      <c r="C1540" s="5">
        <v>11496</v>
      </c>
      <c r="D1540" s="5" t="s">
        <v>71</v>
      </c>
      <c r="E1540" s="12" t="s">
        <v>17</v>
      </c>
      <c r="F1540" s="7">
        <v>74</v>
      </c>
      <c r="G1540" s="7">
        <v>72</v>
      </c>
      <c r="H1540" s="8">
        <v>11496052</v>
      </c>
      <c r="I1540" s="9">
        <v>1</v>
      </c>
      <c r="J1540" s="9">
        <v>1</v>
      </c>
      <c r="K1540" s="9">
        <v>1</v>
      </c>
      <c r="L1540" s="9">
        <v>1</v>
      </c>
      <c r="M1540" s="9">
        <v>0</v>
      </c>
      <c r="N1540" s="10">
        <v>4</v>
      </c>
    </row>
    <row r="1541" spans="1:14" x14ac:dyDescent="0.25">
      <c r="A1541" s="3" t="s">
        <v>10</v>
      </c>
      <c r="B1541" s="11" t="s">
        <v>45</v>
      </c>
      <c r="C1541" s="5">
        <v>11496</v>
      </c>
      <c r="D1541" s="5" t="s">
        <v>71</v>
      </c>
      <c r="E1541" s="12" t="s">
        <v>17</v>
      </c>
      <c r="F1541" s="7">
        <v>74</v>
      </c>
      <c r="G1541" s="7">
        <v>72</v>
      </c>
      <c r="H1541" s="8">
        <v>11496053</v>
      </c>
      <c r="I1541" s="9">
        <v>1</v>
      </c>
      <c r="J1541" s="9">
        <v>1</v>
      </c>
      <c r="K1541" s="9">
        <v>1</v>
      </c>
      <c r="L1541" s="9">
        <v>1</v>
      </c>
      <c r="M1541" s="9">
        <v>1</v>
      </c>
      <c r="N1541" s="10">
        <v>5</v>
      </c>
    </row>
    <row r="1542" spans="1:14" x14ac:dyDescent="0.25">
      <c r="A1542" s="3" t="s">
        <v>10</v>
      </c>
      <c r="B1542" s="11" t="s">
        <v>45</v>
      </c>
      <c r="C1542" s="5">
        <v>11496</v>
      </c>
      <c r="D1542" s="5" t="s">
        <v>71</v>
      </c>
      <c r="E1542" s="12" t="s">
        <v>17</v>
      </c>
      <c r="F1542" s="7">
        <v>74</v>
      </c>
      <c r="G1542" s="7">
        <v>72</v>
      </c>
      <c r="H1542" s="8">
        <v>11496054</v>
      </c>
      <c r="I1542" s="9">
        <v>1</v>
      </c>
      <c r="J1542" s="9">
        <v>1</v>
      </c>
      <c r="K1542" s="9">
        <v>1</v>
      </c>
      <c r="L1542" s="9">
        <v>0</v>
      </c>
      <c r="M1542" s="9">
        <v>0</v>
      </c>
      <c r="N1542" s="10">
        <v>3</v>
      </c>
    </row>
    <row r="1543" spans="1:14" x14ac:dyDescent="0.25">
      <c r="A1543" s="3" t="s">
        <v>10</v>
      </c>
      <c r="B1543" s="11" t="s">
        <v>45</v>
      </c>
      <c r="C1543" s="5">
        <v>11496</v>
      </c>
      <c r="D1543" s="5" t="s">
        <v>71</v>
      </c>
      <c r="E1543" s="12" t="s">
        <v>17</v>
      </c>
      <c r="F1543" s="7">
        <v>74</v>
      </c>
      <c r="G1543" s="7">
        <v>72</v>
      </c>
      <c r="H1543" s="8">
        <v>11496055</v>
      </c>
      <c r="I1543" s="9">
        <v>1</v>
      </c>
      <c r="J1543" s="9">
        <v>1</v>
      </c>
      <c r="K1543" s="9">
        <v>1</v>
      </c>
      <c r="L1543" s="9">
        <v>1</v>
      </c>
      <c r="M1543" s="9">
        <v>1</v>
      </c>
      <c r="N1543" s="10">
        <v>5</v>
      </c>
    </row>
    <row r="1544" spans="1:14" x14ac:dyDescent="0.25">
      <c r="A1544" s="3" t="s">
        <v>10</v>
      </c>
      <c r="B1544" s="11" t="s">
        <v>45</v>
      </c>
      <c r="C1544" s="5">
        <v>11496</v>
      </c>
      <c r="D1544" s="5" t="s">
        <v>71</v>
      </c>
      <c r="E1544" s="12" t="s">
        <v>17</v>
      </c>
      <c r="F1544" s="7">
        <v>74</v>
      </c>
      <c r="G1544" s="7">
        <v>72</v>
      </c>
      <c r="H1544" s="8">
        <v>11496056</v>
      </c>
      <c r="I1544" s="9">
        <v>1</v>
      </c>
      <c r="J1544" s="9">
        <v>0</v>
      </c>
      <c r="K1544" s="9">
        <v>1</v>
      </c>
      <c r="L1544" s="9">
        <v>1</v>
      </c>
      <c r="M1544" s="9">
        <v>0</v>
      </c>
      <c r="N1544" s="10">
        <v>3</v>
      </c>
    </row>
    <row r="1545" spans="1:14" x14ac:dyDescent="0.25">
      <c r="A1545" s="3" t="s">
        <v>10</v>
      </c>
      <c r="B1545" s="11" t="s">
        <v>45</v>
      </c>
      <c r="C1545" s="5">
        <v>11496</v>
      </c>
      <c r="D1545" s="5" t="s">
        <v>71</v>
      </c>
      <c r="E1545" s="12" t="s">
        <v>17</v>
      </c>
      <c r="F1545" s="7">
        <v>74</v>
      </c>
      <c r="G1545" s="7">
        <v>72</v>
      </c>
      <c r="H1545" s="8">
        <v>11496057</v>
      </c>
      <c r="I1545" s="9">
        <v>1</v>
      </c>
      <c r="J1545" s="9">
        <v>1</v>
      </c>
      <c r="K1545" s="9">
        <v>1</v>
      </c>
      <c r="L1545" s="9">
        <v>1</v>
      </c>
      <c r="M1545" s="9">
        <v>1</v>
      </c>
      <c r="N1545" s="10">
        <v>5</v>
      </c>
    </row>
    <row r="1546" spans="1:14" x14ac:dyDescent="0.25">
      <c r="A1546" s="3" t="s">
        <v>10</v>
      </c>
      <c r="B1546" s="11" t="s">
        <v>45</v>
      </c>
      <c r="C1546" s="5">
        <v>11496</v>
      </c>
      <c r="D1546" s="5" t="s">
        <v>71</v>
      </c>
      <c r="E1546" s="12" t="s">
        <v>17</v>
      </c>
      <c r="F1546" s="7">
        <v>74</v>
      </c>
      <c r="G1546" s="7">
        <v>72</v>
      </c>
      <c r="H1546" s="8">
        <v>11496058</v>
      </c>
      <c r="I1546" s="9">
        <v>1</v>
      </c>
      <c r="J1546" s="9">
        <v>1</v>
      </c>
      <c r="K1546" s="9">
        <v>1</v>
      </c>
      <c r="L1546" s="9">
        <v>0</v>
      </c>
      <c r="M1546" s="9">
        <v>1</v>
      </c>
      <c r="N1546" s="10">
        <v>4</v>
      </c>
    </row>
    <row r="1547" spans="1:14" x14ac:dyDescent="0.25">
      <c r="A1547" s="3" t="s">
        <v>10</v>
      </c>
      <c r="B1547" s="11" t="s">
        <v>45</v>
      </c>
      <c r="C1547" s="5">
        <v>11496</v>
      </c>
      <c r="D1547" s="5" t="s">
        <v>71</v>
      </c>
      <c r="E1547" s="12" t="s">
        <v>17</v>
      </c>
      <c r="F1547" s="7">
        <v>74</v>
      </c>
      <c r="G1547" s="7">
        <v>72</v>
      </c>
      <c r="H1547" s="8">
        <v>11496059</v>
      </c>
      <c r="I1547" s="9">
        <v>0</v>
      </c>
      <c r="J1547" s="9">
        <v>1</v>
      </c>
      <c r="K1547" s="9">
        <v>1</v>
      </c>
      <c r="L1547" s="9">
        <v>1</v>
      </c>
      <c r="M1547" s="9">
        <v>1</v>
      </c>
      <c r="N1547" s="10">
        <v>4</v>
      </c>
    </row>
    <row r="1548" spans="1:14" x14ac:dyDescent="0.25">
      <c r="A1548" s="3" t="s">
        <v>10</v>
      </c>
      <c r="B1548" s="11" t="s">
        <v>45</v>
      </c>
      <c r="C1548" s="5">
        <v>11496</v>
      </c>
      <c r="D1548" s="5" t="s">
        <v>71</v>
      </c>
      <c r="E1548" s="12" t="s">
        <v>17</v>
      </c>
      <c r="F1548" s="7">
        <v>74</v>
      </c>
      <c r="G1548" s="7">
        <v>72</v>
      </c>
      <c r="H1548" s="8">
        <v>11496060</v>
      </c>
      <c r="I1548" s="9">
        <v>1</v>
      </c>
      <c r="J1548" s="9">
        <v>1</v>
      </c>
      <c r="K1548" s="9">
        <v>1</v>
      </c>
      <c r="L1548" s="9">
        <v>1</v>
      </c>
      <c r="M1548" s="9">
        <v>0</v>
      </c>
      <c r="N1548" s="10">
        <v>4</v>
      </c>
    </row>
    <row r="1549" spans="1:14" x14ac:dyDescent="0.25">
      <c r="A1549" s="3" t="s">
        <v>10</v>
      </c>
      <c r="B1549" s="11" t="s">
        <v>45</v>
      </c>
      <c r="C1549" s="5">
        <v>11496</v>
      </c>
      <c r="D1549" s="5" t="s">
        <v>71</v>
      </c>
      <c r="E1549" s="12" t="s">
        <v>17</v>
      </c>
      <c r="F1549" s="7">
        <v>74</v>
      </c>
      <c r="G1549" s="7">
        <v>72</v>
      </c>
      <c r="H1549" s="8">
        <v>11496061</v>
      </c>
      <c r="I1549" s="9">
        <v>1</v>
      </c>
      <c r="J1549" s="9">
        <v>1</v>
      </c>
      <c r="K1549" s="9">
        <v>1</v>
      </c>
      <c r="L1549" s="9">
        <v>0</v>
      </c>
      <c r="M1549" s="9">
        <v>0</v>
      </c>
      <c r="N1549" s="10">
        <v>3</v>
      </c>
    </row>
    <row r="1550" spans="1:14" x14ac:dyDescent="0.25">
      <c r="A1550" s="3" t="s">
        <v>10</v>
      </c>
      <c r="B1550" s="11" t="s">
        <v>45</v>
      </c>
      <c r="C1550" s="5">
        <v>11496</v>
      </c>
      <c r="D1550" s="5" t="s">
        <v>71</v>
      </c>
      <c r="E1550" s="12" t="s">
        <v>17</v>
      </c>
      <c r="F1550" s="7">
        <v>74</v>
      </c>
      <c r="G1550" s="7">
        <v>72</v>
      </c>
      <c r="H1550" s="8">
        <v>11496062</v>
      </c>
      <c r="I1550" s="9">
        <v>1</v>
      </c>
      <c r="J1550" s="9">
        <v>1</v>
      </c>
      <c r="K1550" s="9">
        <v>1</v>
      </c>
      <c r="L1550" s="9">
        <v>1</v>
      </c>
      <c r="M1550" s="9">
        <v>0</v>
      </c>
      <c r="N1550" s="10">
        <v>4</v>
      </c>
    </row>
    <row r="1551" spans="1:14" x14ac:dyDescent="0.25">
      <c r="A1551" s="3" t="s">
        <v>10</v>
      </c>
      <c r="B1551" s="11" t="s">
        <v>45</v>
      </c>
      <c r="C1551" s="5">
        <v>11496</v>
      </c>
      <c r="D1551" s="5" t="s">
        <v>71</v>
      </c>
      <c r="E1551" s="12" t="s">
        <v>17</v>
      </c>
      <c r="F1551" s="7">
        <v>74</v>
      </c>
      <c r="G1551" s="7">
        <v>72</v>
      </c>
      <c r="H1551" s="8">
        <v>11496063</v>
      </c>
      <c r="I1551" s="9">
        <v>1</v>
      </c>
      <c r="J1551" s="9">
        <v>1</v>
      </c>
      <c r="K1551" s="9">
        <v>1</v>
      </c>
      <c r="L1551" s="9">
        <v>1</v>
      </c>
      <c r="M1551" s="9">
        <v>1</v>
      </c>
      <c r="N1551" s="10">
        <v>5</v>
      </c>
    </row>
    <row r="1552" spans="1:14" x14ac:dyDescent="0.25">
      <c r="A1552" s="3" t="s">
        <v>10</v>
      </c>
      <c r="B1552" s="11" t="s">
        <v>45</v>
      </c>
      <c r="C1552" s="5">
        <v>11496</v>
      </c>
      <c r="D1552" s="5" t="s">
        <v>71</v>
      </c>
      <c r="E1552" s="12" t="s">
        <v>17</v>
      </c>
      <c r="F1552" s="7">
        <v>74</v>
      </c>
      <c r="G1552" s="7">
        <v>72</v>
      </c>
      <c r="H1552" s="8">
        <v>11496064</v>
      </c>
      <c r="I1552" s="9">
        <v>1</v>
      </c>
      <c r="J1552" s="9">
        <v>1</v>
      </c>
      <c r="K1552" s="9">
        <v>1</v>
      </c>
      <c r="L1552" s="9">
        <v>1</v>
      </c>
      <c r="M1552" s="9">
        <v>0</v>
      </c>
      <c r="N1552" s="10">
        <v>4</v>
      </c>
    </row>
    <row r="1553" spans="1:14" x14ac:dyDescent="0.25">
      <c r="A1553" s="3" t="s">
        <v>10</v>
      </c>
      <c r="B1553" s="11" t="s">
        <v>45</v>
      </c>
      <c r="C1553" s="5">
        <v>11496</v>
      </c>
      <c r="D1553" s="5" t="s">
        <v>71</v>
      </c>
      <c r="E1553" s="12" t="s">
        <v>17</v>
      </c>
      <c r="F1553" s="7">
        <v>74</v>
      </c>
      <c r="G1553" s="7">
        <v>72</v>
      </c>
      <c r="H1553" s="8">
        <v>11496065</v>
      </c>
      <c r="I1553" s="9">
        <v>1</v>
      </c>
      <c r="J1553" s="9">
        <v>1</v>
      </c>
      <c r="K1553" s="9">
        <v>1</v>
      </c>
      <c r="L1553" s="9">
        <v>0</v>
      </c>
      <c r="M1553" s="9">
        <v>0</v>
      </c>
      <c r="N1553" s="10">
        <v>3</v>
      </c>
    </row>
    <row r="1554" spans="1:14" x14ac:dyDescent="0.25">
      <c r="A1554" s="3" t="s">
        <v>10</v>
      </c>
      <c r="B1554" s="11" t="s">
        <v>45</v>
      </c>
      <c r="C1554" s="5">
        <v>11496</v>
      </c>
      <c r="D1554" s="5" t="s">
        <v>71</v>
      </c>
      <c r="E1554" s="12" t="s">
        <v>17</v>
      </c>
      <c r="F1554" s="7">
        <v>74</v>
      </c>
      <c r="G1554" s="7">
        <v>72</v>
      </c>
      <c r="H1554" s="8">
        <v>11496066</v>
      </c>
      <c r="I1554" s="9">
        <v>0</v>
      </c>
      <c r="J1554" s="9">
        <v>1</v>
      </c>
      <c r="K1554" s="9">
        <v>0</v>
      </c>
      <c r="L1554" s="9">
        <v>0</v>
      </c>
      <c r="M1554" s="9">
        <v>0</v>
      </c>
      <c r="N1554" s="10">
        <v>1</v>
      </c>
    </row>
    <row r="1555" spans="1:14" x14ac:dyDescent="0.25">
      <c r="A1555" s="3" t="s">
        <v>10</v>
      </c>
      <c r="B1555" s="11" t="s">
        <v>45</v>
      </c>
      <c r="C1555" s="5">
        <v>11496</v>
      </c>
      <c r="D1555" s="5" t="s">
        <v>71</v>
      </c>
      <c r="E1555" s="12" t="s">
        <v>17</v>
      </c>
      <c r="F1555" s="7">
        <v>74</v>
      </c>
      <c r="G1555" s="7">
        <v>72</v>
      </c>
      <c r="H1555" s="8">
        <v>11496067</v>
      </c>
      <c r="I1555" s="9">
        <v>1</v>
      </c>
      <c r="J1555" s="9">
        <v>1</v>
      </c>
      <c r="K1555" s="9">
        <v>1</v>
      </c>
      <c r="L1555" s="9">
        <v>0</v>
      </c>
      <c r="M1555" s="9">
        <v>1</v>
      </c>
      <c r="N1555" s="10">
        <v>4</v>
      </c>
    </row>
    <row r="1556" spans="1:14" x14ac:dyDescent="0.25">
      <c r="A1556" s="3" t="s">
        <v>10</v>
      </c>
      <c r="B1556" s="11" t="s">
        <v>45</v>
      </c>
      <c r="C1556" s="5">
        <v>11496</v>
      </c>
      <c r="D1556" s="5" t="s">
        <v>71</v>
      </c>
      <c r="E1556" s="12" t="s">
        <v>17</v>
      </c>
      <c r="F1556" s="7">
        <v>74</v>
      </c>
      <c r="G1556" s="7">
        <v>72</v>
      </c>
      <c r="H1556" s="8">
        <v>11496068</v>
      </c>
      <c r="I1556" s="9">
        <v>1</v>
      </c>
      <c r="J1556" s="9">
        <v>1</v>
      </c>
      <c r="K1556" s="9">
        <v>1</v>
      </c>
      <c r="L1556" s="9">
        <v>0</v>
      </c>
      <c r="M1556" s="9">
        <v>1</v>
      </c>
      <c r="N1556" s="10">
        <v>4</v>
      </c>
    </row>
    <row r="1557" spans="1:14" x14ac:dyDescent="0.25">
      <c r="A1557" s="3" t="s">
        <v>10</v>
      </c>
      <c r="B1557" s="11" t="s">
        <v>45</v>
      </c>
      <c r="C1557" s="5">
        <v>11496</v>
      </c>
      <c r="D1557" s="5" t="s">
        <v>71</v>
      </c>
      <c r="E1557" s="12" t="s">
        <v>17</v>
      </c>
      <c r="F1557" s="7">
        <v>74</v>
      </c>
      <c r="G1557" s="7">
        <v>72</v>
      </c>
      <c r="H1557" s="8">
        <v>11496069</v>
      </c>
      <c r="I1557" s="9">
        <v>1</v>
      </c>
      <c r="J1557" s="9">
        <v>1</v>
      </c>
      <c r="K1557" s="9">
        <v>1</v>
      </c>
      <c r="L1557" s="9">
        <v>1</v>
      </c>
      <c r="M1557" s="9">
        <v>1</v>
      </c>
      <c r="N1557" s="10">
        <v>5</v>
      </c>
    </row>
    <row r="1558" spans="1:14" x14ac:dyDescent="0.25">
      <c r="A1558" s="3" t="s">
        <v>10</v>
      </c>
      <c r="B1558" s="11" t="s">
        <v>45</v>
      </c>
      <c r="C1558" s="5">
        <v>11496</v>
      </c>
      <c r="D1558" s="5" t="s">
        <v>71</v>
      </c>
      <c r="E1558" s="12" t="s">
        <v>17</v>
      </c>
      <c r="F1558" s="7">
        <v>74</v>
      </c>
      <c r="G1558" s="7">
        <v>72</v>
      </c>
      <c r="H1558" s="8">
        <v>11496070</v>
      </c>
      <c r="I1558" s="9">
        <v>1</v>
      </c>
      <c r="J1558" s="9">
        <v>1</v>
      </c>
      <c r="K1558" s="9">
        <v>1</v>
      </c>
      <c r="L1558" s="9">
        <v>1</v>
      </c>
      <c r="M1558" s="9">
        <v>1</v>
      </c>
      <c r="N1558" s="10">
        <v>5</v>
      </c>
    </row>
    <row r="1559" spans="1:14" x14ac:dyDescent="0.25">
      <c r="A1559" s="3" t="s">
        <v>10</v>
      </c>
      <c r="B1559" s="11" t="s">
        <v>45</v>
      </c>
      <c r="C1559" s="5">
        <v>11496</v>
      </c>
      <c r="D1559" s="5" t="s">
        <v>71</v>
      </c>
      <c r="E1559" s="12" t="s">
        <v>17</v>
      </c>
      <c r="F1559" s="7">
        <v>74</v>
      </c>
      <c r="G1559" s="7">
        <v>72</v>
      </c>
      <c r="H1559" s="8">
        <v>11496071</v>
      </c>
      <c r="I1559" s="9">
        <v>1</v>
      </c>
      <c r="J1559" s="9">
        <v>1</v>
      </c>
      <c r="K1559" s="9">
        <v>1</v>
      </c>
      <c r="L1559" s="9">
        <v>1</v>
      </c>
      <c r="M1559" s="9">
        <v>0</v>
      </c>
      <c r="N1559" s="10">
        <v>4</v>
      </c>
    </row>
    <row r="1560" spans="1:14" x14ac:dyDescent="0.25">
      <c r="A1560" s="3" t="s">
        <v>10</v>
      </c>
      <c r="B1560" s="11" t="s">
        <v>45</v>
      </c>
      <c r="C1560" s="5">
        <v>11496</v>
      </c>
      <c r="D1560" s="5" t="s">
        <v>71</v>
      </c>
      <c r="E1560" s="12" t="s">
        <v>17</v>
      </c>
      <c r="F1560" s="7">
        <v>74</v>
      </c>
      <c r="G1560" s="7">
        <v>72</v>
      </c>
      <c r="H1560" s="8">
        <v>11496072</v>
      </c>
      <c r="I1560" s="9">
        <v>1</v>
      </c>
      <c r="J1560" s="9">
        <v>0</v>
      </c>
      <c r="K1560" s="9">
        <v>1</v>
      </c>
      <c r="L1560" s="9">
        <v>1</v>
      </c>
      <c r="M1560" s="9">
        <v>1</v>
      </c>
      <c r="N1560" s="10">
        <v>4</v>
      </c>
    </row>
    <row r="1561" spans="1:14" x14ac:dyDescent="0.25">
      <c r="A1561" s="3" t="s">
        <v>34</v>
      </c>
      <c r="B1561" s="11" t="s">
        <v>48</v>
      </c>
      <c r="C1561" s="5">
        <v>11507</v>
      </c>
      <c r="D1561" s="5" t="s">
        <v>71</v>
      </c>
      <c r="E1561" s="6" t="s">
        <v>15</v>
      </c>
      <c r="F1561" s="7">
        <v>139</v>
      </c>
      <c r="G1561" s="7">
        <v>129</v>
      </c>
      <c r="H1561" s="8">
        <v>11507001</v>
      </c>
      <c r="I1561" s="9">
        <v>1</v>
      </c>
      <c r="J1561" s="9">
        <v>0</v>
      </c>
      <c r="K1561" s="9">
        <v>0</v>
      </c>
      <c r="L1561" s="9">
        <v>1</v>
      </c>
      <c r="M1561" s="9">
        <v>1</v>
      </c>
      <c r="N1561" s="10">
        <v>3</v>
      </c>
    </row>
    <row r="1562" spans="1:14" x14ac:dyDescent="0.25">
      <c r="A1562" s="3" t="s">
        <v>34</v>
      </c>
      <c r="B1562" s="11" t="s">
        <v>48</v>
      </c>
      <c r="C1562" s="5">
        <v>11507</v>
      </c>
      <c r="D1562" s="5" t="s">
        <v>71</v>
      </c>
      <c r="E1562" s="12" t="s">
        <v>15</v>
      </c>
      <c r="F1562" s="7">
        <v>139</v>
      </c>
      <c r="G1562" s="7">
        <v>129</v>
      </c>
      <c r="H1562" s="8">
        <v>11507002</v>
      </c>
      <c r="I1562" s="9">
        <v>1</v>
      </c>
      <c r="J1562" s="9">
        <v>1</v>
      </c>
      <c r="K1562" s="9">
        <v>1</v>
      </c>
      <c r="L1562" s="9">
        <v>1</v>
      </c>
      <c r="M1562" s="9">
        <v>1</v>
      </c>
      <c r="N1562" s="10">
        <v>5</v>
      </c>
    </row>
    <row r="1563" spans="1:14" x14ac:dyDescent="0.25">
      <c r="A1563" s="3" t="s">
        <v>34</v>
      </c>
      <c r="B1563" s="11" t="s">
        <v>48</v>
      </c>
      <c r="C1563" s="5">
        <v>11507</v>
      </c>
      <c r="D1563" s="5" t="s">
        <v>71</v>
      </c>
      <c r="E1563" s="12" t="s">
        <v>15</v>
      </c>
      <c r="F1563" s="7">
        <v>139</v>
      </c>
      <c r="G1563" s="7">
        <v>129</v>
      </c>
      <c r="H1563" s="8">
        <v>11507003</v>
      </c>
      <c r="I1563" s="9">
        <v>1</v>
      </c>
      <c r="J1563" s="9">
        <v>1</v>
      </c>
      <c r="K1563" s="9">
        <v>1</v>
      </c>
      <c r="L1563" s="9">
        <v>1</v>
      </c>
      <c r="M1563" s="9">
        <v>1</v>
      </c>
      <c r="N1563" s="10">
        <v>5</v>
      </c>
    </row>
    <row r="1564" spans="1:14" x14ac:dyDescent="0.25">
      <c r="A1564" s="3" t="s">
        <v>34</v>
      </c>
      <c r="B1564" s="11" t="s">
        <v>48</v>
      </c>
      <c r="C1564" s="5">
        <v>11507</v>
      </c>
      <c r="D1564" s="5" t="s">
        <v>71</v>
      </c>
      <c r="E1564" s="12" t="s">
        <v>15</v>
      </c>
      <c r="F1564" s="7">
        <v>139</v>
      </c>
      <c r="G1564" s="7">
        <v>129</v>
      </c>
      <c r="H1564" s="8">
        <v>11507004</v>
      </c>
      <c r="I1564" s="9">
        <v>1</v>
      </c>
      <c r="J1564" s="9">
        <v>1</v>
      </c>
      <c r="K1564" s="9">
        <v>1</v>
      </c>
      <c r="L1564" s="9">
        <v>1</v>
      </c>
      <c r="M1564" s="9">
        <v>1</v>
      </c>
      <c r="N1564" s="10">
        <v>5</v>
      </c>
    </row>
    <row r="1565" spans="1:14" x14ac:dyDescent="0.25">
      <c r="A1565" s="3" t="s">
        <v>34</v>
      </c>
      <c r="B1565" s="11" t="s">
        <v>48</v>
      </c>
      <c r="C1565" s="5">
        <v>11507</v>
      </c>
      <c r="D1565" s="5" t="s">
        <v>71</v>
      </c>
      <c r="E1565" s="12" t="s">
        <v>15</v>
      </c>
      <c r="F1565" s="7">
        <v>139</v>
      </c>
      <c r="G1565" s="7">
        <v>129</v>
      </c>
      <c r="H1565" s="8">
        <v>11507005</v>
      </c>
      <c r="I1565" s="9">
        <v>1</v>
      </c>
      <c r="J1565" s="9">
        <v>1</v>
      </c>
      <c r="K1565" s="9">
        <v>1</v>
      </c>
      <c r="L1565" s="9">
        <v>1</v>
      </c>
      <c r="M1565" s="9">
        <v>1</v>
      </c>
      <c r="N1565" s="10">
        <v>5</v>
      </c>
    </row>
    <row r="1566" spans="1:14" x14ac:dyDescent="0.25">
      <c r="A1566" s="3" t="s">
        <v>34</v>
      </c>
      <c r="B1566" s="11" t="s">
        <v>48</v>
      </c>
      <c r="C1566" s="5">
        <v>11507</v>
      </c>
      <c r="D1566" s="5" t="s">
        <v>71</v>
      </c>
      <c r="E1566" s="12" t="s">
        <v>15</v>
      </c>
      <c r="F1566" s="7">
        <v>139</v>
      </c>
      <c r="G1566" s="7">
        <v>129</v>
      </c>
      <c r="H1566" s="8">
        <v>11507006</v>
      </c>
      <c r="I1566" s="9">
        <v>1</v>
      </c>
      <c r="J1566" s="9">
        <v>1</v>
      </c>
      <c r="K1566" s="9">
        <v>0</v>
      </c>
      <c r="L1566" s="9">
        <v>1</v>
      </c>
      <c r="M1566" s="9">
        <v>1</v>
      </c>
      <c r="N1566" s="10">
        <v>4</v>
      </c>
    </row>
    <row r="1567" spans="1:14" x14ac:dyDescent="0.25">
      <c r="A1567" s="3" t="s">
        <v>34</v>
      </c>
      <c r="B1567" s="11" t="s">
        <v>48</v>
      </c>
      <c r="C1567" s="5">
        <v>11507</v>
      </c>
      <c r="D1567" s="5" t="s">
        <v>71</v>
      </c>
      <c r="E1567" s="12" t="s">
        <v>15</v>
      </c>
      <c r="F1567" s="7">
        <v>139</v>
      </c>
      <c r="G1567" s="7">
        <v>129</v>
      </c>
      <c r="H1567" s="8">
        <v>11507007</v>
      </c>
      <c r="I1567" s="9">
        <v>1</v>
      </c>
      <c r="J1567" s="9">
        <v>1</v>
      </c>
      <c r="K1567" s="9">
        <v>1</v>
      </c>
      <c r="L1567" s="9">
        <v>1</v>
      </c>
      <c r="M1567" s="9">
        <v>1</v>
      </c>
      <c r="N1567" s="10">
        <v>5</v>
      </c>
    </row>
    <row r="1568" spans="1:14" x14ac:dyDescent="0.25">
      <c r="A1568" s="3" t="s">
        <v>34</v>
      </c>
      <c r="B1568" s="11" t="s">
        <v>48</v>
      </c>
      <c r="C1568" s="5">
        <v>11507</v>
      </c>
      <c r="D1568" s="5" t="s">
        <v>71</v>
      </c>
      <c r="E1568" s="12" t="s">
        <v>15</v>
      </c>
      <c r="F1568" s="7">
        <v>139</v>
      </c>
      <c r="G1568" s="7">
        <v>129</v>
      </c>
      <c r="H1568" s="8">
        <v>11507008</v>
      </c>
      <c r="I1568" s="9">
        <v>1</v>
      </c>
      <c r="J1568" s="9">
        <v>1</v>
      </c>
      <c r="K1568" s="9">
        <v>1</v>
      </c>
      <c r="L1568" s="9">
        <v>1</v>
      </c>
      <c r="M1568" s="9">
        <v>1</v>
      </c>
      <c r="N1568" s="10">
        <v>5</v>
      </c>
    </row>
    <row r="1569" spans="1:14" x14ac:dyDescent="0.25">
      <c r="A1569" s="3" t="s">
        <v>34</v>
      </c>
      <c r="B1569" s="11" t="s">
        <v>48</v>
      </c>
      <c r="C1569" s="5">
        <v>11507</v>
      </c>
      <c r="D1569" s="5" t="s">
        <v>71</v>
      </c>
      <c r="E1569" s="12" t="s">
        <v>15</v>
      </c>
      <c r="F1569" s="7">
        <v>139</v>
      </c>
      <c r="G1569" s="7">
        <v>129</v>
      </c>
      <c r="H1569" s="8">
        <v>11507009</v>
      </c>
      <c r="I1569" s="9">
        <v>1</v>
      </c>
      <c r="J1569" s="9">
        <v>1</v>
      </c>
      <c r="K1569" s="9">
        <v>1</v>
      </c>
      <c r="L1569" s="9">
        <v>1</v>
      </c>
      <c r="M1569" s="9">
        <v>1</v>
      </c>
      <c r="N1569" s="10">
        <v>5</v>
      </c>
    </row>
    <row r="1570" spans="1:14" x14ac:dyDescent="0.25">
      <c r="A1570" s="3" t="s">
        <v>34</v>
      </c>
      <c r="B1570" s="11" t="s">
        <v>48</v>
      </c>
      <c r="C1570" s="5">
        <v>11507</v>
      </c>
      <c r="D1570" s="5" t="s">
        <v>71</v>
      </c>
      <c r="E1570" s="12" t="s">
        <v>15</v>
      </c>
      <c r="F1570" s="7">
        <v>139</v>
      </c>
      <c r="G1570" s="7">
        <v>129</v>
      </c>
      <c r="H1570" s="8">
        <v>11507010</v>
      </c>
      <c r="I1570" s="9">
        <v>1</v>
      </c>
      <c r="J1570" s="9">
        <v>0</v>
      </c>
      <c r="K1570" s="9">
        <v>0</v>
      </c>
      <c r="L1570" s="9">
        <v>1</v>
      </c>
      <c r="M1570" s="9">
        <v>1</v>
      </c>
      <c r="N1570" s="10">
        <v>3</v>
      </c>
    </row>
    <row r="1571" spans="1:14" x14ac:dyDescent="0.25">
      <c r="A1571" s="3" t="s">
        <v>34</v>
      </c>
      <c r="B1571" s="11" t="s">
        <v>48</v>
      </c>
      <c r="C1571" s="5">
        <v>11507</v>
      </c>
      <c r="D1571" s="5" t="s">
        <v>71</v>
      </c>
      <c r="E1571" s="12" t="s">
        <v>15</v>
      </c>
      <c r="F1571" s="7">
        <v>139</v>
      </c>
      <c r="G1571" s="7">
        <v>129</v>
      </c>
      <c r="H1571" s="8">
        <v>11507011</v>
      </c>
      <c r="I1571" s="9">
        <v>1</v>
      </c>
      <c r="J1571" s="9">
        <v>1</v>
      </c>
      <c r="K1571" s="9">
        <v>0</v>
      </c>
      <c r="L1571" s="9">
        <v>0</v>
      </c>
      <c r="M1571" s="9">
        <v>0</v>
      </c>
      <c r="N1571" s="10">
        <v>2</v>
      </c>
    </row>
    <row r="1572" spans="1:14" x14ac:dyDescent="0.25">
      <c r="A1572" s="3" t="s">
        <v>34</v>
      </c>
      <c r="B1572" s="11" t="s">
        <v>48</v>
      </c>
      <c r="C1572" s="5">
        <v>11507</v>
      </c>
      <c r="D1572" s="5" t="s">
        <v>71</v>
      </c>
      <c r="E1572" s="12" t="s">
        <v>15</v>
      </c>
      <c r="F1572" s="7">
        <v>139</v>
      </c>
      <c r="G1572" s="7">
        <v>129</v>
      </c>
      <c r="H1572" s="8">
        <v>11507012</v>
      </c>
      <c r="I1572" s="9">
        <v>1</v>
      </c>
      <c r="J1572" s="9">
        <v>1</v>
      </c>
      <c r="K1572" s="9">
        <v>1</v>
      </c>
      <c r="L1572" s="9">
        <v>1</v>
      </c>
      <c r="M1572" s="9">
        <v>1</v>
      </c>
      <c r="N1572" s="10">
        <v>5</v>
      </c>
    </row>
    <row r="1573" spans="1:14" x14ac:dyDescent="0.25">
      <c r="A1573" s="3" t="s">
        <v>34</v>
      </c>
      <c r="B1573" s="11" t="s">
        <v>48</v>
      </c>
      <c r="C1573" s="5">
        <v>11507</v>
      </c>
      <c r="D1573" s="5" t="s">
        <v>71</v>
      </c>
      <c r="E1573" s="12" t="s">
        <v>15</v>
      </c>
      <c r="F1573" s="7">
        <v>139</v>
      </c>
      <c r="G1573" s="7">
        <v>129</v>
      </c>
      <c r="H1573" s="8">
        <v>11507013</v>
      </c>
      <c r="I1573" s="9">
        <v>1</v>
      </c>
      <c r="J1573" s="9">
        <v>1</v>
      </c>
      <c r="K1573" s="9">
        <v>1</v>
      </c>
      <c r="L1573" s="9">
        <v>1</v>
      </c>
      <c r="M1573" s="9">
        <v>1</v>
      </c>
      <c r="N1573" s="10">
        <v>5</v>
      </c>
    </row>
    <row r="1574" spans="1:14" x14ac:dyDescent="0.25">
      <c r="A1574" s="3" t="s">
        <v>34</v>
      </c>
      <c r="B1574" s="11" t="s">
        <v>48</v>
      </c>
      <c r="C1574" s="5">
        <v>11507</v>
      </c>
      <c r="D1574" s="5" t="s">
        <v>71</v>
      </c>
      <c r="E1574" s="12" t="s">
        <v>15</v>
      </c>
      <c r="F1574" s="7">
        <v>139</v>
      </c>
      <c r="G1574" s="7">
        <v>129</v>
      </c>
      <c r="H1574" s="8">
        <v>11507014</v>
      </c>
      <c r="I1574" s="9">
        <v>1</v>
      </c>
      <c r="J1574" s="9">
        <v>1</v>
      </c>
      <c r="K1574" s="9">
        <v>1</v>
      </c>
      <c r="L1574" s="9">
        <v>1</v>
      </c>
      <c r="M1574" s="9">
        <v>1</v>
      </c>
      <c r="N1574" s="10">
        <v>5</v>
      </c>
    </row>
    <row r="1575" spans="1:14" x14ac:dyDescent="0.25">
      <c r="A1575" s="3" t="s">
        <v>34</v>
      </c>
      <c r="B1575" s="11" t="s">
        <v>48</v>
      </c>
      <c r="C1575" s="5">
        <v>11507</v>
      </c>
      <c r="D1575" s="5" t="s">
        <v>71</v>
      </c>
      <c r="E1575" s="12" t="s">
        <v>15</v>
      </c>
      <c r="F1575" s="7">
        <v>139</v>
      </c>
      <c r="G1575" s="7">
        <v>129</v>
      </c>
      <c r="H1575" s="8">
        <v>11507015</v>
      </c>
      <c r="I1575" s="9">
        <v>1</v>
      </c>
      <c r="J1575" s="9">
        <v>1</v>
      </c>
      <c r="K1575" s="9">
        <v>1</v>
      </c>
      <c r="L1575" s="9">
        <v>1</v>
      </c>
      <c r="M1575" s="9">
        <v>1</v>
      </c>
      <c r="N1575" s="10">
        <v>5</v>
      </c>
    </row>
    <row r="1576" spans="1:14" x14ac:dyDescent="0.25">
      <c r="A1576" s="3" t="s">
        <v>34</v>
      </c>
      <c r="B1576" s="11" t="s">
        <v>48</v>
      </c>
      <c r="C1576" s="5">
        <v>11507</v>
      </c>
      <c r="D1576" s="5" t="s">
        <v>71</v>
      </c>
      <c r="E1576" s="12" t="s">
        <v>15</v>
      </c>
      <c r="F1576" s="7">
        <v>139</v>
      </c>
      <c r="G1576" s="7">
        <v>129</v>
      </c>
      <c r="H1576" s="8">
        <v>11507016</v>
      </c>
      <c r="I1576" s="9">
        <v>1</v>
      </c>
      <c r="J1576" s="9">
        <v>0</v>
      </c>
      <c r="K1576" s="9">
        <v>1</v>
      </c>
      <c r="L1576" s="9">
        <v>1</v>
      </c>
      <c r="M1576" s="9">
        <v>0</v>
      </c>
      <c r="N1576" s="10">
        <v>3</v>
      </c>
    </row>
    <row r="1577" spans="1:14" x14ac:dyDescent="0.25">
      <c r="A1577" s="3" t="s">
        <v>34</v>
      </c>
      <c r="B1577" s="11" t="s">
        <v>48</v>
      </c>
      <c r="C1577" s="5">
        <v>11507</v>
      </c>
      <c r="D1577" s="5" t="s">
        <v>71</v>
      </c>
      <c r="E1577" s="12" t="s">
        <v>15</v>
      </c>
      <c r="F1577" s="7">
        <v>139</v>
      </c>
      <c r="G1577" s="7">
        <v>129</v>
      </c>
      <c r="H1577" s="8">
        <v>11507017</v>
      </c>
      <c r="I1577" s="9">
        <v>1</v>
      </c>
      <c r="J1577" s="9">
        <v>1</v>
      </c>
      <c r="K1577" s="9">
        <v>1</v>
      </c>
      <c r="L1577" s="9">
        <v>1</v>
      </c>
      <c r="M1577" s="9">
        <v>1</v>
      </c>
      <c r="N1577" s="10">
        <v>5</v>
      </c>
    </row>
    <row r="1578" spans="1:14" x14ac:dyDescent="0.25">
      <c r="A1578" s="3" t="s">
        <v>34</v>
      </c>
      <c r="B1578" s="11" t="s">
        <v>48</v>
      </c>
      <c r="C1578" s="5">
        <v>11507</v>
      </c>
      <c r="D1578" s="5" t="s">
        <v>71</v>
      </c>
      <c r="E1578" s="12" t="s">
        <v>15</v>
      </c>
      <c r="F1578" s="7">
        <v>139</v>
      </c>
      <c r="G1578" s="7">
        <v>129</v>
      </c>
      <c r="H1578" s="8">
        <v>11507018</v>
      </c>
      <c r="I1578" s="9">
        <v>1</v>
      </c>
      <c r="J1578" s="9">
        <v>1</v>
      </c>
      <c r="K1578" s="9">
        <v>1</v>
      </c>
      <c r="L1578" s="9">
        <v>1</v>
      </c>
      <c r="M1578" s="9">
        <v>1</v>
      </c>
      <c r="N1578" s="10">
        <v>5</v>
      </c>
    </row>
    <row r="1579" spans="1:14" x14ac:dyDescent="0.25">
      <c r="A1579" s="3" t="s">
        <v>34</v>
      </c>
      <c r="B1579" s="11" t="s">
        <v>48</v>
      </c>
      <c r="C1579" s="5">
        <v>11507</v>
      </c>
      <c r="D1579" s="5" t="s">
        <v>71</v>
      </c>
      <c r="E1579" s="13" t="s">
        <v>16</v>
      </c>
      <c r="F1579" s="7">
        <v>139</v>
      </c>
      <c r="G1579" s="7">
        <v>129</v>
      </c>
      <c r="H1579" s="8">
        <v>11507019</v>
      </c>
      <c r="I1579" s="9">
        <v>1</v>
      </c>
      <c r="J1579" s="9">
        <v>1</v>
      </c>
      <c r="K1579" s="9">
        <v>1</v>
      </c>
      <c r="L1579" s="9">
        <v>1</v>
      </c>
      <c r="M1579" s="9">
        <v>1</v>
      </c>
      <c r="N1579" s="10">
        <v>5</v>
      </c>
    </row>
    <row r="1580" spans="1:14" x14ac:dyDescent="0.25">
      <c r="A1580" s="3" t="s">
        <v>34</v>
      </c>
      <c r="B1580" s="11" t="s">
        <v>48</v>
      </c>
      <c r="C1580" s="5">
        <v>11507</v>
      </c>
      <c r="D1580" s="5" t="s">
        <v>71</v>
      </c>
      <c r="E1580" s="12" t="s">
        <v>16</v>
      </c>
      <c r="F1580" s="16">
        <v>139</v>
      </c>
      <c r="G1580" s="7">
        <v>129</v>
      </c>
      <c r="H1580" s="8">
        <v>11507020</v>
      </c>
      <c r="I1580" s="9">
        <v>1</v>
      </c>
      <c r="J1580" s="9">
        <v>1</v>
      </c>
      <c r="K1580" s="9">
        <v>0</v>
      </c>
      <c r="L1580" s="9">
        <v>1</v>
      </c>
      <c r="M1580" s="9">
        <v>1</v>
      </c>
      <c r="N1580" s="10">
        <v>4</v>
      </c>
    </row>
    <row r="1581" spans="1:14" x14ac:dyDescent="0.25">
      <c r="A1581" s="3" t="s">
        <v>34</v>
      </c>
      <c r="B1581" s="11" t="s">
        <v>48</v>
      </c>
      <c r="C1581" s="5">
        <v>11507</v>
      </c>
      <c r="D1581" s="5" t="s">
        <v>71</v>
      </c>
      <c r="E1581" s="12" t="s">
        <v>16</v>
      </c>
      <c r="F1581" s="16">
        <v>139</v>
      </c>
      <c r="G1581" s="7">
        <v>129</v>
      </c>
      <c r="H1581" s="8">
        <v>11507021</v>
      </c>
      <c r="I1581" s="9">
        <v>1</v>
      </c>
      <c r="J1581" s="9">
        <v>1</v>
      </c>
      <c r="K1581" s="9">
        <v>0</v>
      </c>
      <c r="L1581" s="9">
        <v>0</v>
      </c>
      <c r="M1581" s="9">
        <v>1</v>
      </c>
      <c r="N1581" s="10">
        <v>3</v>
      </c>
    </row>
    <row r="1582" spans="1:14" x14ac:dyDescent="0.25">
      <c r="A1582" s="3" t="s">
        <v>34</v>
      </c>
      <c r="B1582" s="11" t="s">
        <v>48</v>
      </c>
      <c r="C1582" s="5">
        <v>11507</v>
      </c>
      <c r="D1582" s="5" t="s">
        <v>71</v>
      </c>
      <c r="E1582" s="12" t="s">
        <v>16</v>
      </c>
      <c r="F1582" s="7">
        <v>139</v>
      </c>
      <c r="G1582" s="7">
        <v>129</v>
      </c>
      <c r="H1582" s="8">
        <v>11507022</v>
      </c>
      <c r="I1582" s="9">
        <v>1</v>
      </c>
      <c r="J1582" s="9">
        <v>1</v>
      </c>
      <c r="K1582" s="9">
        <v>1</v>
      </c>
      <c r="L1582" s="9">
        <v>1</v>
      </c>
      <c r="M1582" s="9">
        <v>1</v>
      </c>
      <c r="N1582" s="10">
        <v>5</v>
      </c>
    </row>
    <row r="1583" spans="1:14" x14ac:dyDescent="0.25">
      <c r="A1583" s="3" t="s">
        <v>34</v>
      </c>
      <c r="B1583" s="11" t="s">
        <v>48</v>
      </c>
      <c r="C1583" s="5">
        <v>11507</v>
      </c>
      <c r="D1583" s="5" t="s">
        <v>71</v>
      </c>
      <c r="E1583" s="12" t="s">
        <v>16</v>
      </c>
      <c r="F1583" s="7">
        <v>139</v>
      </c>
      <c r="G1583" s="7">
        <v>129</v>
      </c>
      <c r="H1583" s="8">
        <v>11507023</v>
      </c>
      <c r="I1583" s="9">
        <v>1</v>
      </c>
      <c r="J1583" s="9">
        <v>1</v>
      </c>
      <c r="K1583" s="9">
        <v>0</v>
      </c>
      <c r="L1583" s="9">
        <v>1</v>
      </c>
      <c r="M1583" s="9">
        <v>1</v>
      </c>
      <c r="N1583" s="10">
        <v>4</v>
      </c>
    </row>
    <row r="1584" spans="1:14" x14ac:dyDescent="0.25">
      <c r="A1584" s="3" t="s">
        <v>34</v>
      </c>
      <c r="B1584" s="11" t="s">
        <v>48</v>
      </c>
      <c r="C1584" s="5">
        <v>11507</v>
      </c>
      <c r="D1584" s="5" t="s">
        <v>71</v>
      </c>
      <c r="E1584" s="12" t="s">
        <v>16</v>
      </c>
      <c r="F1584" s="7">
        <v>139</v>
      </c>
      <c r="G1584" s="7">
        <v>129</v>
      </c>
      <c r="H1584" s="8">
        <v>11507024</v>
      </c>
      <c r="I1584" s="9">
        <v>1</v>
      </c>
      <c r="J1584" s="9">
        <v>1</v>
      </c>
      <c r="K1584" s="9">
        <v>0</v>
      </c>
      <c r="L1584" s="9">
        <v>1</v>
      </c>
      <c r="M1584" s="9">
        <v>1</v>
      </c>
      <c r="N1584" s="10">
        <v>4</v>
      </c>
    </row>
    <row r="1585" spans="1:14" x14ac:dyDescent="0.25">
      <c r="A1585" s="3" t="s">
        <v>34</v>
      </c>
      <c r="B1585" s="11" t="s">
        <v>48</v>
      </c>
      <c r="C1585" s="5">
        <v>11507</v>
      </c>
      <c r="D1585" s="5" t="s">
        <v>71</v>
      </c>
      <c r="E1585" s="12" t="s">
        <v>16</v>
      </c>
      <c r="F1585" s="7">
        <v>139</v>
      </c>
      <c r="G1585" s="7">
        <v>129</v>
      </c>
      <c r="H1585" s="8">
        <v>11507025</v>
      </c>
      <c r="I1585" s="9">
        <v>1</v>
      </c>
      <c r="J1585" s="9">
        <v>1</v>
      </c>
      <c r="K1585" s="9">
        <v>1</v>
      </c>
      <c r="L1585" s="9">
        <v>1</v>
      </c>
      <c r="M1585" s="9">
        <v>1</v>
      </c>
      <c r="N1585" s="10">
        <v>5</v>
      </c>
    </row>
    <row r="1586" spans="1:14" x14ac:dyDescent="0.25">
      <c r="A1586" s="3" t="s">
        <v>34</v>
      </c>
      <c r="B1586" s="11" t="s">
        <v>48</v>
      </c>
      <c r="C1586" s="5">
        <v>11507</v>
      </c>
      <c r="D1586" s="5" t="s">
        <v>71</v>
      </c>
      <c r="E1586" s="12" t="s">
        <v>16</v>
      </c>
      <c r="F1586" s="7">
        <v>139</v>
      </c>
      <c r="G1586" s="7">
        <v>129</v>
      </c>
      <c r="H1586" s="8">
        <v>11507026</v>
      </c>
      <c r="I1586" s="9">
        <v>1</v>
      </c>
      <c r="J1586" s="9">
        <v>1</v>
      </c>
      <c r="K1586" s="9">
        <v>1</v>
      </c>
      <c r="L1586" s="9">
        <v>1</v>
      </c>
      <c r="M1586" s="9">
        <v>1</v>
      </c>
      <c r="N1586" s="10">
        <v>5</v>
      </c>
    </row>
    <row r="1587" spans="1:14" x14ac:dyDescent="0.25">
      <c r="A1587" s="3" t="s">
        <v>34</v>
      </c>
      <c r="B1587" s="11" t="s">
        <v>48</v>
      </c>
      <c r="C1587" s="5">
        <v>11507</v>
      </c>
      <c r="D1587" s="5" t="s">
        <v>71</v>
      </c>
      <c r="E1587" s="12" t="s">
        <v>16</v>
      </c>
      <c r="F1587" s="7">
        <v>139</v>
      </c>
      <c r="G1587" s="7">
        <v>129</v>
      </c>
      <c r="H1587" s="8">
        <v>11507027</v>
      </c>
      <c r="I1587" s="9">
        <v>1</v>
      </c>
      <c r="J1587" s="9">
        <v>1</v>
      </c>
      <c r="K1587" s="9">
        <v>1</v>
      </c>
      <c r="L1587" s="9">
        <v>1</v>
      </c>
      <c r="M1587" s="9">
        <v>1</v>
      </c>
      <c r="N1587" s="10">
        <v>5</v>
      </c>
    </row>
    <row r="1588" spans="1:14" x14ac:dyDescent="0.25">
      <c r="A1588" s="3" t="s">
        <v>34</v>
      </c>
      <c r="B1588" s="11" t="s">
        <v>48</v>
      </c>
      <c r="C1588" s="5">
        <v>11507</v>
      </c>
      <c r="D1588" s="5" t="s">
        <v>71</v>
      </c>
      <c r="E1588" s="12" t="s">
        <v>16</v>
      </c>
      <c r="F1588" s="7">
        <v>139</v>
      </c>
      <c r="G1588" s="7">
        <v>129</v>
      </c>
      <c r="H1588" s="8">
        <v>11507028</v>
      </c>
      <c r="I1588" s="9">
        <v>1</v>
      </c>
      <c r="J1588" s="9">
        <v>1</v>
      </c>
      <c r="K1588" s="9">
        <v>0</v>
      </c>
      <c r="L1588" s="9">
        <v>1</v>
      </c>
      <c r="M1588" s="9">
        <v>1</v>
      </c>
      <c r="N1588" s="10">
        <v>4</v>
      </c>
    </row>
    <row r="1589" spans="1:14" x14ac:dyDescent="0.25">
      <c r="A1589" s="3" t="s">
        <v>34</v>
      </c>
      <c r="B1589" s="11" t="s">
        <v>48</v>
      </c>
      <c r="C1589" s="5">
        <v>11507</v>
      </c>
      <c r="D1589" s="5" t="s">
        <v>71</v>
      </c>
      <c r="E1589" s="12" t="s">
        <v>16</v>
      </c>
      <c r="F1589" s="7">
        <v>139</v>
      </c>
      <c r="G1589" s="7">
        <v>129</v>
      </c>
      <c r="H1589" s="8">
        <v>11507029</v>
      </c>
      <c r="I1589" s="9">
        <v>1</v>
      </c>
      <c r="J1589" s="9">
        <v>1</v>
      </c>
      <c r="K1589" s="9">
        <v>0</v>
      </c>
      <c r="L1589" s="9">
        <v>1</v>
      </c>
      <c r="M1589" s="9">
        <v>1</v>
      </c>
      <c r="N1589" s="10">
        <v>4</v>
      </c>
    </row>
    <row r="1590" spans="1:14" x14ac:dyDescent="0.25">
      <c r="A1590" s="3" t="s">
        <v>34</v>
      </c>
      <c r="B1590" s="11" t="s">
        <v>48</v>
      </c>
      <c r="C1590" s="5">
        <v>11507</v>
      </c>
      <c r="D1590" s="5" t="s">
        <v>71</v>
      </c>
      <c r="E1590" s="12" t="s">
        <v>16</v>
      </c>
      <c r="F1590" s="7">
        <v>139</v>
      </c>
      <c r="G1590" s="7">
        <v>129</v>
      </c>
      <c r="H1590" s="8">
        <v>11507030</v>
      </c>
      <c r="I1590" s="9">
        <v>1</v>
      </c>
      <c r="J1590" s="9">
        <v>1</v>
      </c>
      <c r="K1590" s="9">
        <v>1</v>
      </c>
      <c r="L1590" s="9">
        <v>1</v>
      </c>
      <c r="M1590" s="9">
        <v>1</v>
      </c>
      <c r="N1590" s="10">
        <v>5</v>
      </c>
    </row>
    <row r="1591" spans="1:14" x14ac:dyDescent="0.25">
      <c r="A1591" s="3" t="s">
        <v>34</v>
      </c>
      <c r="B1591" s="11" t="s">
        <v>48</v>
      </c>
      <c r="C1591" s="5">
        <v>11507</v>
      </c>
      <c r="D1591" s="5" t="s">
        <v>71</v>
      </c>
      <c r="E1591" s="12" t="s">
        <v>16</v>
      </c>
      <c r="F1591" s="7">
        <v>139</v>
      </c>
      <c r="G1591" s="7">
        <v>129</v>
      </c>
      <c r="H1591" s="8">
        <v>11507031</v>
      </c>
      <c r="I1591" s="9">
        <v>1</v>
      </c>
      <c r="J1591" s="9">
        <v>1</v>
      </c>
      <c r="K1591" s="9">
        <v>0</v>
      </c>
      <c r="L1591" s="9">
        <v>1</v>
      </c>
      <c r="M1591" s="9">
        <v>1</v>
      </c>
      <c r="N1591" s="10">
        <v>4</v>
      </c>
    </row>
    <row r="1592" spans="1:14" x14ac:dyDescent="0.25">
      <c r="A1592" s="3" t="s">
        <v>34</v>
      </c>
      <c r="B1592" s="11" t="s">
        <v>48</v>
      </c>
      <c r="C1592" s="5">
        <v>11507</v>
      </c>
      <c r="D1592" s="5" t="s">
        <v>71</v>
      </c>
      <c r="E1592" s="12" t="s">
        <v>16</v>
      </c>
      <c r="F1592" s="7">
        <v>139</v>
      </c>
      <c r="G1592" s="7">
        <v>129</v>
      </c>
      <c r="H1592" s="8">
        <v>11507032</v>
      </c>
      <c r="I1592" s="9">
        <v>0</v>
      </c>
      <c r="J1592" s="9">
        <v>1</v>
      </c>
      <c r="K1592" s="9">
        <v>0</v>
      </c>
      <c r="L1592" s="9">
        <v>1</v>
      </c>
      <c r="M1592" s="9">
        <v>1</v>
      </c>
      <c r="N1592" s="10">
        <v>3</v>
      </c>
    </row>
    <row r="1593" spans="1:14" x14ac:dyDescent="0.25">
      <c r="A1593" s="3" t="s">
        <v>34</v>
      </c>
      <c r="B1593" s="11" t="s">
        <v>48</v>
      </c>
      <c r="C1593" s="5">
        <v>11507</v>
      </c>
      <c r="D1593" s="5" t="s">
        <v>71</v>
      </c>
      <c r="E1593" s="12" t="s">
        <v>16</v>
      </c>
      <c r="F1593" s="7">
        <v>139</v>
      </c>
      <c r="G1593" s="7">
        <v>129</v>
      </c>
      <c r="H1593" s="8">
        <v>11507033</v>
      </c>
      <c r="I1593" s="9">
        <v>1</v>
      </c>
      <c r="J1593" s="9">
        <v>1</v>
      </c>
      <c r="K1593" s="9">
        <v>0</v>
      </c>
      <c r="L1593" s="9">
        <v>1</v>
      </c>
      <c r="M1593" s="9">
        <v>1</v>
      </c>
      <c r="N1593" s="10">
        <v>4</v>
      </c>
    </row>
    <row r="1594" spans="1:14" x14ac:dyDescent="0.25">
      <c r="A1594" s="3" t="s">
        <v>34</v>
      </c>
      <c r="B1594" s="11" t="s">
        <v>48</v>
      </c>
      <c r="C1594" s="5">
        <v>11507</v>
      </c>
      <c r="D1594" s="5" t="s">
        <v>71</v>
      </c>
      <c r="E1594" s="12" t="s">
        <v>16</v>
      </c>
      <c r="F1594" s="7">
        <v>139</v>
      </c>
      <c r="G1594" s="7">
        <v>129</v>
      </c>
      <c r="H1594" s="8">
        <v>11507034</v>
      </c>
      <c r="I1594" s="9">
        <v>1</v>
      </c>
      <c r="J1594" s="9">
        <v>1</v>
      </c>
      <c r="K1594" s="9">
        <v>0</v>
      </c>
      <c r="L1594" s="9">
        <v>1</v>
      </c>
      <c r="M1594" s="9">
        <v>1</v>
      </c>
      <c r="N1594" s="10">
        <v>4</v>
      </c>
    </row>
    <row r="1595" spans="1:14" x14ac:dyDescent="0.25">
      <c r="A1595" s="3" t="s">
        <v>34</v>
      </c>
      <c r="B1595" s="11" t="s">
        <v>48</v>
      </c>
      <c r="C1595" s="5">
        <v>11507</v>
      </c>
      <c r="D1595" s="5" t="s">
        <v>71</v>
      </c>
      <c r="E1595" s="12" t="s">
        <v>16</v>
      </c>
      <c r="F1595" s="7">
        <v>139</v>
      </c>
      <c r="G1595" s="7">
        <v>129</v>
      </c>
      <c r="H1595" s="8">
        <v>11507035</v>
      </c>
      <c r="I1595" s="9">
        <v>1</v>
      </c>
      <c r="J1595" s="9">
        <v>1</v>
      </c>
      <c r="K1595" s="9">
        <v>0</v>
      </c>
      <c r="L1595" s="9">
        <v>1</v>
      </c>
      <c r="M1595" s="9">
        <v>1</v>
      </c>
      <c r="N1595" s="10">
        <v>4</v>
      </c>
    </row>
    <row r="1596" spans="1:14" x14ac:dyDescent="0.25">
      <c r="A1596" s="3" t="s">
        <v>34</v>
      </c>
      <c r="B1596" s="11" t="s">
        <v>48</v>
      </c>
      <c r="C1596" s="5">
        <v>11507</v>
      </c>
      <c r="D1596" s="5" t="s">
        <v>71</v>
      </c>
      <c r="E1596" s="12" t="s">
        <v>16</v>
      </c>
      <c r="F1596" s="7">
        <v>139</v>
      </c>
      <c r="G1596" s="7">
        <v>129</v>
      </c>
      <c r="H1596" s="8">
        <v>11507036</v>
      </c>
      <c r="I1596" s="9">
        <v>1</v>
      </c>
      <c r="J1596" s="9">
        <v>1</v>
      </c>
      <c r="K1596" s="9">
        <v>1</v>
      </c>
      <c r="L1596" s="9">
        <v>1</v>
      </c>
      <c r="M1596" s="9">
        <v>1</v>
      </c>
      <c r="N1596" s="10">
        <v>5</v>
      </c>
    </row>
    <row r="1597" spans="1:14" x14ac:dyDescent="0.25">
      <c r="A1597" s="3" t="s">
        <v>34</v>
      </c>
      <c r="B1597" s="11" t="s">
        <v>48</v>
      </c>
      <c r="C1597" s="5">
        <v>11507</v>
      </c>
      <c r="D1597" s="5" t="s">
        <v>71</v>
      </c>
      <c r="E1597" s="12" t="s">
        <v>16</v>
      </c>
      <c r="F1597" s="7">
        <v>139</v>
      </c>
      <c r="G1597" s="7">
        <v>129</v>
      </c>
      <c r="H1597" s="8">
        <v>11507037</v>
      </c>
      <c r="I1597" s="9">
        <v>1</v>
      </c>
      <c r="J1597" s="9">
        <v>1</v>
      </c>
      <c r="K1597" s="9">
        <v>1</v>
      </c>
      <c r="L1597" s="9">
        <v>1</v>
      </c>
      <c r="M1597" s="9">
        <v>1</v>
      </c>
      <c r="N1597" s="10">
        <v>5</v>
      </c>
    </row>
    <row r="1598" spans="1:14" x14ac:dyDescent="0.25">
      <c r="A1598" s="3" t="s">
        <v>34</v>
      </c>
      <c r="B1598" s="11" t="s">
        <v>48</v>
      </c>
      <c r="C1598" s="5">
        <v>11507</v>
      </c>
      <c r="D1598" s="5" t="s">
        <v>71</v>
      </c>
      <c r="E1598" s="12" t="s">
        <v>16</v>
      </c>
      <c r="F1598" s="7">
        <v>139</v>
      </c>
      <c r="G1598" s="7">
        <v>129</v>
      </c>
      <c r="H1598" s="8">
        <v>11507038</v>
      </c>
      <c r="I1598" s="9">
        <v>1</v>
      </c>
      <c r="J1598" s="9">
        <v>1</v>
      </c>
      <c r="K1598" s="9">
        <v>0</v>
      </c>
      <c r="L1598" s="9">
        <v>1</v>
      </c>
      <c r="M1598" s="9">
        <v>1</v>
      </c>
      <c r="N1598" s="10">
        <v>4</v>
      </c>
    </row>
    <row r="1599" spans="1:14" x14ac:dyDescent="0.25">
      <c r="A1599" s="3" t="s">
        <v>34</v>
      </c>
      <c r="B1599" s="11" t="s">
        <v>48</v>
      </c>
      <c r="C1599" s="5">
        <v>11507</v>
      </c>
      <c r="D1599" s="5" t="s">
        <v>71</v>
      </c>
      <c r="E1599" s="12" t="s">
        <v>16</v>
      </c>
      <c r="F1599" s="7">
        <v>139</v>
      </c>
      <c r="G1599" s="7">
        <v>129</v>
      </c>
      <c r="H1599" s="8">
        <v>11507039</v>
      </c>
      <c r="I1599" s="9">
        <v>1</v>
      </c>
      <c r="J1599" s="9">
        <v>1</v>
      </c>
      <c r="K1599" s="9">
        <v>0</v>
      </c>
      <c r="L1599" s="9">
        <v>1</v>
      </c>
      <c r="M1599" s="9">
        <v>1</v>
      </c>
      <c r="N1599" s="10">
        <v>4</v>
      </c>
    </row>
    <row r="1600" spans="1:14" x14ac:dyDescent="0.25">
      <c r="A1600" s="3" t="s">
        <v>34</v>
      </c>
      <c r="B1600" s="11" t="s">
        <v>48</v>
      </c>
      <c r="C1600" s="5">
        <v>11507</v>
      </c>
      <c r="D1600" s="5" t="s">
        <v>71</v>
      </c>
      <c r="E1600" s="12" t="s">
        <v>16</v>
      </c>
      <c r="F1600" s="7">
        <v>139</v>
      </c>
      <c r="G1600" s="7">
        <v>129</v>
      </c>
      <c r="H1600" s="8">
        <v>11507040</v>
      </c>
      <c r="I1600" s="9">
        <v>1</v>
      </c>
      <c r="J1600" s="9">
        <v>1</v>
      </c>
      <c r="K1600" s="9">
        <v>0</v>
      </c>
      <c r="L1600" s="9">
        <v>1</v>
      </c>
      <c r="M1600" s="9">
        <v>1</v>
      </c>
      <c r="N1600" s="10">
        <v>4</v>
      </c>
    </row>
    <row r="1601" spans="1:14" x14ac:dyDescent="0.25">
      <c r="A1601" s="3" t="s">
        <v>34</v>
      </c>
      <c r="B1601" s="11" t="s">
        <v>48</v>
      </c>
      <c r="C1601" s="5">
        <v>11507</v>
      </c>
      <c r="D1601" s="5" t="s">
        <v>71</v>
      </c>
      <c r="E1601" s="12" t="s">
        <v>16</v>
      </c>
      <c r="F1601" s="7">
        <v>139</v>
      </c>
      <c r="G1601" s="7">
        <v>129</v>
      </c>
      <c r="H1601" s="8">
        <v>11507041</v>
      </c>
      <c r="I1601" s="9">
        <v>1</v>
      </c>
      <c r="J1601" s="9">
        <v>1</v>
      </c>
      <c r="K1601" s="9">
        <v>0</v>
      </c>
      <c r="L1601" s="9">
        <v>1</v>
      </c>
      <c r="M1601" s="9">
        <v>1</v>
      </c>
      <c r="N1601" s="10">
        <v>4</v>
      </c>
    </row>
    <row r="1602" spans="1:14" x14ac:dyDescent="0.25">
      <c r="A1602" s="3" t="s">
        <v>34</v>
      </c>
      <c r="B1602" s="11" t="s">
        <v>48</v>
      </c>
      <c r="C1602" s="5">
        <v>11507</v>
      </c>
      <c r="D1602" s="5" t="s">
        <v>71</v>
      </c>
      <c r="E1602" s="12" t="s">
        <v>16</v>
      </c>
      <c r="F1602" s="7">
        <v>139</v>
      </c>
      <c r="G1602" s="7">
        <v>129</v>
      </c>
      <c r="H1602" s="8">
        <v>11507042</v>
      </c>
      <c r="I1602" s="9">
        <v>1</v>
      </c>
      <c r="J1602" s="9">
        <v>1</v>
      </c>
      <c r="K1602" s="9">
        <v>1</v>
      </c>
      <c r="L1602" s="9">
        <v>1</v>
      </c>
      <c r="M1602" s="9">
        <v>1</v>
      </c>
      <c r="N1602" s="10">
        <v>5</v>
      </c>
    </row>
    <row r="1603" spans="1:14" x14ac:dyDescent="0.25">
      <c r="A1603" s="3" t="s">
        <v>34</v>
      </c>
      <c r="B1603" s="11" t="s">
        <v>48</v>
      </c>
      <c r="C1603" s="5">
        <v>11507</v>
      </c>
      <c r="D1603" s="5" t="s">
        <v>71</v>
      </c>
      <c r="E1603" s="12" t="s">
        <v>16</v>
      </c>
      <c r="F1603" s="7">
        <v>139</v>
      </c>
      <c r="G1603" s="7">
        <v>129</v>
      </c>
      <c r="H1603" s="8">
        <v>11507043</v>
      </c>
      <c r="I1603" s="9">
        <v>1</v>
      </c>
      <c r="J1603" s="9">
        <v>1</v>
      </c>
      <c r="K1603" s="9">
        <v>0</v>
      </c>
      <c r="L1603" s="9">
        <v>1</v>
      </c>
      <c r="M1603" s="9">
        <v>1</v>
      </c>
      <c r="N1603" s="10">
        <v>4</v>
      </c>
    </row>
    <row r="1604" spans="1:14" x14ac:dyDescent="0.25">
      <c r="A1604" s="3" t="s">
        <v>34</v>
      </c>
      <c r="B1604" s="11" t="s">
        <v>48</v>
      </c>
      <c r="C1604" s="5">
        <v>11507</v>
      </c>
      <c r="D1604" s="5" t="s">
        <v>71</v>
      </c>
      <c r="E1604" s="12" t="s">
        <v>16</v>
      </c>
      <c r="F1604" s="7">
        <v>139</v>
      </c>
      <c r="G1604" s="7">
        <v>129</v>
      </c>
      <c r="H1604" s="8">
        <v>11507044</v>
      </c>
      <c r="I1604" s="9">
        <v>1</v>
      </c>
      <c r="J1604" s="9">
        <v>1</v>
      </c>
      <c r="K1604" s="9">
        <v>0</v>
      </c>
      <c r="L1604" s="9">
        <v>1</v>
      </c>
      <c r="M1604" s="9">
        <v>1</v>
      </c>
      <c r="N1604" s="10">
        <v>4</v>
      </c>
    </row>
    <row r="1605" spans="1:14" x14ac:dyDescent="0.25">
      <c r="A1605" s="3" t="s">
        <v>34</v>
      </c>
      <c r="B1605" s="11" t="s">
        <v>48</v>
      </c>
      <c r="C1605" s="5">
        <v>11507</v>
      </c>
      <c r="D1605" s="5" t="s">
        <v>71</v>
      </c>
      <c r="E1605" s="12" t="s">
        <v>16</v>
      </c>
      <c r="F1605" s="7">
        <v>139</v>
      </c>
      <c r="G1605" s="7">
        <v>129</v>
      </c>
      <c r="H1605" s="8">
        <v>11507045</v>
      </c>
      <c r="I1605" s="9">
        <v>1</v>
      </c>
      <c r="J1605" s="9">
        <v>1</v>
      </c>
      <c r="K1605" s="9">
        <v>0</v>
      </c>
      <c r="L1605" s="9">
        <v>1</v>
      </c>
      <c r="M1605" s="9">
        <v>1</v>
      </c>
      <c r="N1605" s="10">
        <v>4</v>
      </c>
    </row>
    <row r="1606" spans="1:14" x14ac:dyDescent="0.25">
      <c r="A1606" s="3" t="s">
        <v>34</v>
      </c>
      <c r="B1606" s="11" t="s">
        <v>48</v>
      </c>
      <c r="C1606" s="5">
        <v>11507</v>
      </c>
      <c r="D1606" s="5" t="s">
        <v>71</v>
      </c>
      <c r="E1606" s="12" t="s">
        <v>16</v>
      </c>
      <c r="F1606" s="7">
        <v>139</v>
      </c>
      <c r="G1606" s="7">
        <v>129</v>
      </c>
      <c r="H1606" s="8">
        <v>11507046</v>
      </c>
      <c r="I1606" s="9">
        <v>1</v>
      </c>
      <c r="J1606" s="9">
        <v>1</v>
      </c>
      <c r="K1606" s="9">
        <v>0</v>
      </c>
      <c r="L1606" s="9">
        <v>1</v>
      </c>
      <c r="M1606" s="9">
        <v>1</v>
      </c>
      <c r="N1606" s="10">
        <v>4</v>
      </c>
    </row>
    <row r="1607" spans="1:14" x14ac:dyDescent="0.25">
      <c r="A1607" s="3" t="s">
        <v>34</v>
      </c>
      <c r="B1607" s="11" t="s">
        <v>48</v>
      </c>
      <c r="C1607" s="5">
        <v>11507</v>
      </c>
      <c r="D1607" s="5" t="s">
        <v>71</v>
      </c>
      <c r="E1607" s="12" t="s">
        <v>16</v>
      </c>
      <c r="F1607" s="7">
        <v>139</v>
      </c>
      <c r="G1607" s="7">
        <v>129</v>
      </c>
      <c r="H1607" s="8">
        <v>11507047</v>
      </c>
      <c r="I1607" s="9">
        <v>1</v>
      </c>
      <c r="J1607" s="9">
        <v>1</v>
      </c>
      <c r="K1607" s="9">
        <v>0</v>
      </c>
      <c r="L1607" s="9">
        <v>1</v>
      </c>
      <c r="M1607" s="9">
        <v>1</v>
      </c>
      <c r="N1607" s="10">
        <v>4</v>
      </c>
    </row>
    <row r="1608" spans="1:14" x14ac:dyDescent="0.25">
      <c r="A1608" s="3" t="s">
        <v>34</v>
      </c>
      <c r="B1608" s="11" t="s">
        <v>48</v>
      </c>
      <c r="C1608" s="5">
        <v>11507</v>
      </c>
      <c r="D1608" s="5" t="s">
        <v>71</v>
      </c>
      <c r="E1608" s="12" t="s">
        <v>16</v>
      </c>
      <c r="F1608" s="7">
        <v>139</v>
      </c>
      <c r="G1608" s="7">
        <v>129</v>
      </c>
      <c r="H1608" s="8">
        <v>11507048</v>
      </c>
      <c r="I1608" s="9">
        <v>1</v>
      </c>
      <c r="J1608" s="9">
        <v>1</v>
      </c>
      <c r="K1608" s="9">
        <v>0</v>
      </c>
      <c r="L1608" s="9">
        <v>1</v>
      </c>
      <c r="M1608" s="9">
        <v>1</v>
      </c>
      <c r="N1608" s="10">
        <v>4</v>
      </c>
    </row>
    <row r="1609" spans="1:14" x14ac:dyDescent="0.25">
      <c r="A1609" s="3" t="s">
        <v>34</v>
      </c>
      <c r="B1609" s="11" t="s">
        <v>48</v>
      </c>
      <c r="C1609" s="5">
        <v>11507</v>
      </c>
      <c r="D1609" s="5" t="s">
        <v>71</v>
      </c>
      <c r="E1609" s="12" t="s">
        <v>16</v>
      </c>
      <c r="F1609" s="7">
        <v>139</v>
      </c>
      <c r="G1609" s="7">
        <v>129</v>
      </c>
      <c r="H1609" s="8">
        <v>11507049</v>
      </c>
      <c r="I1609" s="9">
        <v>1</v>
      </c>
      <c r="J1609" s="9">
        <v>1</v>
      </c>
      <c r="K1609" s="9">
        <v>0</v>
      </c>
      <c r="L1609" s="9">
        <v>1</v>
      </c>
      <c r="M1609" s="9">
        <v>1</v>
      </c>
      <c r="N1609" s="10">
        <v>4</v>
      </c>
    </row>
    <row r="1610" spans="1:14" x14ac:dyDescent="0.25">
      <c r="A1610" s="3" t="s">
        <v>34</v>
      </c>
      <c r="B1610" s="11" t="s">
        <v>48</v>
      </c>
      <c r="C1610" s="5">
        <v>11507</v>
      </c>
      <c r="D1610" s="5" t="s">
        <v>71</v>
      </c>
      <c r="E1610" s="12" t="s">
        <v>16</v>
      </c>
      <c r="F1610" s="7">
        <v>139</v>
      </c>
      <c r="G1610" s="7">
        <v>129</v>
      </c>
      <c r="H1610" s="8">
        <v>11507050</v>
      </c>
      <c r="I1610" s="9">
        <v>1</v>
      </c>
      <c r="J1610" s="9">
        <v>1</v>
      </c>
      <c r="K1610" s="9">
        <v>0</v>
      </c>
      <c r="L1610" s="9">
        <v>1</v>
      </c>
      <c r="M1610" s="9">
        <v>1</v>
      </c>
      <c r="N1610" s="10">
        <v>4</v>
      </c>
    </row>
    <row r="1611" spans="1:14" x14ac:dyDescent="0.25">
      <c r="A1611" s="3" t="s">
        <v>34</v>
      </c>
      <c r="B1611" s="11" t="s">
        <v>48</v>
      </c>
      <c r="C1611" s="5">
        <v>11507</v>
      </c>
      <c r="D1611" s="5" t="s">
        <v>71</v>
      </c>
      <c r="E1611" s="13" t="s">
        <v>17</v>
      </c>
      <c r="F1611" s="7">
        <v>139</v>
      </c>
      <c r="G1611" s="7">
        <v>129</v>
      </c>
      <c r="H1611" s="8">
        <v>11507051</v>
      </c>
      <c r="I1611" s="9">
        <v>1</v>
      </c>
      <c r="J1611" s="9">
        <v>1</v>
      </c>
      <c r="K1611" s="9">
        <v>1</v>
      </c>
      <c r="L1611" s="9">
        <v>1</v>
      </c>
      <c r="M1611" s="9">
        <v>1</v>
      </c>
      <c r="N1611" s="10">
        <v>5</v>
      </c>
    </row>
    <row r="1612" spans="1:14" x14ac:dyDescent="0.25">
      <c r="A1612" s="3" t="s">
        <v>34</v>
      </c>
      <c r="B1612" s="11" t="s">
        <v>48</v>
      </c>
      <c r="C1612" s="5">
        <v>11507</v>
      </c>
      <c r="D1612" s="5" t="s">
        <v>71</v>
      </c>
      <c r="E1612" s="12" t="s">
        <v>17</v>
      </c>
      <c r="F1612" s="7">
        <v>139</v>
      </c>
      <c r="G1612" s="7">
        <v>129</v>
      </c>
      <c r="H1612" s="8">
        <v>11507052</v>
      </c>
      <c r="I1612" s="9">
        <v>1</v>
      </c>
      <c r="J1612" s="9">
        <v>1</v>
      </c>
      <c r="K1612" s="9">
        <v>1</v>
      </c>
      <c r="L1612" s="9">
        <v>1</v>
      </c>
      <c r="M1612" s="9">
        <v>1</v>
      </c>
      <c r="N1612" s="10">
        <v>5</v>
      </c>
    </row>
    <row r="1613" spans="1:14" x14ac:dyDescent="0.25">
      <c r="A1613" s="3" t="s">
        <v>34</v>
      </c>
      <c r="B1613" s="11" t="s">
        <v>48</v>
      </c>
      <c r="C1613" s="5">
        <v>11507</v>
      </c>
      <c r="D1613" s="5" t="s">
        <v>71</v>
      </c>
      <c r="E1613" s="12" t="s">
        <v>17</v>
      </c>
      <c r="F1613" s="7">
        <v>139</v>
      </c>
      <c r="G1613" s="7">
        <v>129</v>
      </c>
      <c r="H1613" s="8">
        <v>11507053</v>
      </c>
      <c r="I1613" s="9">
        <v>1</v>
      </c>
      <c r="J1613" s="9">
        <v>1</v>
      </c>
      <c r="K1613" s="9">
        <v>1</v>
      </c>
      <c r="L1613" s="9">
        <v>1</v>
      </c>
      <c r="M1613" s="9">
        <v>1</v>
      </c>
      <c r="N1613" s="10">
        <v>5</v>
      </c>
    </row>
    <row r="1614" spans="1:14" x14ac:dyDescent="0.25">
      <c r="A1614" s="3" t="s">
        <v>34</v>
      </c>
      <c r="B1614" s="11" t="s">
        <v>48</v>
      </c>
      <c r="C1614" s="5">
        <v>11507</v>
      </c>
      <c r="D1614" s="5" t="s">
        <v>71</v>
      </c>
      <c r="E1614" s="12" t="s">
        <v>17</v>
      </c>
      <c r="F1614" s="7">
        <v>139</v>
      </c>
      <c r="G1614" s="7">
        <v>129</v>
      </c>
      <c r="H1614" s="8">
        <v>11507054</v>
      </c>
      <c r="I1614" s="9">
        <v>1</v>
      </c>
      <c r="J1614" s="9">
        <v>1</v>
      </c>
      <c r="K1614" s="9">
        <v>1</v>
      </c>
      <c r="L1614" s="9">
        <v>1</v>
      </c>
      <c r="M1614" s="9">
        <v>1</v>
      </c>
      <c r="N1614" s="10">
        <v>5</v>
      </c>
    </row>
    <row r="1615" spans="1:14" x14ac:dyDescent="0.25">
      <c r="A1615" s="3" t="s">
        <v>34</v>
      </c>
      <c r="B1615" s="11" t="s">
        <v>48</v>
      </c>
      <c r="C1615" s="5">
        <v>11507</v>
      </c>
      <c r="D1615" s="5" t="s">
        <v>71</v>
      </c>
      <c r="E1615" s="12" t="s">
        <v>17</v>
      </c>
      <c r="F1615" s="7">
        <v>139</v>
      </c>
      <c r="G1615" s="7">
        <v>129</v>
      </c>
      <c r="H1615" s="8">
        <v>11507055</v>
      </c>
      <c r="I1615" s="9">
        <v>1</v>
      </c>
      <c r="J1615" s="9">
        <v>1</v>
      </c>
      <c r="K1615" s="9">
        <v>1</v>
      </c>
      <c r="L1615" s="9">
        <v>1</v>
      </c>
      <c r="M1615" s="9">
        <v>1</v>
      </c>
      <c r="N1615" s="10">
        <v>5</v>
      </c>
    </row>
    <row r="1616" spans="1:14" x14ac:dyDescent="0.25">
      <c r="A1616" s="3" t="s">
        <v>34</v>
      </c>
      <c r="B1616" s="11" t="s">
        <v>48</v>
      </c>
      <c r="C1616" s="5">
        <v>11507</v>
      </c>
      <c r="D1616" s="5" t="s">
        <v>71</v>
      </c>
      <c r="E1616" s="12" t="s">
        <v>17</v>
      </c>
      <c r="F1616" s="7">
        <v>139</v>
      </c>
      <c r="G1616" s="7">
        <v>129</v>
      </c>
      <c r="H1616" s="8">
        <v>11507056</v>
      </c>
      <c r="I1616" s="9">
        <v>1</v>
      </c>
      <c r="J1616" s="9">
        <v>1</v>
      </c>
      <c r="K1616" s="9">
        <v>1</v>
      </c>
      <c r="L1616" s="9">
        <v>1</v>
      </c>
      <c r="M1616" s="9">
        <v>1</v>
      </c>
      <c r="N1616" s="10">
        <v>5</v>
      </c>
    </row>
    <row r="1617" spans="1:14" x14ac:dyDescent="0.25">
      <c r="A1617" s="3" t="s">
        <v>34</v>
      </c>
      <c r="B1617" s="11" t="s">
        <v>48</v>
      </c>
      <c r="C1617" s="5">
        <v>11507</v>
      </c>
      <c r="D1617" s="5" t="s">
        <v>71</v>
      </c>
      <c r="E1617" s="12" t="s">
        <v>17</v>
      </c>
      <c r="F1617" s="7">
        <v>139</v>
      </c>
      <c r="G1617" s="7">
        <v>129</v>
      </c>
      <c r="H1617" s="8">
        <v>11507057</v>
      </c>
      <c r="I1617" s="9">
        <v>1</v>
      </c>
      <c r="J1617" s="9">
        <v>1</v>
      </c>
      <c r="K1617" s="9">
        <v>1</v>
      </c>
      <c r="L1617" s="9">
        <v>1</v>
      </c>
      <c r="M1617" s="9">
        <v>1</v>
      </c>
      <c r="N1617" s="10">
        <v>5</v>
      </c>
    </row>
    <row r="1618" spans="1:14" x14ac:dyDescent="0.25">
      <c r="A1618" s="3" t="s">
        <v>34</v>
      </c>
      <c r="B1618" s="11" t="s">
        <v>48</v>
      </c>
      <c r="C1618" s="5">
        <v>11507</v>
      </c>
      <c r="D1618" s="5" t="s">
        <v>71</v>
      </c>
      <c r="E1618" s="12" t="s">
        <v>17</v>
      </c>
      <c r="F1618" s="7">
        <v>139</v>
      </c>
      <c r="G1618" s="7">
        <v>129</v>
      </c>
      <c r="H1618" s="8">
        <v>11507058</v>
      </c>
      <c r="I1618" s="9">
        <v>1</v>
      </c>
      <c r="J1618" s="9">
        <v>1</v>
      </c>
      <c r="K1618" s="9">
        <v>1</v>
      </c>
      <c r="L1618" s="9">
        <v>1</v>
      </c>
      <c r="M1618" s="9">
        <v>1</v>
      </c>
      <c r="N1618" s="10">
        <v>5</v>
      </c>
    </row>
    <row r="1619" spans="1:14" x14ac:dyDescent="0.25">
      <c r="A1619" s="3" t="s">
        <v>34</v>
      </c>
      <c r="B1619" s="11" t="s">
        <v>48</v>
      </c>
      <c r="C1619" s="5">
        <v>11507</v>
      </c>
      <c r="D1619" s="5" t="s">
        <v>71</v>
      </c>
      <c r="E1619" s="12" t="s">
        <v>17</v>
      </c>
      <c r="F1619" s="7">
        <v>139</v>
      </c>
      <c r="G1619" s="7">
        <v>129</v>
      </c>
      <c r="H1619" s="8">
        <v>11507059</v>
      </c>
      <c r="I1619" s="9">
        <v>1</v>
      </c>
      <c r="J1619" s="9">
        <v>1</v>
      </c>
      <c r="K1619" s="9">
        <v>1</v>
      </c>
      <c r="L1619" s="9">
        <v>1</v>
      </c>
      <c r="M1619" s="9">
        <v>1</v>
      </c>
      <c r="N1619" s="10">
        <v>5</v>
      </c>
    </row>
    <row r="1620" spans="1:14" x14ac:dyDescent="0.25">
      <c r="A1620" s="3" t="s">
        <v>34</v>
      </c>
      <c r="B1620" s="11" t="s">
        <v>48</v>
      </c>
      <c r="C1620" s="5">
        <v>11507</v>
      </c>
      <c r="D1620" s="5" t="s">
        <v>71</v>
      </c>
      <c r="E1620" s="12" t="s">
        <v>17</v>
      </c>
      <c r="F1620" s="7">
        <v>139</v>
      </c>
      <c r="G1620" s="7">
        <v>129</v>
      </c>
      <c r="H1620" s="8">
        <v>11507060</v>
      </c>
      <c r="I1620" s="9">
        <v>1</v>
      </c>
      <c r="J1620" s="9">
        <v>1</v>
      </c>
      <c r="K1620" s="9">
        <v>1</v>
      </c>
      <c r="L1620" s="9">
        <v>1</v>
      </c>
      <c r="M1620" s="9">
        <v>1</v>
      </c>
      <c r="N1620" s="10">
        <v>5</v>
      </c>
    </row>
    <row r="1621" spans="1:14" x14ac:dyDescent="0.25">
      <c r="A1621" s="3" t="s">
        <v>34</v>
      </c>
      <c r="B1621" s="11" t="s">
        <v>48</v>
      </c>
      <c r="C1621" s="5">
        <v>11507</v>
      </c>
      <c r="D1621" s="5" t="s">
        <v>71</v>
      </c>
      <c r="E1621" s="12" t="s">
        <v>17</v>
      </c>
      <c r="F1621" s="7">
        <v>139</v>
      </c>
      <c r="G1621" s="7">
        <v>129</v>
      </c>
      <c r="H1621" s="8">
        <v>11507061</v>
      </c>
      <c r="I1621" s="9">
        <v>1</v>
      </c>
      <c r="J1621" s="9">
        <v>1</v>
      </c>
      <c r="K1621" s="9">
        <v>1</v>
      </c>
      <c r="L1621" s="9">
        <v>1</v>
      </c>
      <c r="M1621" s="9">
        <v>1</v>
      </c>
      <c r="N1621" s="10">
        <v>5</v>
      </c>
    </row>
    <row r="1622" spans="1:14" x14ac:dyDescent="0.25">
      <c r="A1622" s="3" t="s">
        <v>34</v>
      </c>
      <c r="B1622" s="11" t="s">
        <v>48</v>
      </c>
      <c r="C1622" s="5">
        <v>11507</v>
      </c>
      <c r="D1622" s="5" t="s">
        <v>71</v>
      </c>
      <c r="E1622" s="12" t="s">
        <v>17</v>
      </c>
      <c r="F1622" s="7">
        <v>139</v>
      </c>
      <c r="G1622" s="7">
        <v>129</v>
      </c>
      <c r="H1622" s="8">
        <v>11507062</v>
      </c>
      <c r="I1622" s="9">
        <v>1</v>
      </c>
      <c r="J1622" s="9">
        <v>0</v>
      </c>
      <c r="K1622" s="9">
        <v>1</v>
      </c>
      <c r="L1622" s="9">
        <v>1</v>
      </c>
      <c r="M1622" s="9">
        <v>1</v>
      </c>
      <c r="N1622" s="10">
        <v>4</v>
      </c>
    </row>
    <row r="1623" spans="1:14" x14ac:dyDescent="0.25">
      <c r="A1623" s="3" t="s">
        <v>34</v>
      </c>
      <c r="B1623" s="11" t="s">
        <v>48</v>
      </c>
      <c r="C1623" s="5">
        <v>11507</v>
      </c>
      <c r="D1623" s="5" t="s">
        <v>71</v>
      </c>
      <c r="E1623" s="12" t="s">
        <v>17</v>
      </c>
      <c r="F1623" s="7">
        <v>139</v>
      </c>
      <c r="G1623" s="7">
        <v>129</v>
      </c>
      <c r="H1623" s="8">
        <v>11507063</v>
      </c>
      <c r="I1623" s="9">
        <v>1</v>
      </c>
      <c r="J1623" s="9">
        <v>1</v>
      </c>
      <c r="K1623" s="9">
        <v>1</v>
      </c>
      <c r="L1623" s="9">
        <v>1</v>
      </c>
      <c r="M1623" s="9">
        <v>1</v>
      </c>
      <c r="N1623" s="10">
        <v>5</v>
      </c>
    </row>
    <row r="1624" spans="1:14" x14ac:dyDescent="0.25">
      <c r="A1624" s="3" t="s">
        <v>34</v>
      </c>
      <c r="B1624" s="11" t="s">
        <v>48</v>
      </c>
      <c r="C1624" s="5">
        <v>11507</v>
      </c>
      <c r="D1624" s="5" t="s">
        <v>71</v>
      </c>
      <c r="E1624" s="12" t="s">
        <v>17</v>
      </c>
      <c r="F1624" s="7">
        <v>139</v>
      </c>
      <c r="G1624" s="7">
        <v>129</v>
      </c>
      <c r="H1624" s="8">
        <v>11507064</v>
      </c>
      <c r="I1624" s="9">
        <v>1</v>
      </c>
      <c r="J1624" s="9">
        <v>1</v>
      </c>
      <c r="K1624" s="9">
        <v>1</v>
      </c>
      <c r="L1624" s="9">
        <v>1</v>
      </c>
      <c r="M1624" s="9">
        <v>1</v>
      </c>
      <c r="N1624" s="10">
        <v>5</v>
      </c>
    </row>
    <row r="1625" spans="1:14" x14ac:dyDescent="0.25">
      <c r="A1625" s="3" t="s">
        <v>34</v>
      </c>
      <c r="B1625" s="11" t="s">
        <v>48</v>
      </c>
      <c r="C1625" s="5">
        <v>11507</v>
      </c>
      <c r="D1625" s="5" t="s">
        <v>71</v>
      </c>
      <c r="E1625" s="12" t="s">
        <v>17</v>
      </c>
      <c r="F1625" s="7">
        <v>139</v>
      </c>
      <c r="G1625" s="7">
        <v>129</v>
      </c>
      <c r="H1625" s="8">
        <v>11507065</v>
      </c>
      <c r="I1625" s="9">
        <v>1</v>
      </c>
      <c r="J1625" s="9">
        <v>1</v>
      </c>
      <c r="K1625" s="9">
        <v>1</v>
      </c>
      <c r="L1625" s="9">
        <v>1</v>
      </c>
      <c r="M1625" s="9">
        <v>1</v>
      </c>
      <c r="N1625" s="10">
        <v>5</v>
      </c>
    </row>
    <row r="1626" spans="1:14" x14ac:dyDescent="0.25">
      <c r="A1626" s="3" t="s">
        <v>34</v>
      </c>
      <c r="B1626" s="11" t="s">
        <v>48</v>
      </c>
      <c r="C1626" s="5">
        <v>11507</v>
      </c>
      <c r="D1626" s="5" t="s">
        <v>71</v>
      </c>
      <c r="E1626" s="12" t="s">
        <v>17</v>
      </c>
      <c r="F1626" s="7">
        <v>139</v>
      </c>
      <c r="G1626" s="7">
        <v>129</v>
      </c>
      <c r="H1626" s="8">
        <v>11507066</v>
      </c>
      <c r="I1626" s="9">
        <v>1</v>
      </c>
      <c r="J1626" s="9">
        <v>1</v>
      </c>
      <c r="K1626" s="9">
        <v>1</v>
      </c>
      <c r="L1626" s="9">
        <v>1</v>
      </c>
      <c r="M1626" s="9">
        <v>1</v>
      </c>
      <c r="N1626" s="10">
        <v>5</v>
      </c>
    </row>
    <row r="1627" spans="1:14" x14ac:dyDescent="0.25">
      <c r="A1627" s="3" t="s">
        <v>34</v>
      </c>
      <c r="B1627" s="11" t="s">
        <v>48</v>
      </c>
      <c r="C1627" s="5">
        <v>11507</v>
      </c>
      <c r="D1627" s="5" t="s">
        <v>71</v>
      </c>
      <c r="E1627" s="12" t="s">
        <v>17</v>
      </c>
      <c r="F1627" s="7">
        <v>139</v>
      </c>
      <c r="G1627" s="7">
        <v>129</v>
      </c>
      <c r="H1627" s="8">
        <v>11507067</v>
      </c>
      <c r="I1627" s="9">
        <v>1</v>
      </c>
      <c r="J1627" s="9">
        <v>1</v>
      </c>
      <c r="K1627" s="9">
        <v>1</v>
      </c>
      <c r="L1627" s="9">
        <v>1</v>
      </c>
      <c r="M1627" s="9">
        <v>1</v>
      </c>
      <c r="N1627" s="10">
        <v>5</v>
      </c>
    </row>
    <row r="1628" spans="1:14" x14ac:dyDescent="0.25">
      <c r="A1628" s="3" t="s">
        <v>34</v>
      </c>
      <c r="B1628" s="11" t="s">
        <v>48</v>
      </c>
      <c r="C1628" s="5">
        <v>11507</v>
      </c>
      <c r="D1628" s="5" t="s">
        <v>71</v>
      </c>
      <c r="E1628" s="12" t="s">
        <v>17</v>
      </c>
      <c r="F1628" s="7">
        <v>139</v>
      </c>
      <c r="G1628" s="7">
        <v>129</v>
      </c>
      <c r="H1628" s="8">
        <v>11507068</v>
      </c>
      <c r="I1628" s="9">
        <v>1</v>
      </c>
      <c r="J1628" s="9">
        <v>1</v>
      </c>
      <c r="K1628" s="9">
        <v>1</v>
      </c>
      <c r="L1628" s="9">
        <v>1</v>
      </c>
      <c r="M1628" s="9">
        <v>1</v>
      </c>
      <c r="N1628" s="10">
        <v>5</v>
      </c>
    </row>
    <row r="1629" spans="1:14" x14ac:dyDescent="0.25">
      <c r="A1629" s="3" t="s">
        <v>34</v>
      </c>
      <c r="B1629" s="11" t="s">
        <v>48</v>
      </c>
      <c r="C1629" s="5">
        <v>11507</v>
      </c>
      <c r="D1629" s="5" t="s">
        <v>71</v>
      </c>
      <c r="E1629" s="12" t="s">
        <v>17</v>
      </c>
      <c r="F1629" s="7">
        <v>139</v>
      </c>
      <c r="G1629" s="7">
        <v>129</v>
      </c>
      <c r="H1629" s="8">
        <v>11507069</v>
      </c>
      <c r="I1629" s="9">
        <v>1</v>
      </c>
      <c r="J1629" s="9">
        <v>1</v>
      </c>
      <c r="K1629" s="9">
        <v>1</v>
      </c>
      <c r="L1629" s="9">
        <v>1</v>
      </c>
      <c r="M1629" s="9">
        <v>1</v>
      </c>
      <c r="N1629" s="10">
        <v>5</v>
      </c>
    </row>
    <row r="1630" spans="1:14" x14ac:dyDescent="0.25">
      <c r="A1630" s="3" t="s">
        <v>34</v>
      </c>
      <c r="B1630" s="11" t="s">
        <v>48</v>
      </c>
      <c r="C1630" s="5">
        <v>11507</v>
      </c>
      <c r="D1630" s="5" t="s">
        <v>71</v>
      </c>
      <c r="E1630" s="12" t="s">
        <v>17</v>
      </c>
      <c r="F1630" s="7">
        <v>139</v>
      </c>
      <c r="G1630" s="7">
        <v>129</v>
      </c>
      <c r="H1630" s="8">
        <v>11507070</v>
      </c>
      <c r="I1630" s="9">
        <v>1</v>
      </c>
      <c r="J1630" s="9">
        <v>1</v>
      </c>
      <c r="K1630" s="9">
        <v>0</v>
      </c>
      <c r="L1630" s="9">
        <v>1</v>
      </c>
      <c r="M1630" s="9">
        <v>1</v>
      </c>
      <c r="N1630" s="10">
        <v>4</v>
      </c>
    </row>
    <row r="1631" spans="1:14" x14ac:dyDescent="0.25">
      <c r="A1631" s="3" t="s">
        <v>34</v>
      </c>
      <c r="B1631" s="11" t="s">
        <v>48</v>
      </c>
      <c r="C1631" s="5">
        <v>11507</v>
      </c>
      <c r="D1631" s="5" t="s">
        <v>71</v>
      </c>
      <c r="E1631" s="12" t="s">
        <v>17</v>
      </c>
      <c r="F1631" s="7">
        <v>139</v>
      </c>
      <c r="G1631" s="7">
        <v>129</v>
      </c>
      <c r="H1631" s="8">
        <v>11507071</v>
      </c>
      <c r="I1631" s="9">
        <v>1</v>
      </c>
      <c r="J1631" s="9">
        <v>1</v>
      </c>
      <c r="K1631" s="9">
        <v>1</v>
      </c>
      <c r="L1631" s="9">
        <v>1</v>
      </c>
      <c r="M1631" s="9">
        <v>1</v>
      </c>
      <c r="N1631" s="10">
        <v>5</v>
      </c>
    </row>
    <row r="1632" spans="1:14" x14ac:dyDescent="0.25">
      <c r="A1632" s="3" t="s">
        <v>34</v>
      </c>
      <c r="B1632" s="11" t="s">
        <v>48</v>
      </c>
      <c r="C1632" s="5">
        <v>11507</v>
      </c>
      <c r="D1632" s="5" t="s">
        <v>71</v>
      </c>
      <c r="E1632" s="12" t="s">
        <v>17</v>
      </c>
      <c r="F1632" s="7">
        <v>139</v>
      </c>
      <c r="G1632" s="7">
        <v>129</v>
      </c>
      <c r="H1632" s="8">
        <v>11507072</v>
      </c>
      <c r="I1632" s="9">
        <v>1</v>
      </c>
      <c r="J1632" s="9">
        <v>1</v>
      </c>
      <c r="K1632" s="9">
        <v>1</v>
      </c>
      <c r="L1632" s="9">
        <v>1</v>
      </c>
      <c r="M1632" s="9">
        <v>1</v>
      </c>
      <c r="N1632" s="10">
        <v>5</v>
      </c>
    </row>
    <row r="1633" spans="1:14" x14ac:dyDescent="0.25">
      <c r="A1633" s="3" t="s">
        <v>34</v>
      </c>
      <c r="B1633" s="11" t="s">
        <v>48</v>
      </c>
      <c r="C1633" s="5">
        <v>11507</v>
      </c>
      <c r="D1633" s="5" t="s">
        <v>71</v>
      </c>
      <c r="E1633" s="12" t="s">
        <v>17</v>
      </c>
      <c r="F1633" s="7">
        <v>139</v>
      </c>
      <c r="G1633" s="7">
        <v>129</v>
      </c>
      <c r="H1633" s="8">
        <v>11507073</v>
      </c>
      <c r="I1633" s="9">
        <v>1</v>
      </c>
      <c r="J1633" s="9">
        <v>1</v>
      </c>
      <c r="K1633" s="9">
        <v>1</v>
      </c>
      <c r="L1633" s="9">
        <v>1</v>
      </c>
      <c r="M1633" s="9">
        <v>1</v>
      </c>
      <c r="N1633" s="10">
        <v>5</v>
      </c>
    </row>
    <row r="1634" spans="1:14" x14ac:dyDescent="0.25">
      <c r="A1634" s="3" t="s">
        <v>34</v>
      </c>
      <c r="B1634" s="11" t="s">
        <v>48</v>
      </c>
      <c r="C1634" s="5">
        <v>11507</v>
      </c>
      <c r="D1634" s="5" t="s">
        <v>71</v>
      </c>
      <c r="E1634" s="12" t="s">
        <v>17</v>
      </c>
      <c r="F1634" s="7">
        <v>139</v>
      </c>
      <c r="G1634" s="7">
        <v>129</v>
      </c>
      <c r="H1634" s="8">
        <v>11507074</v>
      </c>
      <c r="I1634" s="9">
        <v>1</v>
      </c>
      <c r="J1634" s="9">
        <v>1</v>
      </c>
      <c r="K1634" s="9">
        <v>1</v>
      </c>
      <c r="L1634" s="9">
        <v>1</v>
      </c>
      <c r="M1634" s="9">
        <v>1</v>
      </c>
      <c r="N1634" s="10">
        <v>5</v>
      </c>
    </row>
    <row r="1635" spans="1:14" x14ac:dyDescent="0.25">
      <c r="A1635" s="3" t="s">
        <v>34</v>
      </c>
      <c r="B1635" s="11" t="s">
        <v>48</v>
      </c>
      <c r="C1635" s="5">
        <v>11507</v>
      </c>
      <c r="D1635" s="5" t="s">
        <v>71</v>
      </c>
      <c r="E1635" s="12" t="s">
        <v>17</v>
      </c>
      <c r="F1635" s="7">
        <v>139</v>
      </c>
      <c r="G1635" s="7">
        <v>129</v>
      </c>
      <c r="H1635" s="8">
        <v>11507075</v>
      </c>
      <c r="I1635" s="9">
        <v>1</v>
      </c>
      <c r="J1635" s="9">
        <v>1</v>
      </c>
      <c r="K1635" s="9">
        <v>1</v>
      </c>
      <c r="L1635" s="9">
        <v>1</v>
      </c>
      <c r="M1635" s="9">
        <v>1</v>
      </c>
      <c r="N1635" s="10">
        <v>5</v>
      </c>
    </row>
    <row r="1636" spans="1:14" x14ac:dyDescent="0.25">
      <c r="A1636" s="3" t="s">
        <v>34</v>
      </c>
      <c r="B1636" s="11" t="s">
        <v>48</v>
      </c>
      <c r="C1636" s="5">
        <v>11507</v>
      </c>
      <c r="D1636" s="5" t="s">
        <v>71</v>
      </c>
      <c r="E1636" s="12" t="s">
        <v>17</v>
      </c>
      <c r="F1636" s="7">
        <v>139</v>
      </c>
      <c r="G1636" s="7">
        <v>129</v>
      </c>
      <c r="H1636" s="8">
        <v>11507076</v>
      </c>
      <c r="I1636" s="9">
        <v>1</v>
      </c>
      <c r="J1636" s="9">
        <v>1</v>
      </c>
      <c r="K1636" s="9">
        <v>1</v>
      </c>
      <c r="L1636" s="9">
        <v>1</v>
      </c>
      <c r="M1636" s="9">
        <v>1</v>
      </c>
      <c r="N1636" s="10">
        <v>5</v>
      </c>
    </row>
    <row r="1637" spans="1:14" x14ac:dyDescent="0.25">
      <c r="A1637" s="3" t="s">
        <v>34</v>
      </c>
      <c r="B1637" s="11" t="s">
        <v>48</v>
      </c>
      <c r="C1637" s="5">
        <v>11507</v>
      </c>
      <c r="D1637" s="5" t="s">
        <v>71</v>
      </c>
      <c r="E1637" s="12" t="s">
        <v>17</v>
      </c>
      <c r="F1637" s="7">
        <v>139</v>
      </c>
      <c r="G1637" s="7">
        <v>129</v>
      </c>
      <c r="H1637" s="8">
        <v>11507077</v>
      </c>
      <c r="I1637" s="9">
        <v>1</v>
      </c>
      <c r="J1637" s="9">
        <v>1</v>
      </c>
      <c r="K1637" s="9">
        <v>1</v>
      </c>
      <c r="L1637" s="9">
        <v>1</v>
      </c>
      <c r="M1637" s="9">
        <v>1</v>
      </c>
      <c r="N1637" s="10">
        <v>5</v>
      </c>
    </row>
    <row r="1638" spans="1:14" x14ac:dyDescent="0.25">
      <c r="A1638" s="3" t="s">
        <v>34</v>
      </c>
      <c r="B1638" s="11" t="s">
        <v>48</v>
      </c>
      <c r="C1638" s="5">
        <v>11507</v>
      </c>
      <c r="D1638" s="5" t="s">
        <v>71</v>
      </c>
      <c r="E1638" s="12" t="s">
        <v>17</v>
      </c>
      <c r="F1638" s="7">
        <v>139</v>
      </c>
      <c r="G1638" s="7">
        <v>129</v>
      </c>
      <c r="H1638" s="8">
        <v>11507078</v>
      </c>
      <c r="I1638" s="9">
        <v>1</v>
      </c>
      <c r="J1638" s="9">
        <v>1</v>
      </c>
      <c r="K1638" s="9">
        <v>1</v>
      </c>
      <c r="L1638" s="9">
        <v>1</v>
      </c>
      <c r="M1638" s="9">
        <v>1</v>
      </c>
      <c r="N1638" s="10">
        <v>5</v>
      </c>
    </row>
    <row r="1639" spans="1:14" x14ac:dyDescent="0.25">
      <c r="A1639" s="3" t="s">
        <v>34</v>
      </c>
      <c r="B1639" s="11" t="s">
        <v>48</v>
      </c>
      <c r="C1639" s="5">
        <v>11507</v>
      </c>
      <c r="D1639" s="5" t="s">
        <v>71</v>
      </c>
      <c r="E1639" s="13" t="s">
        <v>18</v>
      </c>
      <c r="F1639" s="7">
        <v>139</v>
      </c>
      <c r="G1639" s="7">
        <v>129</v>
      </c>
      <c r="H1639" s="8">
        <v>11507079</v>
      </c>
      <c r="I1639" s="9">
        <v>1</v>
      </c>
      <c r="J1639" s="9">
        <v>1</v>
      </c>
      <c r="K1639" s="9">
        <v>1</v>
      </c>
      <c r="L1639" s="9">
        <v>1</v>
      </c>
      <c r="M1639" s="9">
        <v>1</v>
      </c>
      <c r="N1639" s="10">
        <v>5</v>
      </c>
    </row>
    <row r="1640" spans="1:14" x14ac:dyDescent="0.25">
      <c r="A1640" s="3" t="s">
        <v>34</v>
      </c>
      <c r="B1640" s="11" t="s">
        <v>48</v>
      </c>
      <c r="C1640" s="5">
        <v>11507</v>
      </c>
      <c r="D1640" s="5" t="s">
        <v>71</v>
      </c>
      <c r="E1640" s="12" t="s">
        <v>18</v>
      </c>
      <c r="F1640" s="7">
        <v>139</v>
      </c>
      <c r="G1640" s="7">
        <v>129</v>
      </c>
      <c r="H1640" s="8">
        <v>11507080</v>
      </c>
      <c r="I1640" s="9">
        <v>1</v>
      </c>
      <c r="J1640" s="9">
        <v>1</v>
      </c>
      <c r="K1640" s="9">
        <v>1</v>
      </c>
      <c r="L1640" s="9">
        <v>1</v>
      </c>
      <c r="M1640" s="9">
        <v>1</v>
      </c>
      <c r="N1640" s="10">
        <v>5</v>
      </c>
    </row>
    <row r="1641" spans="1:14" x14ac:dyDescent="0.25">
      <c r="A1641" s="3" t="s">
        <v>34</v>
      </c>
      <c r="B1641" s="11" t="s">
        <v>48</v>
      </c>
      <c r="C1641" s="5">
        <v>11507</v>
      </c>
      <c r="D1641" s="5" t="s">
        <v>71</v>
      </c>
      <c r="E1641" s="12" t="s">
        <v>18</v>
      </c>
      <c r="F1641" s="7">
        <v>139</v>
      </c>
      <c r="G1641" s="7">
        <v>129</v>
      </c>
      <c r="H1641" s="8">
        <v>11507081</v>
      </c>
      <c r="I1641" s="9">
        <v>1</v>
      </c>
      <c r="J1641" s="9">
        <v>1</v>
      </c>
      <c r="K1641" s="9">
        <v>1</v>
      </c>
      <c r="L1641" s="9">
        <v>1</v>
      </c>
      <c r="M1641" s="9">
        <v>1</v>
      </c>
      <c r="N1641" s="10">
        <v>5</v>
      </c>
    </row>
    <row r="1642" spans="1:14" x14ac:dyDescent="0.25">
      <c r="A1642" s="3" t="s">
        <v>34</v>
      </c>
      <c r="B1642" s="11" t="s">
        <v>48</v>
      </c>
      <c r="C1642" s="5">
        <v>11507</v>
      </c>
      <c r="D1642" s="5" t="s">
        <v>71</v>
      </c>
      <c r="E1642" s="12" t="s">
        <v>18</v>
      </c>
      <c r="F1642" s="7">
        <v>139</v>
      </c>
      <c r="G1642" s="7">
        <v>129</v>
      </c>
      <c r="H1642" s="8">
        <v>11507082</v>
      </c>
      <c r="I1642" s="9">
        <v>1</v>
      </c>
      <c r="J1642" s="9">
        <v>1</v>
      </c>
      <c r="K1642" s="9">
        <v>1</v>
      </c>
      <c r="L1642" s="9">
        <v>1</v>
      </c>
      <c r="M1642" s="9">
        <v>1</v>
      </c>
      <c r="N1642" s="10">
        <v>5</v>
      </c>
    </row>
    <row r="1643" spans="1:14" x14ac:dyDescent="0.25">
      <c r="A1643" s="3" t="s">
        <v>34</v>
      </c>
      <c r="B1643" s="11" t="s">
        <v>48</v>
      </c>
      <c r="C1643" s="5">
        <v>11507</v>
      </c>
      <c r="D1643" s="5" t="s">
        <v>71</v>
      </c>
      <c r="E1643" s="12" t="s">
        <v>18</v>
      </c>
      <c r="F1643" s="7">
        <v>139</v>
      </c>
      <c r="G1643" s="7">
        <v>129</v>
      </c>
      <c r="H1643" s="8">
        <v>11507083</v>
      </c>
      <c r="I1643" s="9">
        <v>1</v>
      </c>
      <c r="J1643" s="9">
        <v>1</v>
      </c>
      <c r="K1643" s="9">
        <v>1</v>
      </c>
      <c r="L1643" s="9">
        <v>1</v>
      </c>
      <c r="M1643" s="9">
        <v>1</v>
      </c>
      <c r="N1643" s="10">
        <v>5</v>
      </c>
    </row>
    <row r="1644" spans="1:14" x14ac:dyDescent="0.25">
      <c r="A1644" s="3" t="s">
        <v>34</v>
      </c>
      <c r="B1644" s="11" t="s">
        <v>48</v>
      </c>
      <c r="C1644" s="5">
        <v>11507</v>
      </c>
      <c r="D1644" s="5" t="s">
        <v>71</v>
      </c>
      <c r="E1644" s="12" t="s">
        <v>18</v>
      </c>
      <c r="F1644" s="7">
        <v>139</v>
      </c>
      <c r="G1644" s="7">
        <v>129</v>
      </c>
      <c r="H1644" s="8">
        <v>11507084</v>
      </c>
      <c r="I1644" s="9">
        <v>1</v>
      </c>
      <c r="J1644" s="9">
        <v>1</v>
      </c>
      <c r="K1644" s="9">
        <v>1</v>
      </c>
      <c r="L1644" s="9">
        <v>1</v>
      </c>
      <c r="M1644" s="9">
        <v>1</v>
      </c>
      <c r="N1644" s="10">
        <v>5</v>
      </c>
    </row>
    <row r="1645" spans="1:14" x14ac:dyDescent="0.25">
      <c r="A1645" s="3" t="s">
        <v>34</v>
      </c>
      <c r="B1645" s="11" t="s">
        <v>48</v>
      </c>
      <c r="C1645" s="5">
        <v>11507</v>
      </c>
      <c r="D1645" s="5" t="s">
        <v>71</v>
      </c>
      <c r="E1645" s="12" t="s">
        <v>18</v>
      </c>
      <c r="F1645" s="7">
        <v>139</v>
      </c>
      <c r="G1645" s="7">
        <v>129</v>
      </c>
      <c r="H1645" s="8">
        <v>11507085</v>
      </c>
      <c r="I1645" s="9">
        <v>1</v>
      </c>
      <c r="J1645" s="9">
        <v>0</v>
      </c>
      <c r="K1645" s="9">
        <v>0</v>
      </c>
      <c r="L1645" s="9">
        <v>1</v>
      </c>
      <c r="M1645" s="9">
        <v>1</v>
      </c>
      <c r="N1645" s="10">
        <v>3</v>
      </c>
    </row>
    <row r="1646" spans="1:14" x14ac:dyDescent="0.25">
      <c r="A1646" s="3" t="s">
        <v>34</v>
      </c>
      <c r="B1646" s="11" t="s">
        <v>48</v>
      </c>
      <c r="C1646" s="5">
        <v>11507</v>
      </c>
      <c r="D1646" s="5" t="s">
        <v>71</v>
      </c>
      <c r="E1646" s="12" t="s">
        <v>18</v>
      </c>
      <c r="F1646" s="7">
        <v>139</v>
      </c>
      <c r="G1646" s="7">
        <v>129</v>
      </c>
      <c r="H1646" s="8">
        <v>11507086</v>
      </c>
      <c r="I1646" s="9">
        <v>1</v>
      </c>
      <c r="J1646" s="9">
        <v>1</v>
      </c>
      <c r="K1646" s="9">
        <v>0</v>
      </c>
      <c r="L1646" s="9">
        <v>1</v>
      </c>
      <c r="M1646" s="9">
        <v>1</v>
      </c>
      <c r="N1646" s="10">
        <v>4</v>
      </c>
    </row>
    <row r="1647" spans="1:14" x14ac:dyDescent="0.25">
      <c r="A1647" s="3" t="s">
        <v>34</v>
      </c>
      <c r="B1647" s="11" t="s">
        <v>48</v>
      </c>
      <c r="C1647" s="5">
        <v>11507</v>
      </c>
      <c r="D1647" s="5" t="s">
        <v>71</v>
      </c>
      <c r="E1647" s="12" t="s">
        <v>18</v>
      </c>
      <c r="F1647" s="7">
        <v>139</v>
      </c>
      <c r="G1647" s="7">
        <v>129</v>
      </c>
      <c r="H1647" s="8">
        <v>11507087</v>
      </c>
      <c r="I1647" s="9">
        <v>1</v>
      </c>
      <c r="J1647" s="9">
        <v>1</v>
      </c>
      <c r="K1647" s="9">
        <v>1</v>
      </c>
      <c r="L1647" s="9">
        <v>1</v>
      </c>
      <c r="M1647" s="9">
        <v>1</v>
      </c>
      <c r="N1647" s="10">
        <v>5</v>
      </c>
    </row>
    <row r="1648" spans="1:14" x14ac:dyDescent="0.25">
      <c r="A1648" s="3" t="s">
        <v>34</v>
      </c>
      <c r="B1648" s="11" t="s">
        <v>48</v>
      </c>
      <c r="C1648" s="5">
        <v>11507</v>
      </c>
      <c r="D1648" s="5" t="s">
        <v>71</v>
      </c>
      <c r="E1648" s="12" t="s">
        <v>18</v>
      </c>
      <c r="F1648" s="7">
        <v>139</v>
      </c>
      <c r="G1648" s="7">
        <v>129</v>
      </c>
      <c r="H1648" s="8">
        <v>11507088</v>
      </c>
      <c r="I1648" s="9">
        <v>1</v>
      </c>
      <c r="J1648" s="9">
        <v>1</v>
      </c>
      <c r="K1648" s="9">
        <v>1</v>
      </c>
      <c r="L1648" s="9">
        <v>1</v>
      </c>
      <c r="M1648" s="9">
        <v>1</v>
      </c>
      <c r="N1648" s="10">
        <v>5</v>
      </c>
    </row>
    <row r="1649" spans="1:14" x14ac:dyDescent="0.25">
      <c r="A1649" s="3" t="s">
        <v>34</v>
      </c>
      <c r="B1649" s="11" t="s">
        <v>48</v>
      </c>
      <c r="C1649" s="5">
        <v>11507</v>
      </c>
      <c r="D1649" s="5" t="s">
        <v>71</v>
      </c>
      <c r="E1649" s="12" t="s">
        <v>18</v>
      </c>
      <c r="F1649" s="7">
        <v>139</v>
      </c>
      <c r="G1649" s="7">
        <v>129</v>
      </c>
      <c r="H1649" s="8">
        <v>11507089</v>
      </c>
      <c r="I1649" s="9">
        <v>1</v>
      </c>
      <c r="J1649" s="9">
        <v>1</v>
      </c>
      <c r="K1649" s="9">
        <v>1</v>
      </c>
      <c r="L1649" s="9">
        <v>1</v>
      </c>
      <c r="M1649" s="9">
        <v>1</v>
      </c>
      <c r="N1649" s="10">
        <v>5</v>
      </c>
    </row>
    <row r="1650" spans="1:14" x14ac:dyDescent="0.25">
      <c r="A1650" s="3" t="s">
        <v>34</v>
      </c>
      <c r="B1650" s="11" t="s">
        <v>48</v>
      </c>
      <c r="C1650" s="5">
        <v>11507</v>
      </c>
      <c r="D1650" s="5" t="s">
        <v>71</v>
      </c>
      <c r="E1650" s="12" t="s">
        <v>18</v>
      </c>
      <c r="F1650" s="7">
        <v>139</v>
      </c>
      <c r="G1650" s="7">
        <v>129</v>
      </c>
      <c r="H1650" s="8">
        <v>11507090</v>
      </c>
      <c r="I1650" s="9">
        <v>1</v>
      </c>
      <c r="J1650" s="9">
        <v>1</v>
      </c>
      <c r="K1650" s="9">
        <v>1</v>
      </c>
      <c r="L1650" s="9">
        <v>1</v>
      </c>
      <c r="M1650" s="9">
        <v>1</v>
      </c>
      <c r="N1650" s="10">
        <v>5</v>
      </c>
    </row>
    <row r="1651" spans="1:14" x14ac:dyDescent="0.25">
      <c r="A1651" s="3" t="s">
        <v>34</v>
      </c>
      <c r="B1651" s="11" t="s">
        <v>48</v>
      </c>
      <c r="C1651" s="5">
        <v>11507</v>
      </c>
      <c r="D1651" s="5" t="s">
        <v>71</v>
      </c>
      <c r="E1651" s="12" t="s">
        <v>18</v>
      </c>
      <c r="F1651" s="7">
        <v>139</v>
      </c>
      <c r="G1651" s="7">
        <v>129</v>
      </c>
      <c r="H1651" s="8">
        <v>11507091</v>
      </c>
      <c r="I1651" s="9">
        <v>1</v>
      </c>
      <c r="J1651" s="9">
        <v>1</v>
      </c>
      <c r="K1651" s="9">
        <v>1</v>
      </c>
      <c r="L1651" s="9">
        <v>1</v>
      </c>
      <c r="M1651" s="9">
        <v>1</v>
      </c>
      <c r="N1651" s="10">
        <v>5</v>
      </c>
    </row>
    <row r="1652" spans="1:14" x14ac:dyDescent="0.25">
      <c r="A1652" s="3" t="s">
        <v>34</v>
      </c>
      <c r="B1652" s="11" t="s">
        <v>48</v>
      </c>
      <c r="C1652" s="5">
        <v>11507</v>
      </c>
      <c r="D1652" s="5" t="s">
        <v>71</v>
      </c>
      <c r="E1652" s="12" t="s">
        <v>18</v>
      </c>
      <c r="F1652" s="7">
        <v>139</v>
      </c>
      <c r="G1652" s="7">
        <v>129</v>
      </c>
      <c r="H1652" s="8">
        <v>11507092</v>
      </c>
      <c r="I1652" s="9">
        <v>1</v>
      </c>
      <c r="J1652" s="9">
        <v>1</v>
      </c>
      <c r="K1652" s="9">
        <v>1</v>
      </c>
      <c r="L1652" s="9">
        <v>1</v>
      </c>
      <c r="M1652" s="9">
        <v>1</v>
      </c>
      <c r="N1652" s="10">
        <v>5</v>
      </c>
    </row>
    <row r="1653" spans="1:14" x14ac:dyDescent="0.25">
      <c r="A1653" s="3" t="s">
        <v>34</v>
      </c>
      <c r="B1653" s="11" t="s">
        <v>48</v>
      </c>
      <c r="C1653" s="5">
        <v>11507</v>
      </c>
      <c r="D1653" s="5" t="s">
        <v>71</v>
      </c>
      <c r="E1653" s="12" t="s">
        <v>18</v>
      </c>
      <c r="F1653" s="7">
        <v>139</v>
      </c>
      <c r="G1653" s="7">
        <v>129</v>
      </c>
      <c r="H1653" s="8">
        <v>11507093</v>
      </c>
      <c r="I1653" s="9">
        <v>1</v>
      </c>
      <c r="J1653" s="9">
        <v>1</v>
      </c>
      <c r="K1653" s="9">
        <v>1</v>
      </c>
      <c r="L1653" s="9">
        <v>1</v>
      </c>
      <c r="M1653" s="9">
        <v>0</v>
      </c>
      <c r="N1653" s="10">
        <v>4</v>
      </c>
    </row>
    <row r="1654" spans="1:14" x14ac:dyDescent="0.25">
      <c r="A1654" s="3" t="s">
        <v>34</v>
      </c>
      <c r="B1654" s="11" t="s">
        <v>48</v>
      </c>
      <c r="C1654" s="5">
        <v>11507</v>
      </c>
      <c r="D1654" s="5" t="s">
        <v>71</v>
      </c>
      <c r="E1654" s="12" t="s">
        <v>18</v>
      </c>
      <c r="F1654" s="7">
        <v>139</v>
      </c>
      <c r="G1654" s="7">
        <v>129</v>
      </c>
      <c r="H1654" s="8">
        <v>11507094</v>
      </c>
      <c r="I1654" s="9">
        <v>1</v>
      </c>
      <c r="J1654" s="9">
        <v>1</v>
      </c>
      <c r="K1654" s="9">
        <v>1</v>
      </c>
      <c r="L1654" s="9">
        <v>1</v>
      </c>
      <c r="M1654" s="9">
        <v>1</v>
      </c>
      <c r="N1654" s="10">
        <v>5</v>
      </c>
    </row>
    <row r="1655" spans="1:14" x14ac:dyDescent="0.25">
      <c r="A1655" s="3" t="s">
        <v>34</v>
      </c>
      <c r="B1655" s="11" t="s">
        <v>48</v>
      </c>
      <c r="C1655" s="5">
        <v>11507</v>
      </c>
      <c r="D1655" s="5" t="s">
        <v>71</v>
      </c>
      <c r="E1655" s="12" t="s">
        <v>18</v>
      </c>
      <c r="F1655" s="7">
        <v>139</v>
      </c>
      <c r="G1655" s="7">
        <v>129</v>
      </c>
      <c r="H1655" s="8">
        <v>11507095</v>
      </c>
      <c r="I1655" s="9">
        <v>1</v>
      </c>
      <c r="J1655" s="9">
        <v>1</v>
      </c>
      <c r="K1655" s="9">
        <v>1</v>
      </c>
      <c r="L1655" s="9">
        <v>1</v>
      </c>
      <c r="M1655" s="9">
        <v>1</v>
      </c>
      <c r="N1655" s="10">
        <v>5</v>
      </c>
    </row>
    <row r="1656" spans="1:14" x14ac:dyDescent="0.25">
      <c r="A1656" s="3" t="s">
        <v>34</v>
      </c>
      <c r="B1656" s="11" t="s">
        <v>48</v>
      </c>
      <c r="C1656" s="5">
        <v>11507</v>
      </c>
      <c r="D1656" s="5" t="s">
        <v>71</v>
      </c>
      <c r="E1656" s="12" t="s">
        <v>18</v>
      </c>
      <c r="F1656" s="7">
        <v>139</v>
      </c>
      <c r="G1656" s="7">
        <v>129</v>
      </c>
      <c r="H1656" s="8">
        <v>11507096</v>
      </c>
      <c r="I1656" s="9">
        <v>1</v>
      </c>
      <c r="J1656" s="9">
        <v>1</v>
      </c>
      <c r="K1656" s="9">
        <v>0</v>
      </c>
      <c r="L1656" s="9">
        <v>1</v>
      </c>
      <c r="M1656" s="9">
        <v>1</v>
      </c>
      <c r="N1656" s="10">
        <v>4</v>
      </c>
    </row>
    <row r="1657" spans="1:14" x14ac:dyDescent="0.25">
      <c r="A1657" s="3" t="s">
        <v>34</v>
      </c>
      <c r="B1657" s="11" t="s">
        <v>48</v>
      </c>
      <c r="C1657" s="5">
        <v>11507</v>
      </c>
      <c r="D1657" s="5" t="s">
        <v>71</v>
      </c>
      <c r="E1657" s="12" t="s">
        <v>18</v>
      </c>
      <c r="F1657" s="7">
        <v>139</v>
      </c>
      <c r="G1657" s="7">
        <v>129</v>
      </c>
      <c r="H1657" s="8">
        <v>11507097</v>
      </c>
      <c r="I1657" s="9">
        <v>1</v>
      </c>
      <c r="J1657" s="9">
        <v>1</v>
      </c>
      <c r="K1657" s="9">
        <v>1</v>
      </c>
      <c r="L1657" s="9">
        <v>1</v>
      </c>
      <c r="M1657" s="9">
        <v>1</v>
      </c>
      <c r="N1657" s="10">
        <v>5</v>
      </c>
    </row>
    <row r="1658" spans="1:14" x14ac:dyDescent="0.25">
      <c r="A1658" s="3" t="s">
        <v>34</v>
      </c>
      <c r="B1658" s="11" t="s">
        <v>48</v>
      </c>
      <c r="C1658" s="5">
        <v>11507</v>
      </c>
      <c r="D1658" s="5" t="s">
        <v>71</v>
      </c>
      <c r="E1658" s="12" t="s">
        <v>18</v>
      </c>
      <c r="F1658" s="7">
        <v>139</v>
      </c>
      <c r="G1658" s="7">
        <v>129</v>
      </c>
      <c r="H1658" s="8">
        <v>11507098</v>
      </c>
      <c r="I1658" s="9">
        <v>1</v>
      </c>
      <c r="J1658" s="9">
        <v>1</v>
      </c>
      <c r="K1658" s="9">
        <v>1</v>
      </c>
      <c r="L1658" s="9">
        <v>1</v>
      </c>
      <c r="M1658" s="9">
        <v>1</v>
      </c>
      <c r="N1658" s="10">
        <v>5</v>
      </c>
    </row>
    <row r="1659" spans="1:14" x14ac:dyDescent="0.25">
      <c r="A1659" s="3" t="s">
        <v>34</v>
      </c>
      <c r="B1659" s="11" t="s">
        <v>48</v>
      </c>
      <c r="C1659" s="5">
        <v>11507</v>
      </c>
      <c r="D1659" s="5" t="s">
        <v>71</v>
      </c>
      <c r="E1659" s="12" t="s">
        <v>18</v>
      </c>
      <c r="F1659" s="7">
        <v>139</v>
      </c>
      <c r="G1659" s="7">
        <v>129</v>
      </c>
      <c r="H1659" s="8">
        <v>11507099</v>
      </c>
      <c r="I1659" s="9">
        <v>1</v>
      </c>
      <c r="J1659" s="9">
        <v>1</v>
      </c>
      <c r="K1659" s="9">
        <v>1</v>
      </c>
      <c r="L1659" s="9">
        <v>1</v>
      </c>
      <c r="M1659" s="9">
        <v>1</v>
      </c>
      <c r="N1659" s="10">
        <v>5</v>
      </c>
    </row>
    <row r="1660" spans="1:14" x14ac:dyDescent="0.25">
      <c r="A1660" s="3" t="s">
        <v>34</v>
      </c>
      <c r="B1660" s="11" t="s">
        <v>48</v>
      </c>
      <c r="C1660" s="5">
        <v>11507</v>
      </c>
      <c r="D1660" s="5" t="s">
        <v>71</v>
      </c>
      <c r="E1660" s="12" t="s">
        <v>18</v>
      </c>
      <c r="F1660" s="7">
        <v>139</v>
      </c>
      <c r="G1660" s="7">
        <v>129</v>
      </c>
      <c r="H1660" s="8">
        <v>11507100</v>
      </c>
      <c r="I1660" s="9">
        <v>1</v>
      </c>
      <c r="J1660" s="9">
        <v>1</v>
      </c>
      <c r="K1660" s="9">
        <v>1</v>
      </c>
      <c r="L1660" s="9">
        <v>1</v>
      </c>
      <c r="M1660" s="9">
        <v>0</v>
      </c>
      <c r="N1660" s="10">
        <v>4</v>
      </c>
    </row>
    <row r="1661" spans="1:14" x14ac:dyDescent="0.25">
      <c r="A1661" s="3" t="s">
        <v>34</v>
      </c>
      <c r="B1661" s="11" t="s">
        <v>48</v>
      </c>
      <c r="C1661" s="5">
        <v>11507</v>
      </c>
      <c r="D1661" s="5" t="s">
        <v>71</v>
      </c>
      <c r="E1661" s="12" t="s">
        <v>18</v>
      </c>
      <c r="F1661" s="7">
        <v>139</v>
      </c>
      <c r="G1661" s="7">
        <v>129</v>
      </c>
      <c r="H1661" s="8">
        <v>11507101</v>
      </c>
      <c r="I1661" s="9">
        <v>1</v>
      </c>
      <c r="J1661" s="9">
        <v>1</v>
      </c>
      <c r="K1661" s="9">
        <v>0</v>
      </c>
      <c r="L1661" s="9">
        <v>1</v>
      </c>
      <c r="M1661" s="9">
        <v>1</v>
      </c>
      <c r="N1661" s="10">
        <v>4</v>
      </c>
    </row>
    <row r="1662" spans="1:14" x14ac:dyDescent="0.25">
      <c r="A1662" s="3" t="s">
        <v>34</v>
      </c>
      <c r="B1662" s="11" t="s">
        <v>48</v>
      </c>
      <c r="C1662" s="5">
        <v>11507</v>
      </c>
      <c r="D1662" s="5" t="s">
        <v>71</v>
      </c>
      <c r="E1662" s="12" t="s">
        <v>18</v>
      </c>
      <c r="F1662" s="7">
        <v>139</v>
      </c>
      <c r="G1662" s="7">
        <v>129</v>
      </c>
      <c r="H1662" s="8">
        <v>11507102</v>
      </c>
      <c r="I1662" s="9">
        <v>1</v>
      </c>
      <c r="J1662" s="9">
        <v>1</v>
      </c>
      <c r="K1662" s="9">
        <v>1</v>
      </c>
      <c r="L1662" s="9">
        <v>1</v>
      </c>
      <c r="M1662" s="9">
        <v>1</v>
      </c>
      <c r="N1662" s="10">
        <v>5</v>
      </c>
    </row>
    <row r="1663" spans="1:14" x14ac:dyDescent="0.25">
      <c r="A1663" s="3" t="s">
        <v>34</v>
      </c>
      <c r="B1663" s="11" t="s">
        <v>48</v>
      </c>
      <c r="C1663" s="5">
        <v>11507</v>
      </c>
      <c r="D1663" s="5" t="s">
        <v>71</v>
      </c>
      <c r="E1663" s="12" t="s">
        <v>18</v>
      </c>
      <c r="F1663" s="7">
        <v>139</v>
      </c>
      <c r="G1663" s="7">
        <v>129</v>
      </c>
      <c r="H1663" s="8">
        <v>11507103</v>
      </c>
      <c r="I1663" s="9">
        <v>1</v>
      </c>
      <c r="J1663" s="9">
        <v>1</v>
      </c>
      <c r="K1663" s="9">
        <v>1</v>
      </c>
      <c r="L1663" s="9">
        <v>1</v>
      </c>
      <c r="M1663" s="9">
        <v>1</v>
      </c>
      <c r="N1663" s="10">
        <v>5</v>
      </c>
    </row>
    <row r="1664" spans="1:14" x14ac:dyDescent="0.25">
      <c r="A1664" s="3" t="s">
        <v>34</v>
      </c>
      <c r="B1664" s="11" t="s">
        <v>48</v>
      </c>
      <c r="C1664" s="5">
        <v>11507</v>
      </c>
      <c r="D1664" s="5" t="s">
        <v>71</v>
      </c>
      <c r="E1664" s="12" t="s">
        <v>18</v>
      </c>
      <c r="F1664" s="7">
        <v>139</v>
      </c>
      <c r="G1664" s="7">
        <v>129</v>
      </c>
      <c r="H1664" s="8">
        <v>11507104</v>
      </c>
      <c r="I1664" s="9">
        <v>1</v>
      </c>
      <c r="J1664" s="9">
        <v>1</v>
      </c>
      <c r="K1664" s="9">
        <v>1</v>
      </c>
      <c r="L1664" s="9">
        <v>1</v>
      </c>
      <c r="M1664" s="9">
        <v>1</v>
      </c>
      <c r="N1664" s="10">
        <v>5</v>
      </c>
    </row>
    <row r="1665" spans="1:14" x14ac:dyDescent="0.25">
      <c r="A1665" s="3" t="s">
        <v>34</v>
      </c>
      <c r="B1665" s="11" t="s">
        <v>48</v>
      </c>
      <c r="C1665" s="5">
        <v>11507</v>
      </c>
      <c r="D1665" s="5" t="s">
        <v>71</v>
      </c>
      <c r="E1665" s="12" t="s">
        <v>18</v>
      </c>
      <c r="F1665" s="7">
        <v>139</v>
      </c>
      <c r="G1665" s="7">
        <v>129</v>
      </c>
      <c r="H1665" s="8">
        <v>11507105</v>
      </c>
      <c r="I1665" s="9">
        <v>1</v>
      </c>
      <c r="J1665" s="9">
        <v>1</v>
      </c>
      <c r="K1665" s="9">
        <v>1</v>
      </c>
      <c r="L1665" s="9">
        <v>1</v>
      </c>
      <c r="M1665" s="9">
        <v>1</v>
      </c>
      <c r="N1665" s="10">
        <v>5</v>
      </c>
    </row>
    <row r="1666" spans="1:14" x14ac:dyDescent="0.25">
      <c r="A1666" s="3" t="s">
        <v>34</v>
      </c>
      <c r="B1666" s="11" t="s">
        <v>48</v>
      </c>
      <c r="C1666" s="5">
        <v>11507</v>
      </c>
      <c r="D1666" s="5" t="s">
        <v>71</v>
      </c>
      <c r="E1666" s="12" t="s">
        <v>18</v>
      </c>
      <c r="F1666" s="7">
        <v>139</v>
      </c>
      <c r="G1666" s="7">
        <v>129</v>
      </c>
      <c r="H1666" s="8">
        <v>11507106</v>
      </c>
      <c r="I1666" s="9">
        <v>1</v>
      </c>
      <c r="J1666" s="9">
        <v>1</v>
      </c>
      <c r="K1666" s="9">
        <v>1</v>
      </c>
      <c r="L1666" s="9">
        <v>1</v>
      </c>
      <c r="M1666" s="9">
        <v>1</v>
      </c>
      <c r="N1666" s="10">
        <v>5</v>
      </c>
    </row>
    <row r="1667" spans="1:14" x14ac:dyDescent="0.25">
      <c r="A1667" s="3" t="s">
        <v>34</v>
      </c>
      <c r="B1667" s="11" t="s">
        <v>48</v>
      </c>
      <c r="C1667" s="5">
        <v>11507</v>
      </c>
      <c r="D1667" s="5" t="s">
        <v>71</v>
      </c>
      <c r="E1667" s="12" t="s">
        <v>18</v>
      </c>
      <c r="F1667" s="7">
        <v>139</v>
      </c>
      <c r="G1667" s="7">
        <v>129</v>
      </c>
      <c r="H1667" s="8">
        <v>11507107</v>
      </c>
      <c r="I1667" s="9">
        <v>0</v>
      </c>
      <c r="J1667" s="9">
        <v>0</v>
      </c>
      <c r="K1667" s="9">
        <v>0</v>
      </c>
      <c r="L1667" s="9">
        <v>1</v>
      </c>
      <c r="M1667" s="9">
        <v>1</v>
      </c>
      <c r="N1667" s="10">
        <v>2</v>
      </c>
    </row>
    <row r="1668" spans="1:14" x14ac:dyDescent="0.25">
      <c r="A1668" s="3" t="s">
        <v>34</v>
      </c>
      <c r="B1668" s="11" t="s">
        <v>48</v>
      </c>
      <c r="C1668" s="5">
        <v>11507</v>
      </c>
      <c r="D1668" s="5" t="s">
        <v>71</v>
      </c>
      <c r="E1668" s="13" t="s">
        <v>49</v>
      </c>
      <c r="F1668" s="7">
        <v>139</v>
      </c>
      <c r="G1668" s="7">
        <v>129</v>
      </c>
      <c r="H1668" s="8">
        <v>11507108</v>
      </c>
      <c r="I1668" s="9">
        <v>1</v>
      </c>
      <c r="J1668" s="9">
        <v>1</v>
      </c>
      <c r="K1668" s="9">
        <v>1</v>
      </c>
      <c r="L1668" s="9">
        <v>1</v>
      </c>
      <c r="M1668" s="9">
        <v>1</v>
      </c>
      <c r="N1668" s="10">
        <v>5</v>
      </c>
    </row>
    <row r="1669" spans="1:14" x14ac:dyDescent="0.25">
      <c r="A1669" s="3" t="s">
        <v>34</v>
      </c>
      <c r="B1669" s="11" t="s">
        <v>48</v>
      </c>
      <c r="C1669" s="5">
        <v>11507</v>
      </c>
      <c r="D1669" s="5" t="s">
        <v>71</v>
      </c>
      <c r="E1669" s="12" t="s">
        <v>49</v>
      </c>
      <c r="F1669" s="7">
        <v>139</v>
      </c>
      <c r="G1669" s="7">
        <v>129</v>
      </c>
      <c r="H1669" s="8">
        <v>11507109</v>
      </c>
      <c r="I1669" s="9">
        <v>1</v>
      </c>
      <c r="J1669" s="9">
        <v>1</v>
      </c>
      <c r="K1669" s="9">
        <v>1</v>
      </c>
      <c r="L1669" s="9">
        <v>1</v>
      </c>
      <c r="M1669" s="9">
        <v>1</v>
      </c>
      <c r="N1669" s="10">
        <v>5</v>
      </c>
    </row>
    <row r="1670" spans="1:14" x14ac:dyDescent="0.25">
      <c r="A1670" s="3" t="s">
        <v>34</v>
      </c>
      <c r="B1670" s="11" t="s">
        <v>48</v>
      </c>
      <c r="C1670" s="5">
        <v>11507</v>
      </c>
      <c r="D1670" s="5" t="s">
        <v>71</v>
      </c>
      <c r="E1670" s="12" t="s">
        <v>49</v>
      </c>
      <c r="F1670" s="7">
        <v>139</v>
      </c>
      <c r="G1670" s="7">
        <v>129</v>
      </c>
      <c r="H1670" s="8">
        <v>11507110</v>
      </c>
      <c r="I1670" s="9">
        <v>1</v>
      </c>
      <c r="J1670" s="9">
        <v>1</v>
      </c>
      <c r="K1670" s="9">
        <v>0</v>
      </c>
      <c r="L1670" s="9">
        <v>1</v>
      </c>
      <c r="M1670" s="9">
        <v>1</v>
      </c>
      <c r="N1670" s="10">
        <v>4</v>
      </c>
    </row>
    <row r="1671" spans="1:14" x14ac:dyDescent="0.25">
      <c r="A1671" s="3" t="s">
        <v>34</v>
      </c>
      <c r="B1671" s="11" t="s">
        <v>48</v>
      </c>
      <c r="C1671" s="5">
        <v>11507</v>
      </c>
      <c r="D1671" s="5" t="s">
        <v>71</v>
      </c>
      <c r="E1671" s="12" t="s">
        <v>49</v>
      </c>
      <c r="F1671" s="7">
        <v>139</v>
      </c>
      <c r="G1671" s="7">
        <v>129</v>
      </c>
      <c r="H1671" s="8">
        <v>11507111</v>
      </c>
      <c r="I1671" s="9">
        <v>1</v>
      </c>
      <c r="J1671" s="9">
        <v>1</v>
      </c>
      <c r="K1671" s="9">
        <v>0</v>
      </c>
      <c r="L1671" s="9">
        <v>1</v>
      </c>
      <c r="M1671" s="9">
        <v>1</v>
      </c>
      <c r="N1671" s="10">
        <v>4</v>
      </c>
    </row>
    <row r="1672" spans="1:14" x14ac:dyDescent="0.25">
      <c r="A1672" s="3" t="s">
        <v>34</v>
      </c>
      <c r="B1672" s="11" t="s">
        <v>48</v>
      </c>
      <c r="C1672" s="5">
        <v>11507</v>
      </c>
      <c r="D1672" s="5" t="s">
        <v>71</v>
      </c>
      <c r="E1672" s="12" t="s">
        <v>49</v>
      </c>
      <c r="F1672" s="7">
        <v>139</v>
      </c>
      <c r="G1672" s="7">
        <v>129</v>
      </c>
      <c r="H1672" s="8">
        <v>11507112</v>
      </c>
      <c r="I1672" s="9">
        <v>1</v>
      </c>
      <c r="J1672" s="9">
        <v>1</v>
      </c>
      <c r="K1672" s="9">
        <v>1</v>
      </c>
      <c r="L1672" s="9">
        <v>1</v>
      </c>
      <c r="M1672" s="9">
        <v>1</v>
      </c>
      <c r="N1672" s="10">
        <v>5</v>
      </c>
    </row>
    <row r="1673" spans="1:14" x14ac:dyDescent="0.25">
      <c r="A1673" s="3" t="s">
        <v>34</v>
      </c>
      <c r="B1673" s="11" t="s">
        <v>48</v>
      </c>
      <c r="C1673" s="5">
        <v>11507</v>
      </c>
      <c r="D1673" s="5" t="s">
        <v>71</v>
      </c>
      <c r="E1673" s="12" t="s">
        <v>49</v>
      </c>
      <c r="F1673" s="7">
        <v>139</v>
      </c>
      <c r="G1673" s="7">
        <v>129</v>
      </c>
      <c r="H1673" s="8">
        <v>11507113</v>
      </c>
      <c r="I1673" s="9">
        <v>1</v>
      </c>
      <c r="J1673" s="9">
        <v>1</v>
      </c>
      <c r="K1673" s="9">
        <v>1</v>
      </c>
      <c r="L1673" s="9">
        <v>0</v>
      </c>
      <c r="M1673" s="9">
        <v>1</v>
      </c>
      <c r="N1673" s="10">
        <v>4</v>
      </c>
    </row>
    <row r="1674" spans="1:14" x14ac:dyDescent="0.25">
      <c r="A1674" s="3" t="s">
        <v>34</v>
      </c>
      <c r="B1674" s="11" t="s">
        <v>48</v>
      </c>
      <c r="C1674" s="5">
        <v>11507</v>
      </c>
      <c r="D1674" s="5" t="s">
        <v>71</v>
      </c>
      <c r="E1674" s="12" t="s">
        <v>49</v>
      </c>
      <c r="F1674" s="7">
        <v>139</v>
      </c>
      <c r="G1674" s="7">
        <v>129</v>
      </c>
      <c r="H1674" s="8">
        <v>11507114</v>
      </c>
      <c r="I1674" s="9">
        <v>1</v>
      </c>
      <c r="J1674" s="9">
        <v>1</v>
      </c>
      <c r="K1674" s="9">
        <v>1</v>
      </c>
      <c r="L1674" s="9">
        <v>1</v>
      </c>
      <c r="M1674" s="9">
        <v>1</v>
      </c>
      <c r="N1674" s="10">
        <v>5</v>
      </c>
    </row>
    <row r="1675" spans="1:14" x14ac:dyDescent="0.25">
      <c r="A1675" s="3" t="s">
        <v>34</v>
      </c>
      <c r="B1675" s="11" t="s">
        <v>48</v>
      </c>
      <c r="C1675" s="5">
        <v>11507</v>
      </c>
      <c r="D1675" s="5" t="s">
        <v>71</v>
      </c>
      <c r="E1675" s="12" t="s">
        <v>49</v>
      </c>
      <c r="F1675" s="7">
        <v>139</v>
      </c>
      <c r="G1675" s="7">
        <v>129</v>
      </c>
      <c r="H1675" s="8">
        <v>11507115</v>
      </c>
      <c r="I1675" s="9">
        <v>1</v>
      </c>
      <c r="J1675" s="9">
        <v>0</v>
      </c>
      <c r="K1675" s="9">
        <v>1</v>
      </c>
      <c r="L1675" s="9">
        <v>1</v>
      </c>
      <c r="M1675" s="9">
        <v>0</v>
      </c>
      <c r="N1675" s="10">
        <v>3</v>
      </c>
    </row>
    <row r="1676" spans="1:14" x14ac:dyDescent="0.25">
      <c r="A1676" s="3" t="s">
        <v>34</v>
      </c>
      <c r="B1676" s="11" t="s">
        <v>48</v>
      </c>
      <c r="C1676" s="5">
        <v>11507</v>
      </c>
      <c r="D1676" s="5" t="s">
        <v>71</v>
      </c>
      <c r="E1676" s="12" t="s">
        <v>49</v>
      </c>
      <c r="F1676" s="7">
        <v>139</v>
      </c>
      <c r="G1676" s="7">
        <v>129</v>
      </c>
      <c r="H1676" s="8">
        <v>11507116</v>
      </c>
      <c r="I1676" s="9">
        <v>1</v>
      </c>
      <c r="J1676" s="9">
        <v>1</v>
      </c>
      <c r="K1676" s="9">
        <v>0</v>
      </c>
      <c r="L1676" s="9">
        <v>1</v>
      </c>
      <c r="M1676" s="9">
        <v>1</v>
      </c>
      <c r="N1676" s="10">
        <v>4</v>
      </c>
    </row>
    <row r="1677" spans="1:14" x14ac:dyDescent="0.25">
      <c r="A1677" s="3" t="s">
        <v>34</v>
      </c>
      <c r="B1677" s="11" t="s">
        <v>48</v>
      </c>
      <c r="C1677" s="5">
        <v>11507</v>
      </c>
      <c r="D1677" s="5" t="s">
        <v>71</v>
      </c>
      <c r="E1677" s="12" t="s">
        <v>49</v>
      </c>
      <c r="F1677" s="7">
        <v>139</v>
      </c>
      <c r="G1677" s="7">
        <v>129</v>
      </c>
      <c r="H1677" s="8">
        <v>11507117</v>
      </c>
      <c r="I1677" s="9">
        <v>1</v>
      </c>
      <c r="J1677" s="9">
        <v>1</v>
      </c>
      <c r="K1677" s="9">
        <v>0</v>
      </c>
      <c r="L1677" s="9">
        <v>1</v>
      </c>
      <c r="M1677" s="9">
        <v>1</v>
      </c>
      <c r="N1677" s="10">
        <v>4</v>
      </c>
    </row>
    <row r="1678" spans="1:14" x14ac:dyDescent="0.25">
      <c r="A1678" s="3" t="s">
        <v>34</v>
      </c>
      <c r="B1678" s="11" t="s">
        <v>48</v>
      </c>
      <c r="C1678" s="5">
        <v>11507</v>
      </c>
      <c r="D1678" s="5" t="s">
        <v>71</v>
      </c>
      <c r="E1678" s="12" t="s">
        <v>49</v>
      </c>
      <c r="F1678" s="7">
        <v>139</v>
      </c>
      <c r="G1678" s="7">
        <v>129</v>
      </c>
      <c r="H1678" s="8">
        <v>11507118</v>
      </c>
      <c r="I1678" s="9">
        <v>1</v>
      </c>
      <c r="J1678" s="9">
        <v>1</v>
      </c>
      <c r="K1678" s="9">
        <v>1</v>
      </c>
      <c r="L1678" s="9">
        <v>1</v>
      </c>
      <c r="M1678" s="9">
        <v>1</v>
      </c>
      <c r="N1678" s="10">
        <v>5</v>
      </c>
    </row>
    <row r="1679" spans="1:14" x14ac:dyDescent="0.25">
      <c r="A1679" s="3" t="s">
        <v>34</v>
      </c>
      <c r="B1679" s="11" t="s">
        <v>48</v>
      </c>
      <c r="C1679" s="5">
        <v>11507</v>
      </c>
      <c r="D1679" s="5" t="s">
        <v>71</v>
      </c>
      <c r="E1679" s="12" t="s">
        <v>49</v>
      </c>
      <c r="F1679" s="7">
        <v>139</v>
      </c>
      <c r="G1679" s="7">
        <v>129</v>
      </c>
      <c r="H1679" s="8">
        <v>11507119</v>
      </c>
      <c r="I1679" s="9">
        <v>1</v>
      </c>
      <c r="J1679" s="9">
        <v>0</v>
      </c>
      <c r="K1679" s="9">
        <v>1</v>
      </c>
      <c r="L1679" s="9">
        <v>1</v>
      </c>
      <c r="M1679" s="9">
        <v>0</v>
      </c>
      <c r="N1679" s="10">
        <v>3</v>
      </c>
    </row>
    <row r="1680" spans="1:14" x14ac:dyDescent="0.25">
      <c r="A1680" s="3" t="s">
        <v>34</v>
      </c>
      <c r="B1680" s="11" t="s">
        <v>48</v>
      </c>
      <c r="C1680" s="5">
        <v>11507</v>
      </c>
      <c r="D1680" s="5" t="s">
        <v>71</v>
      </c>
      <c r="E1680" s="12" t="s">
        <v>49</v>
      </c>
      <c r="F1680" s="7">
        <v>139</v>
      </c>
      <c r="G1680" s="7">
        <v>129</v>
      </c>
      <c r="H1680" s="8">
        <v>11507120</v>
      </c>
      <c r="I1680" s="9">
        <v>1</v>
      </c>
      <c r="J1680" s="9">
        <v>1</v>
      </c>
      <c r="K1680" s="9">
        <v>0</v>
      </c>
      <c r="L1680" s="9">
        <v>1</v>
      </c>
      <c r="M1680" s="9">
        <v>1</v>
      </c>
      <c r="N1680" s="10">
        <v>4</v>
      </c>
    </row>
    <row r="1681" spans="1:14" x14ac:dyDescent="0.25">
      <c r="A1681" s="3" t="s">
        <v>34</v>
      </c>
      <c r="B1681" s="11" t="s">
        <v>48</v>
      </c>
      <c r="C1681" s="5">
        <v>11507</v>
      </c>
      <c r="D1681" s="5" t="s">
        <v>71</v>
      </c>
      <c r="E1681" s="12" t="s">
        <v>49</v>
      </c>
      <c r="F1681" s="7">
        <v>139</v>
      </c>
      <c r="G1681" s="7">
        <v>129</v>
      </c>
      <c r="H1681" s="8">
        <v>11507121</v>
      </c>
      <c r="I1681" s="9">
        <v>1</v>
      </c>
      <c r="J1681" s="9">
        <v>1</v>
      </c>
      <c r="K1681" s="9">
        <v>1</v>
      </c>
      <c r="L1681" s="9">
        <v>1</v>
      </c>
      <c r="M1681" s="9">
        <v>1</v>
      </c>
      <c r="N1681" s="10">
        <v>5</v>
      </c>
    </row>
    <row r="1682" spans="1:14" x14ac:dyDescent="0.25">
      <c r="A1682" s="3" t="s">
        <v>34</v>
      </c>
      <c r="B1682" s="11" t="s">
        <v>48</v>
      </c>
      <c r="C1682" s="5">
        <v>11507</v>
      </c>
      <c r="D1682" s="5" t="s">
        <v>71</v>
      </c>
      <c r="E1682" s="12" t="s">
        <v>49</v>
      </c>
      <c r="F1682" s="7">
        <v>139</v>
      </c>
      <c r="G1682" s="7">
        <v>129</v>
      </c>
      <c r="H1682" s="8">
        <v>11507122</v>
      </c>
      <c r="I1682" s="9">
        <v>1</v>
      </c>
      <c r="J1682" s="9">
        <v>1</v>
      </c>
      <c r="K1682" s="9">
        <v>1</v>
      </c>
      <c r="L1682" s="9">
        <v>1</v>
      </c>
      <c r="M1682" s="9">
        <v>1</v>
      </c>
      <c r="N1682" s="10">
        <v>5</v>
      </c>
    </row>
    <row r="1683" spans="1:14" x14ac:dyDescent="0.25">
      <c r="A1683" s="3" t="s">
        <v>34</v>
      </c>
      <c r="B1683" s="11" t="s">
        <v>48</v>
      </c>
      <c r="C1683" s="5">
        <v>11507</v>
      </c>
      <c r="D1683" s="5" t="s">
        <v>71</v>
      </c>
      <c r="E1683" s="12" t="s">
        <v>49</v>
      </c>
      <c r="F1683" s="7">
        <v>139</v>
      </c>
      <c r="G1683" s="7">
        <v>129</v>
      </c>
      <c r="H1683" s="8">
        <v>11507123</v>
      </c>
      <c r="I1683" s="9">
        <v>1</v>
      </c>
      <c r="J1683" s="9">
        <v>1</v>
      </c>
      <c r="K1683" s="9">
        <v>1</v>
      </c>
      <c r="L1683" s="9">
        <v>1</v>
      </c>
      <c r="M1683" s="9">
        <v>1</v>
      </c>
      <c r="N1683" s="10">
        <v>5</v>
      </c>
    </row>
    <row r="1684" spans="1:14" x14ac:dyDescent="0.25">
      <c r="A1684" s="3" t="s">
        <v>34</v>
      </c>
      <c r="B1684" s="11" t="s">
        <v>48</v>
      </c>
      <c r="C1684" s="5">
        <v>11507</v>
      </c>
      <c r="D1684" s="5" t="s">
        <v>71</v>
      </c>
      <c r="E1684" s="12" t="s">
        <v>49</v>
      </c>
      <c r="F1684" s="7">
        <v>139</v>
      </c>
      <c r="G1684" s="7">
        <v>129</v>
      </c>
      <c r="H1684" s="8">
        <v>11507124</v>
      </c>
      <c r="I1684" s="9">
        <v>1</v>
      </c>
      <c r="J1684" s="9">
        <v>1</v>
      </c>
      <c r="K1684" s="9">
        <v>0</v>
      </c>
      <c r="L1684" s="9">
        <v>1</v>
      </c>
      <c r="M1684" s="9">
        <v>1</v>
      </c>
      <c r="N1684" s="10">
        <v>4</v>
      </c>
    </row>
    <row r="1685" spans="1:14" x14ac:dyDescent="0.25">
      <c r="A1685" s="3" t="s">
        <v>34</v>
      </c>
      <c r="B1685" s="11" t="s">
        <v>48</v>
      </c>
      <c r="C1685" s="5">
        <v>11507</v>
      </c>
      <c r="D1685" s="5" t="s">
        <v>71</v>
      </c>
      <c r="E1685" s="12" t="s">
        <v>49</v>
      </c>
      <c r="F1685" s="7">
        <v>139</v>
      </c>
      <c r="G1685" s="7">
        <v>129</v>
      </c>
      <c r="H1685" s="8">
        <v>11507125</v>
      </c>
      <c r="I1685" s="9">
        <v>1</v>
      </c>
      <c r="J1685" s="9">
        <v>1</v>
      </c>
      <c r="K1685" s="9">
        <v>0</v>
      </c>
      <c r="L1685" s="9">
        <v>0</v>
      </c>
      <c r="M1685" s="9">
        <v>0</v>
      </c>
      <c r="N1685" s="10">
        <v>2</v>
      </c>
    </row>
    <row r="1686" spans="1:14" x14ac:dyDescent="0.25">
      <c r="A1686" s="3" t="s">
        <v>34</v>
      </c>
      <c r="B1686" s="11" t="s">
        <v>48</v>
      </c>
      <c r="C1686" s="5">
        <v>11507</v>
      </c>
      <c r="D1686" s="5" t="s">
        <v>71</v>
      </c>
      <c r="E1686" s="12" t="s">
        <v>49</v>
      </c>
      <c r="F1686" s="7">
        <v>139</v>
      </c>
      <c r="G1686" s="7">
        <v>129</v>
      </c>
      <c r="H1686" s="8">
        <v>11507126</v>
      </c>
      <c r="I1686" s="9">
        <v>1</v>
      </c>
      <c r="J1686" s="9">
        <v>1</v>
      </c>
      <c r="K1686" s="9">
        <v>1</v>
      </c>
      <c r="L1686" s="9">
        <v>1</v>
      </c>
      <c r="M1686" s="9">
        <v>1</v>
      </c>
      <c r="N1686" s="10">
        <v>5</v>
      </c>
    </row>
    <row r="1687" spans="1:14" x14ac:dyDescent="0.25">
      <c r="A1687" s="3" t="s">
        <v>34</v>
      </c>
      <c r="B1687" s="11" t="s">
        <v>48</v>
      </c>
      <c r="C1687" s="5">
        <v>11507</v>
      </c>
      <c r="D1687" s="5" t="s">
        <v>71</v>
      </c>
      <c r="E1687" s="12" t="s">
        <v>49</v>
      </c>
      <c r="F1687" s="7">
        <v>139</v>
      </c>
      <c r="G1687" s="7">
        <v>129</v>
      </c>
      <c r="H1687" s="8">
        <v>11507127</v>
      </c>
      <c r="I1687" s="9">
        <v>1</v>
      </c>
      <c r="J1687" s="9">
        <v>1</v>
      </c>
      <c r="K1687" s="9">
        <v>0</v>
      </c>
      <c r="L1687" s="9">
        <v>1</v>
      </c>
      <c r="M1687" s="9">
        <v>1</v>
      </c>
      <c r="N1687" s="10">
        <v>4</v>
      </c>
    </row>
    <row r="1688" spans="1:14" x14ac:dyDescent="0.25">
      <c r="A1688" s="3" t="s">
        <v>34</v>
      </c>
      <c r="B1688" s="11" t="s">
        <v>48</v>
      </c>
      <c r="C1688" s="5">
        <v>11507</v>
      </c>
      <c r="D1688" s="5" t="s">
        <v>71</v>
      </c>
      <c r="E1688" s="12" t="s">
        <v>49</v>
      </c>
      <c r="F1688" s="7">
        <v>139</v>
      </c>
      <c r="G1688" s="7">
        <v>129</v>
      </c>
      <c r="H1688" s="8">
        <v>11507128</v>
      </c>
      <c r="I1688" s="9">
        <v>1</v>
      </c>
      <c r="J1688" s="9">
        <v>1</v>
      </c>
      <c r="K1688" s="9">
        <v>1</v>
      </c>
      <c r="L1688" s="9">
        <v>1</v>
      </c>
      <c r="M1688" s="9">
        <v>1</v>
      </c>
      <c r="N1688" s="10">
        <v>5</v>
      </c>
    </row>
    <row r="1689" spans="1:14" x14ac:dyDescent="0.25">
      <c r="A1689" s="3" t="s">
        <v>34</v>
      </c>
      <c r="B1689" s="11" t="s">
        <v>48</v>
      </c>
      <c r="C1689" s="5">
        <v>11507</v>
      </c>
      <c r="D1689" s="5" t="s">
        <v>71</v>
      </c>
      <c r="E1689" s="12" t="s">
        <v>49</v>
      </c>
      <c r="F1689" s="7">
        <v>139</v>
      </c>
      <c r="G1689" s="7">
        <v>129</v>
      </c>
      <c r="H1689" s="8">
        <v>11507129</v>
      </c>
      <c r="I1689" s="9">
        <v>1</v>
      </c>
      <c r="J1689" s="9">
        <v>1</v>
      </c>
      <c r="K1689" s="9">
        <v>1</v>
      </c>
      <c r="L1689" s="9">
        <v>1</v>
      </c>
      <c r="M1689" s="9">
        <v>1</v>
      </c>
      <c r="N1689" s="10">
        <v>5</v>
      </c>
    </row>
    <row r="1690" spans="1:14" x14ac:dyDescent="0.25">
      <c r="A1690" s="3" t="s">
        <v>10</v>
      </c>
      <c r="B1690" s="11" t="s">
        <v>50</v>
      </c>
      <c r="C1690" s="5">
        <v>11508</v>
      </c>
      <c r="D1690" s="5" t="s">
        <v>70</v>
      </c>
      <c r="E1690" s="6" t="s">
        <v>15</v>
      </c>
      <c r="F1690" s="7">
        <v>97</v>
      </c>
      <c r="G1690" s="7">
        <v>88</v>
      </c>
      <c r="H1690" s="8">
        <v>11508001</v>
      </c>
      <c r="I1690" s="9">
        <v>1</v>
      </c>
      <c r="J1690" s="9">
        <v>1</v>
      </c>
      <c r="K1690" s="9">
        <v>0</v>
      </c>
      <c r="L1690" s="9">
        <v>1</v>
      </c>
      <c r="M1690" s="9">
        <v>0</v>
      </c>
      <c r="N1690" s="10">
        <v>3</v>
      </c>
    </row>
    <row r="1691" spans="1:14" x14ac:dyDescent="0.25">
      <c r="A1691" s="3" t="s">
        <v>10</v>
      </c>
      <c r="B1691" s="11" t="s">
        <v>50</v>
      </c>
      <c r="C1691" s="5">
        <v>11508</v>
      </c>
      <c r="D1691" s="5" t="s">
        <v>70</v>
      </c>
      <c r="E1691" s="12" t="s">
        <v>15</v>
      </c>
      <c r="F1691" s="7">
        <v>97</v>
      </c>
      <c r="G1691" s="7">
        <v>88</v>
      </c>
      <c r="H1691" s="8">
        <v>11508002</v>
      </c>
      <c r="I1691" s="9">
        <v>1</v>
      </c>
      <c r="J1691" s="9">
        <v>1</v>
      </c>
      <c r="K1691" s="9">
        <v>1</v>
      </c>
      <c r="L1691" s="9">
        <v>1</v>
      </c>
      <c r="M1691" s="9">
        <v>1</v>
      </c>
      <c r="N1691" s="10">
        <v>5</v>
      </c>
    </row>
    <row r="1692" spans="1:14" x14ac:dyDescent="0.25">
      <c r="A1692" s="3" t="s">
        <v>10</v>
      </c>
      <c r="B1692" s="11" t="s">
        <v>50</v>
      </c>
      <c r="C1692" s="5">
        <v>11508</v>
      </c>
      <c r="D1692" s="5" t="s">
        <v>70</v>
      </c>
      <c r="E1692" s="12" t="s">
        <v>15</v>
      </c>
      <c r="F1692" s="7">
        <v>97</v>
      </c>
      <c r="G1692" s="7">
        <v>88</v>
      </c>
      <c r="H1692" s="8">
        <v>11508003</v>
      </c>
      <c r="I1692" s="9">
        <v>1</v>
      </c>
      <c r="J1692" s="9">
        <v>1</v>
      </c>
      <c r="K1692" s="9">
        <v>1</v>
      </c>
      <c r="L1692" s="9">
        <v>1</v>
      </c>
      <c r="M1692" s="9">
        <v>1</v>
      </c>
      <c r="N1692" s="10">
        <v>5</v>
      </c>
    </row>
    <row r="1693" spans="1:14" x14ac:dyDescent="0.25">
      <c r="A1693" s="3" t="s">
        <v>10</v>
      </c>
      <c r="B1693" s="11" t="s">
        <v>50</v>
      </c>
      <c r="C1693" s="5">
        <v>11508</v>
      </c>
      <c r="D1693" s="5" t="s">
        <v>70</v>
      </c>
      <c r="E1693" s="12" t="s">
        <v>15</v>
      </c>
      <c r="F1693" s="7">
        <v>97</v>
      </c>
      <c r="G1693" s="7">
        <v>88</v>
      </c>
      <c r="H1693" s="8">
        <v>11508004</v>
      </c>
      <c r="I1693" s="9">
        <v>1</v>
      </c>
      <c r="J1693" s="9">
        <v>1</v>
      </c>
      <c r="K1693" s="9">
        <v>1</v>
      </c>
      <c r="L1693" s="9">
        <v>1</v>
      </c>
      <c r="M1693" s="9">
        <v>1</v>
      </c>
      <c r="N1693" s="10">
        <v>5</v>
      </c>
    </row>
    <row r="1694" spans="1:14" x14ac:dyDescent="0.25">
      <c r="A1694" s="3" t="s">
        <v>10</v>
      </c>
      <c r="B1694" s="11" t="s">
        <v>50</v>
      </c>
      <c r="C1694" s="5">
        <v>11508</v>
      </c>
      <c r="D1694" s="5" t="s">
        <v>70</v>
      </c>
      <c r="E1694" s="12" t="s">
        <v>15</v>
      </c>
      <c r="F1694" s="7">
        <v>97</v>
      </c>
      <c r="G1694" s="7">
        <v>88</v>
      </c>
      <c r="H1694" s="8">
        <v>11508005</v>
      </c>
      <c r="I1694" s="9">
        <v>0</v>
      </c>
      <c r="J1694" s="9">
        <v>1</v>
      </c>
      <c r="K1694" s="9">
        <v>1</v>
      </c>
      <c r="L1694" s="9">
        <v>1</v>
      </c>
      <c r="M1694" s="9">
        <v>1</v>
      </c>
      <c r="N1694" s="10">
        <v>4</v>
      </c>
    </row>
    <row r="1695" spans="1:14" x14ac:dyDescent="0.25">
      <c r="A1695" s="3" t="s">
        <v>10</v>
      </c>
      <c r="B1695" s="11" t="s">
        <v>50</v>
      </c>
      <c r="C1695" s="5">
        <v>11508</v>
      </c>
      <c r="D1695" s="5" t="s">
        <v>70</v>
      </c>
      <c r="E1695" s="12" t="s">
        <v>15</v>
      </c>
      <c r="F1695" s="7">
        <v>97</v>
      </c>
      <c r="G1695" s="7">
        <v>88</v>
      </c>
      <c r="H1695" s="8">
        <v>11508006</v>
      </c>
      <c r="I1695" s="9">
        <v>0</v>
      </c>
      <c r="J1695" s="9">
        <v>1</v>
      </c>
      <c r="K1695" s="9">
        <v>1</v>
      </c>
      <c r="L1695" s="9">
        <v>1</v>
      </c>
      <c r="M1695" s="9">
        <v>1</v>
      </c>
      <c r="N1695" s="10">
        <v>4</v>
      </c>
    </row>
    <row r="1696" spans="1:14" x14ac:dyDescent="0.25">
      <c r="A1696" s="3" t="s">
        <v>10</v>
      </c>
      <c r="B1696" s="11" t="s">
        <v>50</v>
      </c>
      <c r="C1696" s="5">
        <v>11508</v>
      </c>
      <c r="D1696" s="5" t="s">
        <v>70</v>
      </c>
      <c r="E1696" s="12" t="s">
        <v>15</v>
      </c>
      <c r="F1696" s="7">
        <v>97</v>
      </c>
      <c r="G1696" s="7">
        <v>88</v>
      </c>
      <c r="H1696" s="8">
        <v>11508007</v>
      </c>
      <c r="I1696" s="9">
        <v>0</v>
      </c>
      <c r="J1696" s="9">
        <v>1</v>
      </c>
      <c r="K1696" s="9">
        <v>1</v>
      </c>
      <c r="L1696" s="9">
        <v>1</v>
      </c>
      <c r="M1696" s="9">
        <v>1</v>
      </c>
      <c r="N1696" s="10">
        <v>4</v>
      </c>
    </row>
    <row r="1697" spans="1:14" x14ac:dyDescent="0.25">
      <c r="A1697" s="3" t="s">
        <v>10</v>
      </c>
      <c r="B1697" s="11" t="s">
        <v>50</v>
      </c>
      <c r="C1697" s="5">
        <v>11508</v>
      </c>
      <c r="D1697" s="5" t="s">
        <v>70</v>
      </c>
      <c r="E1697" s="12" t="s">
        <v>15</v>
      </c>
      <c r="F1697" s="7">
        <v>97</v>
      </c>
      <c r="G1697" s="7">
        <v>88</v>
      </c>
      <c r="H1697" s="8">
        <v>11508008</v>
      </c>
      <c r="I1697" s="9">
        <v>0</v>
      </c>
      <c r="J1697" s="9">
        <v>0</v>
      </c>
      <c r="K1697" s="9">
        <v>0</v>
      </c>
      <c r="L1697" s="9">
        <v>1</v>
      </c>
      <c r="M1697" s="9">
        <v>0</v>
      </c>
      <c r="N1697" s="10">
        <v>1</v>
      </c>
    </row>
    <row r="1698" spans="1:14" x14ac:dyDescent="0.25">
      <c r="A1698" s="3" t="s">
        <v>10</v>
      </c>
      <c r="B1698" s="11" t="s">
        <v>50</v>
      </c>
      <c r="C1698" s="5">
        <v>11508</v>
      </c>
      <c r="D1698" s="5" t="s">
        <v>70</v>
      </c>
      <c r="E1698" s="12" t="s">
        <v>15</v>
      </c>
      <c r="F1698" s="7">
        <v>97</v>
      </c>
      <c r="G1698" s="7">
        <v>88</v>
      </c>
      <c r="H1698" s="8">
        <v>11508009</v>
      </c>
      <c r="I1698" s="9">
        <v>1</v>
      </c>
      <c r="J1698" s="9">
        <v>0</v>
      </c>
      <c r="K1698" s="9">
        <v>1</v>
      </c>
      <c r="L1698" s="9">
        <v>1</v>
      </c>
      <c r="M1698" s="9">
        <v>0</v>
      </c>
      <c r="N1698" s="10">
        <v>3</v>
      </c>
    </row>
    <row r="1699" spans="1:14" x14ac:dyDescent="0.25">
      <c r="A1699" s="3" t="s">
        <v>10</v>
      </c>
      <c r="B1699" s="11" t="s">
        <v>50</v>
      </c>
      <c r="C1699" s="5">
        <v>11508</v>
      </c>
      <c r="D1699" s="5" t="s">
        <v>70</v>
      </c>
      <c r="E1699" s="12" t="s">
        <v>15</v>
      </c>
      <c r="F1699" s="7">
        <v>97</v>
      </c>
      <c r="G1699" s="7">
        <v>88</v>
      </c>
      <c r="H1699" s="8">
        <v>11508010</v>
      </c>
      <c r="I1699" s="9">
        <v>0</v>
      </c>
      <c r="J1699" s="9">
        <v>1</v>
      </c>
      <c r="K1699" s="9">
        <v>1</v>
      </c>
      <c r="L1699" s="9">
        <v>1</v>
      </c>
      <c r="M1699" s="9">
        <v>1</v>
      </c>
      <c r="N1699" s="10">
        <v>4</v>
      </c>
    </row>
    <row r="1700" spans="1:14" x14ac:dyDescent="0.25">
      <c r="A1700" s="3" t="s">
        <v>10</v>
      </c>
      <c r="B1700" s="11" t="s">
        <v>50</v>
      </c>
      <c r="C1700" s="5">
        <v>11508</v>
      </c>
      <c r="D1700" s="5" t="s">
        <v>70</v>
      </c>
      <c r="E1700" s="12" t="s">
        <v>15</v>
      </c>
      <c r="F1700" s="7">
        <v>97</v>
      </c>
      <c r="G1700" s="7">
        <v>88</v>
      </c>
      <c r="H1700" s="8">
        <v>11508011</v>
      </c>
      <c r="I1700" s="9">
        <v>1</v>
      </c>
      <c r="J1700" s="9">
        <v>1</v>
      </c>
      <c r="K1700" s="9">
        <v>1</v>
      </c>
      <c r="L1700" s="9">
        <v>1</v>
      </c>
      <c r="M1700" s="9">
        <v>1</v>
      </c>
      <c r="N1700" s="10">
        <v>5</v>
      </c>
    </row>
    <row r="1701" spans="1:14" x14ac:dyDescent="0.25">
      <c r="A1701" s="3" t="s">
        <v>10</v>
      </c>
      <c r="B1701" s="11" t="s">
        <v>50</v>
      </c>
      <c r="C1701" s="5">
        <v>11508</v>
      </c>
      <c r="D1701" s="5" t="s">
        <v>70</v>
      </c>
      <c r="E1701" s="12" t="s">
        <v>15</v>
      </c>
      <c r="F1701" s="7">
        <v>97</v>
      </c>
      <c r="G1701" s="7">
        <v>88</v>
      </c>
      <c r="H1701" s="8">
        <v>11508012</v>
      </c>
      <c r="I1701" s="9">
        <v>1</v>
      </c>
      <c r="J1701" s="9">
        <v>1</v>
      </c>
      <c r="K1701" s="9">
        <v>1</v>
      </c>
      <c r="L1701" s="9">
        <v>1</v>
      </c>
      <c r="M1701" s="9">
        <v>1</v>
      </c>
      <c r="N1701" s="10">
        <v>5</v>
      </c>
    </row>
    <row r="1702" spans="1:14" x14ac:dyDescent="0.25">
      <c r="A1702" s="3" t="s">
        <v>10</v>
      </c>
      <c r="B1702" s="11" t="s">
        <v>50</v>
      </c>
      <c r="C1702" s="5">
        <v>11508</v>
      </c>
      <c r="D1702" s="5" t="s">
        <v>70</v>
      </c>
      <c r="E1702" s="12" t="s">
        <v>15</v>
      </c>
      <c r="F1702" s="7">
        <v>97</v>
      </c>
      <c r="G1702" s="7">
        <v>88</v>
      </c>
      <c r="H1702" s="8">
        <v>11508013</v>
      </c>
      <c r="I1702" s="9">
        <v>1</v>
      </c>
      <c r="J1702" s="9">
        <v>1</v>
      </c>
      <c r="K1702" s="9">
        <v>1</v>
      </c>
      <c r="L1702" s="9">
        <v>1</v>
      </c>
      <c r="M1702" s="9">
        <v>1</v>
      </c>
      <c r="N1702" s="10">
        <v>5</v>
      </c>
    </row>
    <row r="1703" spans="1:14" x14ac:dyDescent="0.25">
      <c r="A1703" s="3" t="s">
        <v>10</v>
      </c>
      <c r="B1703" s="11" t="s">
        <v>50</v>
      </c>
      <c r="C1703" s="5">
        <v>11508</v>
      </c>
      <c r="D1703" s="5" t="s">
        <v>70</v>
      </c>
      <c r="E1703" s="12" t="s">
        <v>15</v>
      </c>
      <c r="F1703" s="7">
        <v>97</v>
      </c>
      <c r="G1703" s="7">
        <v>88</v>
      </c>
      <c r="H1703" s="8">
        <v>11508014</v>
      </c>
      <c r="I1703" s="9">
        <v>1</v>
      </c>
      <c r="J1703" s="9">
        <v>1</v>
      </c>
      <c r="K1703" s="9">
        <v>1</v>
      </c>
      <c r="L1703" s="9">
        <v>1</v>
      </c>
      <c r="M1703" s="9">
        <v>1</v>
      </c>
      <c r="N1703" s="10">
        <v>5</v>
      </c>
    </row>
    <row r="1704" spans="1:14" x14ac:dyDescent="0.25">
      <c r="A1704" s="3" t="s">
        <v>10</v>
      </c>
      <c r="B1704" s="11" t="s">
        <v>50</v>
      </c>
      <c r="C1704" s="5">
        <v>11508</v>
      </c>
      <c r="D1704" s="5" t="s">
        <v>70</v>
      </c>
      <c r="E1704" s="12" t="s">
        <v>15</v>
      </c>
      <c r="F1704" s="7">
        <v>97</v>
      </c>
      <c r="G1704" s="7">
        <v>88</v>
      </c>
      <c r="H1704" s="8">
        <v>11508015</v>
      </c>
      <c r="I1704" s="9">
        <v>0</v>
      </c>
      <c r="J1704" s="9">
        <v>1</v>
      </c>
      <c r="K1704" s="9">
        <v>1</v>
      </c>
      <c r="L1704" s="9">
        <v>1</v>
      </c>
      <c r="M1704" s="9">
        <v>1</v>
      </c>
      <c r="N1704" s="10">
        <v>4</v>
      </c>
    </row>
    <row r="1705" spans="1:14" x14ac:dyDescent="0.25">
      <c r="A1705" s="3" t="s">
        <v>10</v>
      </c>
      <c r="B1705" s="11" t="s">
        <v>50</v>
      </c>
      <c r="C1705" s="5">
        <v>11508</v>
      </c>
      <c r="D1705" s="5" t="s">
        <v>70</v>
      </c>
      <c r="E1705" s="12" t="s">
        <v>15</v>
      </c>
      <c r="F1705" s="7">
        <v>97</v>
      </c>
      <c r="G1705" s="7">
        <v>88</v>
      </c>
      <c r="H1705" s="8">
        <v>11508016</v>
      </c>
      <c r="I1705" s="9">
        <v>1</v>
      </c>
      <c r="J1705" s="9">
        <v>1</v>
      </c>
      <c r="K1705" s="9">
        <v>1</v>
      </c>
      <c r="L1705" s="9">
        <v>1</v>
      </c>
      <c r="M1705" s="9">
        <v>1</v>
      </c>
      <c r="N1705" s="10">
        <v>5</v>
      </c>
    </row>
    <row r="1706" spans="1:14" x14ac:dyDescent="0.25">
      <c r="A1706" s="3" t="s">
        <v>10</v>
      </c>
      <c r="B1706" s="11" t="s">
        <v>50</v>
      </c>
      <c r="C1706" s="5">
        <v>11508</v>
      </c>
      <c r="D1706" s="5" t="s">
        <v>70</v>
      </c>
      <c r="E1706" s="12" t="s">
        <v>15</v>
      </c>
      <c r="F1706" s="7">
        <v>97</v>
      </c>
      <c r="G1706" s="7">
        <v>88</v>
      </c>
      <c r="H1706" s="8">
        <v>11508017</v>
      </c>
      <c r="I1706" s="9">
        <v>0</v>
      </c>
      <c r="J1706" s="9">
        <v>1</v>
      </c>
      <c r="K1706" s="9">
        <v>1</v>
      </c>
      <c r="L1706" s="9">
        <v>0</v>
      </c>
      <c r="M1706" s="9">
        <v>1</v>
      </c>
      <c r="N1706" s="10">
        <v>3</v>
      </c>
    </row>
    <row r="1707" spans="1:14" x14ac:dyDescent="0.25">
      <c r="A1707" s="3" t="s">
        <v>10</v>
      </c>
      <c r="B1707" s="11" t="s">
        <v>50</v>
      </c>
      <c r="C1707" s="5">
        <v>11508</v>
      </c>
      <c r="D1707" s="5" t="s">
        <v>70</v>
      </c>
      <c r="E1707" s="12" t="s">
        <v>15</v>
      </c>
      <c r="F1707" s="7">
        <v>97</v>
      </c>
      <c r="G1707" s="7">
        <v>88</v>
      </c>
      <c r="H1707" s="8">
        <v>11508018</v>
      </c>
      <c r="I1707" s="9">
        <v>1</v>
      </c>
      <c r="J1707" s="9">
        <v>1</v>
      </c>
      <c r="K1707" s="9">
        <v>1</v>
      </c>
      <c r="L1707" s="9">
        <v>1</v>
      </c>
      <c r="M1707" s="9">
        <v>1</v>
      </c>
      <c r="N1707" s="10">
        <v>5</v>
      </c>
    </row>
    <row r="1708" spans="1:14" x14ac:dyDescent="0.25">
      <c r="A1708" s="3" t="s">
        <v>10</v>
      </c>
      <c r="B1708" s="11" t="s">
        <v>50</v>
      </c>
      <c r="C1708" s="5">
        <v>11508</v>
      </c>
      <c r="D1708" s="5" t="s">
        <v>70</v>
      </c>
      <c r="E1708" s="12" t="s">
        <v>15</v>
      </c>
      <c r="F1708" s="7">
        <v>97</v>
      </c>
      <c r="G1708" s="7">
        <v>88</v>
      </c>
      <c r="H1708" s="8">
        <v>11508019</v>
      </c>
      <c r="I1708" s="9">
        <v>1</v>
      </c>
      <c r="J1708" s="9">
        <v>1</v>
      </c>
      <c r="K1708" s="9">
        <v>1</v>
      </c>
      <c r="L1708" s="9">
        <v>1</v>
      </c>
      <c r="M1708" s="9">
        <v>1</v>
      </c>
      <c r="N1708" s="10">
        <v>5</v>
      </c>
    </row>
    <row r="1709" spans="1:14" x14ac:dyDescent="0.25">
      <c r="A1709" s="3" t="s">
        <v>10</v>
      </c>
      <c r="B1709" s="11" t="s">
        <v>50</v>
      </c>
      <c r="C1709" s="5">
        <v>11508</v>
      </c>
      <c r="D1709" s="5" t="s">
        <v>70</v>
      </c>
      <c r="E1709" s="12" t="s">
        <v>15</v>
      </c>
      <c r="F1709" s="7">
        <v>97</v>
      </c>
      <c r="G1709" s="7">
        <v>88</v>
      </c>
      <c r="H1709" s="8">
        <v>11508020</v>
      </c>
      <c r="I1709" s="9">
        <v>1</v>
      </c>
      <c r="J1709" s="9">
        <v>1</v>
      </c>
      <c r="K1709" s="9">
        <v>0</v>
      </c>
      <c r="L1709" s="9">
        <v>1</v>
      </c>
      <c r="M1709" s="9">
        <v>1</v>
      </c>
      <c r="N1709" s="10">
        <v>4</v>
      </c>
    </row>
    <row r="1710" spans="1:14" x14ac:dyDescent="0.25">
      <c r="A1710" s="3" t="s">
        <v>10</v>
      </c>
      <c r="B1710" s="11" t="s">
        <v>50</v>
      </c>
      <c r="C1710" s="5">
        <v>11508</v>
      </c>
      <c r="D1710" s="5" t="s">
        <v>70</v>
      </c>
      <c r="E1710" s="12" t="s">
        <v>15</v>
      </c>
      <c r="F1710" s="7">
        <v>97</v>
      </c>
      <c r="G1710" s="7">
        <v>88</v>
      </c>
      <c r="H1710" s="8">
        <v>11508021</v>
      </c>
      <c r="I1710" s="9">
        <v>1</v>
      </c>
      <c r="J1710" s="9">
        <v>1</v>
      </c>
      <c r="K1710" s="9">
        <v>1</v>
      </c>
      <c r="L1710" s="9">
        <v>1</v>
      </c>
      <c r="M1710" s="9">
        <v>1</v>
      </c>
      <c r="N1710" s="10">
        <v>5</v>
      </c>
    </row>
    <row r="1711" spans="1:14" x14ac:dyDescent="0.25">
      <c r="A1711" s="3" t="s">
        <v>10</v>
      </c>
      <c r="B1711" s="11" t="s">
        <v>50</v>
      </c>
      <c r="C1711" s="5">
        <v>11508</v>
      </c>
      <c r="D1711" s="5" t="s">
        <v>70</v>
      </c>
      <c r="E1711" s="12" t="s">
        <v>15</v>
      </c>
      <c r="F1711" s="7">
        <v>97</v>
      </c>
      <c r="G1711" s="7">
        <v>88</v>
      </c>
      <c r="H1711" s="8">
        <v>11508022</v>
      </c>
      <c r="I1711" s="9">
        <v>1</v>
      </c>
      <c r="J1711" s="9">
        <v>1</v>
      </c>
      <c r="K1711" s="9">
        <v>0</v>
      </c>
      <c r="L1711" s="9">
        <v>1</v>
      </c>
      <c r="M1711" s="9">
        <v>1</v>
      </c>
      <c r="N1711" s="10">
        <v>4</v>
      </c>
    </row>
    <row r="1712" spans="1:14" x14ac:dyDescent="0.25">
      <c r="A1712" s="3" t="s">
        <v>10</v>
      </c>
      <c r="B1712" s="11" t="s">
        <v>50</v>
      </c>
      <c r="C1712" s="5">
        <v>11508</v>
      </c>
      <c r="D1712" s="5" t="s">
        <v>70</v>
      </c>
      <c r="E1712" s="12" t="s">
        <v>15</v>
      </c>
      <c r="F1712" s="7">
        <v>97</v>
      </c>
      <c r="G1712" s="7">
        <v>88</v>
      </c>
      <c r="H1712" s="8">
        <v>11508023</v>
      </c>
      <c r="I1712" s="9">
        <v>1</v>
      </c>
      <c r="J1712" s="9">
        <v>0</v>
      </c>
      <c r="K1712" s="9">
        <v>0</v>
      </c>
      <c r="L1712" s="9">
        <v>1</v>
      </c>
      <c r="M1712" s="9">
        <v>1</v>
      </c>
      <c r="N1712" s="10">
        <v>3</v>
      </c>
    </row>
    <row r="1713" spans="1:14" x14ac:dyDescent="0.25">
      <c r="A1713" s="3" t="s">
        <v>10</v>
      </c>
      <c r="B1713" s="11" t="s">
        <v>50</v>
      </c>
      <c r="C1713" s="5">
        <v>11508</v>
      </c>
      <c r="D1713" s="5" t="s">
        <v>70</v>
      </c>
      <c r="E1713" s="12" t="s">
        <v>15</v>
      </c>
      <c r="F1713" s="7">
        <v>97</v>
      </c>
      <c r="G1713" s="7">
        <v>88</v>
      </c>
      <c r="H1713" s="8">
        <v>11508024</v>
      </c>
      <c r="I1713" s="9">
        <v>1</v>
      </c>
      <c r="J1713" s="9">
        <v>1</v>
      </c>
      <c r="K1713" s="9">
        <v>1</v>
      </c>
      <c r="L1713" s="9">
        <v>1</v>
      </c>
      <c r="M1713" s="9">
        <v>1</v>
      </c>
      <c r="N1713" s="10">
        <v>5</v>
      </c>
    </row>
    <row r="1714" spans="1:14" x14ac:dyDescent="0.25">
      <c r="A1714" s="3" t="s">
        <v>10</v>
      </c>
      <c r="B1714" s="11" t="s">
        <v>50</v>
      </c>
      <c r="C1714" s="5">
        <v>11508</v>
      </c>
      <c r="D1714" s="5" t="s">
        <v>70</v>
      </c>
      <c r="E1714" s="12" t="s">
        <v>15</v>
      </c>
      <c r="F1714" s="7">
        <v>97</v>
      </c>
      <c r="G1714" s="7">
        <v>88</v>
      </c>
      <c r="H1714" s="8">
        <v>11508025</v>
      </c>
      <c r="I1714" s="9">
        <v>1</v>
      </c>
      <c r="J1714" s="9">
        <v>1</v>
      </c>
      <c r="K1714" s="9">
        <v>1</v>
      </c>
      <c r="L1714" s="9">
        <v>1</v>
      </c>
      <c r="M1714" s="9">
        <v>1</v>
      </c>
      <c r="N1714" s="10">
        <v>5</v>
      </c>
    </row>
    <row r="1715" spans="1:14" x14ac:dyDescent="0.25">
      <c r="A1715" s="3" t="s">
        <v>10</v>
      </c>
      <c r="B1715" s="11" t="s">
        <v>50</v>
      </c>
      <c r="C1715" s="5">
        <v>11508</v>
      </c>
      <c r="D1715" s="5" t="s">
        <v>70</v>
      </c>
      <c r="E1715" s="12" t="s">
        <v>15</v>
      </c>
      <c r="F1715" s="7">
        <v>97</v>
      </c>
      <c r="G1715" s="7">
        <v>88</v>
      </c>
      <c r="H1715" s="8">
        <v>11508026</v>
      </c>
      <c r="I1715" s="9">
        <v>1</v>
      </c>
      <c r="J1715" s="9">
        <v>1</v>
      </c>
      <c r="K1715" s="9">
        <v>1</v>
      </c>
      <c r="L1715" s="9">
        <v>1</v>
      </c>
      <c r="M1715" s="9">
        <v>1</v>
      </c>
      <c r="N1715" s="10">
        <v>5</v>
      </c>
    </row>
    <row r="1716" spans="1:14" x14ac:dyDescent="0.25">
      <c r="A1716" s="3" t="s">
        <v>10</v>
      </c>
      <c r="B1716" s="11" t="s">
        <v>50</v>
      </c>
      <c r="C1716" s="5">
        <v>11508</v>
      </c>
      <c r="D1716" s="5" t="s">
        <v>70</v>
      </c>
      <c r="E1716" s="12" t="s">
        <v>15</v>
      </c>
      <c r="F1716" s="7">
        <v>97</v>
      </c>
      <c r="G1716" s="7">
        <v>88</v>
      </c>
      <c r="H1716" s="8">
        <v>11508027</v>
      </c>
      <c r="I1716" s="9">
        <v>1</v>
      </c>
      <c r="J1716" s="9">
        <v>1</v>
      </c>
      <c r="K1716" s="9">
        <v>0</v>
      </c>
      <c r="L1716" s="9">
        <v>1</v>
      </c>
      <c r="M1716" s="9">
        <v>1</v>
      </c>
      <c r="N1716" s="10">
        <v>4</v>
      </c>
    </row>
    <row r="1717" spans="1:14" x14ac:dyDescent="0.25">
      <c r="A1717" s="3" t="s">
        <v>10</v>
      </c>
      <c r="B1717" s="11" t="s">
        <v>50</v>
      </c>
      <c r="C1717" s="5">
        <v>11508</v>
      </c>
      <c r="D1717" s="5" t="s">
        <v>70</v>
      </c>
      <c r="E1717" s="12" t="s">
        <v>15</v>
      </c>
      <c r="F1717" s="7">
        <v>97</v>
      </c>
      <c r="G1717" s="7">
        <v>88</v>
      </c>
      <c r="H1717" s="8">
        <v>11508028</v>
      </c>
      <c r="I1717" s="9">
        <v>1</v>
      </c>
      <c r="J1717" s="9">
        <v>1</v>
      </c>
      <c r="K1717" s="9">
        <v>0</v>
      </c>
      <c r="L1717" s="9">
        <v>0</v>
      </c>
      <c r="M1717" s="9">
        <v>1</v>
      </c>
      <c r="N1717" s="10">
        <v>3</v>
      </c>
    </row>
    <row r="1718" spans="1:14" x14ac:dyDescent="0.25">
      <c r="A1718" s="3" t="s">
        <v>10</v>
      </c>
      <c r="B1718" s="11" t="s">
        <v>50</v>
      </c>
      <c r="C1718" s="5">
        <v>11508</v>
      </c>
      <c r="D1718" s="5" t="s">
        <v>70</v>
      </c>
      <c r="E1718" s="12" t="s">
        <v>15</v>
      </c>
      <c r="F1718" s="7">
        <v>97</v>
      </c>
      <c r="G1718" s="7">
        <v>88</v>
      </c>
      <c r="H1718" s="8">
        <v>11508029</v>
      </c>
      <c r="I1718" s="9">
        <v>1</v>
      </c>
      <c r="J1718" s="9">
        <v>1</v>
      </c>
      <c r="K1718" s="9">
        <v>0</v>
      </c>
      <c r="L1718" s="9">
        <v>1</v>
      </c>
      <c r="M1718" s="9">
        <v>1</v>
      </c>
      <c r="N1718" s="10">
        <v>4</v>
      </c>
    </row>
    <row r="1719" spans="1:14" x14ac:dyDescent="0.25">
      <c r="A1719" s="3" t="s">
        <v>10</v>
      </c>
      <c r="B1719" s="11" t="s">
        <v>50</v>
      </c>
      <c r="C1719" s="5">
        <v>11508</v>
      </c>
      <c r="D1719" s="5" t="s">
        <v>70</v>
      </c>
      <c r="E1719" s="12" t="s">
        <v>15</v>
      </c>
      <c r="F1719" s="7">
        <v>97</v>
      </c>
      <c r="G1719" s="7">
        <v>88</v>
      </c>
      <c r="H1719" s="8">
        <v>11508030</v>
      </c>
      <c r="I1719" s="9">
        <v>1</v>
      </c>
      <c r="J1719" s="9">
        <v>1</v>
      </c>
      <c r="K1719" s="9">
        <v>1</v>
      </c>
      <c r="L1719" s="9">
        <v>1</v>
      </c>
      <c r="M1719" s="9">
        <v>1</v>
      </c>
      <c r="N1719" s="10">
        <v>5</v>
      </c>
    </row>
    <row r="1720" spans="1:14" x14ac:dyDescent="0.25">
      <c r="A1720" s="3" t="s">
        <v>10</v>
      </c>
      <c r="B1720" s="11" t="s">
        <v>50</v>
      </c>
      <c r="C1720" s="5">
        <v>11508</v>
      </c>
      <c r="D1720" s="5" t="s">
        <v>70</v>
      </c>
      <c r="E1720" s="12" t="s">
        <v>15</v>
      </c>
      <c r="F1720" s="7">
        <v>97</v>
      </c>
      <c r="G1720" s="7">
        <v>88</v>
      </c>
      <c r="H1720" s="8">
        <v>11508031</v>
      </c>
      <c r="I1720" s="9">
        <v>1</v>
      </c>
      <c r="J1720" s="9">
        <v>1</v>
      </c>
      <c r="K1720" s="9">
        <v>1</v>
      </c>
      <c r="L1720" s="9">
        <v>1</v>
      </c>
      <c r="M1720" s="9">
        <v>1</v>
      </c>
      <c r="N1720" s="10">
        <v>5</v>
      </c>
    </row>
    <row r="1721" spans="1:14" x14ac:dyDescent="0.25">
      <c r="A1721" s="3" t="s">
        <v>10</v>
      </c>
      <c r="B1721" s="11" t="s">
        <v>50</v>
      </c>
      <c r="C1721" s="5">
        <v>11508</v>
      </c>
      <c r="D1721" s="5" t="s">
        <v>70</v>
      </c>
      <c r="E1721" s="12" t="s">
        <v>15</v>
      </c>
      <c r="F1721" s="7">
        <v>97</v>
      </c>
      <c r="G1721" s="7">
        <v>88</v>
      </c>
      <c r="H1721" s="8">
        <v>11508032</v>
      </c>
      <c r="I1721" s="9">
        <v>0</v>
      </c>
      <c r="J1721" s="9">
        <v>1</v>
      </c>
      <c r="K1721" s="9">
        <v>0</v>
      </c>
      <c r="L1721" s="9">
        <v>1</v>
      </c>
      <c r="M1721" s="9">
        <v>1</v>
      </c>
      <c r="N1721" s="10">
        <v>3</v>
      </c>
    </row>
    <row r="1722" spans="1:14" x14ac:dyDescent="0.25">
      <c r="A1722" s="3" t="s">
        <v>10</v>
      </c>
      <c r="B1722" s="11" t="s">
        <v>50</v>
      </c>
      <c r="C1722" s="5">
        <v>11508</v>
      </c>
      <c r="D1722" s="5" t="s">
        <v>70</v>
      </c>
      <c r="E1722" s="12" t="s">
        <v>15</v>
      </c>
      <c r="F1722" s="7">
        <v>97</v>
      </c>
      <c r="G1722" s="7">
        <v>88</v>
      </c>
      <c r="H1722" s="8">
        <v>11508033</v>
      </c>
      <c r="I1722" s="9">
        <v>0</v>
      </c>
      <c r="J1722" s="9">
        <v>1</v>
      </c>
      <c r="K1722" s="9">
        <v>0</v>
      </c>
      <c r="L1722" s="9">
        <v>1</v>
      </c>
      <c r="M1722" s="9">
        <v>1</v>
      </c>
      <c r="N1722" s="10">
        <v>3</v>
      </c>
    </row>
    <row r="1723" spans="1:14" x14ac:dyDescent="0.25">
      <c r="A1723" s="3" t="s">
        <v>10</v>
      </c>
      <c r="B1723" s="11" t="s">
        <v>50</v>
      </c>
      <c r="C1723" s="5">
        <v>11508</v>
      </c>
      <c r="D1723" s="5" t="s">
        <v>70</v>
      </c>
      <c r="E1723" s="12" t="s">
        <v>15</v>
      </c>
      <c r="F1723" s="7">
        <v>97</v>
      </c>
      <c r="G1723" s="7">
        <v>88</v>
      </c>
      <c r="H1723" s="8">
        <v>11508034</v>
      </c>
      <c r="I1723" s="9">
        <v>1</v>
      </c>
      <c r="J1723" s="9">
        <v>1</v>
      </c>
      <c r="K1723" s="9">
        <v>0</v>
      </c>
      <c r="L1723" s="9">
        <v>1</v>
      </c>
      <c r="M1723" s="9">
        <v>1</v>
      </c>
      <c r="N1723" s="10">
        <v>4</v>
      </c>
    </row>
    <row r="1724" spans="1:14" x14ac:dyDescent="0.25">
      <c r="A1724" s="3" t="s">
        <v>10</v>
      </c>
      <c r="B1724" s="11" t="s">
        <v>50</v>
      </c>
      <c r="C1724" s="5">
        <v>11508</v>
      </c>
      <c r="D1724" s="5" t="s">
        <v>70</v>
      </c>
      <c r="E1724" s="13" t="s">
        <v>16</v>
      </c>
      <c r="F1724" s="7">
        <v>97</v>
      </c>
      <c r="G1724" s="7">
        <v>88</v>
      </c>
      <c r="H1724" s="8">
        <v>11508035</v>
      </c>
      <c r="I1724" s="9">
        <v>1</v>
      </c>
      <c r="J1724" s="9">
        <v>0</v>
      </c>
      <c r="K1724" s="9">
        <v>0</v>
      </c>
      <c r="L1724" s="9">
        <v>1</v>
      </c>
      <c r="M1724" s="9">
        <v>0</v>
      </c>
      <c r="N1724" s="10">
        <v>2</v>
      </c>
    </row>
    <row r="1725" spans="1:14" x14ac:dyDescent="0.25">
      <c r="A1725" s="3" t="s">
        <v>10</v>
      </c>
      <c r="B1725" s="11" t="s">
        <v>50</v>
      </c>
      <c r="C1725" s="5">
        <v>11508</v>
      </c>
      <c r="D1725" s="5" t="s">
        <v>70</v>
      </c>
      <c r="E1725" s="12" t="s">
        <v>16</v>
      </c>
      <c r="F1725" s="7">
        <v>97</v>
      </c>
      <c r="G1725" s="7">
        <v>88</v>
      </c>
      <c r="H1725" s="8">
        <v>11508036</v>
      </c>
      <c r="I1725" s="9">
        <v>1</v>
      </c>
      <c r="J1725" s="9">
        <v>1</v>
      </c>
      <c r="K1725" s="9">
        <v>1</v>
      </c>
      <c r="L1725" s="9">
        <v>1</v>
      </c>
      <c r="M1725" s="9">
        <v>1</v>
      </c>
      <c r="N1725" s="10">
        <v>5</v>
      </c>
    </row>
    <row r="1726" spans="1:14" x14ac:dyDescent="0.25">
      <c r="A1726" s="3" t="s">
        <v>10</v>
      </c>
      <c r="B1726" s="11" t="s">
        <v>50</v>
      </c>
      <c r="C1726" s="5">
        <v>11508</v>
      </c>
      <c r="D1726" s="5" t="s">
        <v>70</v>
      </c>
      <c r="E1726" s="12" t="s">
        <v>16</v>
      </c>
      <c r="F1726" s="7">
        <v>97</v>
      </c>
      <c r="G1726" s="7">
        <v>88</v>
      </c>
      <c r="H1726" s="8">
        <v>11508037</v>
      </c>
      <c r="I1726" s="9">
        <v>1</v>
      </c>
      <c r="J1726" s="9">
        <v>1</v>
      </c>
      <c r="K1726" s="9">
        <v>1</v>
      </c>
      <c r="L1726" s="9">
        <v>1</v>
      </c>
      <c r="M1726" s="9">
        <v>1</v>
      </c>
      <c r="N1726" s="10">
        <v>5</v>
      </c>
    </row>
    <row r="1727" spans="1:14" x14ac:dyDescent="0.25">
      <c r="A1727" s="3" t="s">
        <v>10</v>
      </c>
      <c r="B1727" s="11" t="s">
        <v>50</v>
      </c>
      <c r="C1727" s="5">
        <v>11508</v>
      </c>
      <c r="D1727" s="5" t="s">
        <v>70</v>
      </c>
      <c r="E1727" s="12" t="s">
        <v>16</v>
      </c>
      <c r="F1727" s="7">
        <v>97</v>
      </c>
      <c r="G1727" s="7">
        <v>88</v>
      </c>
      <c r="H1727" s="8">
        <v>11508038</v>
      </c>
      <c r="I1727" s="9">
        <v>1</v>
      </c>
      <c r="J1727" s="9">
        <v>1</v>
      </c>
      <c r="K1727" s="9">
        <v>1</v>
      </c>
      <c r="L1727" s="9">
        <v>1</v>
      </c>
      <c r="M1727" s="9">
        <v>1</v>
      </c>
      <c r="N1727" s="10">
        <v>5</v>
      </c>
    </row>
    <row r="1728" spans="1:14" x14ac:dyDescent="0.25">
      <c r="A1728" s="3" t="s">
        <v>10</v>
      </c>
      <c r="B1728" s="11" t="s">
        <v>50</v>
      </c>
      <c r="C1728" s="5">
        <v>11508</v>
      </c>
      <c r="D1728" s="5" t="s">
        <v>70</v>
      </c>
      <c r="E1728" s="12" t="s">
        <v>16</v>
      </c>
      <c r="F1728" s="7">
        <v>97</v>
      </c>
      <c r="G1728" s="7">
        <v>88</v>
      </c>
      <c r="H1728" s="8">
        <v>11508039</v>
      </c>
      <c r="I1728" s="9">
        <v>1</v>
      </c>
      <c r="J1728" s="9">
        <v>1</v>
      </c>
      <c r="K1728" s="9">
        <v>0</v>
      </c>
      <c r="L1728" s="9">
        <v>1</v>
      </c>
      <c r="M1728" s="9">
        <v>1</v>
      </c>
      <c r="N1728" s="10">
        <v>4</v>
      </c>
    </row>
    <row r="1729" spans="1:14" x14ac:dyDescent="0.25">
      <c r="A1729" s="3" t="s">
        <v>10</v>
      </c>
      <c r="B1729" s="11" t="s">
        <v>50</v>
      </c>
      <c r="C1729" s="5">
        <v>11508</v>
      </c>
      <c r="D1729" s="5" t="s">
        <v>70</v>
      </c>
      <c r="E1729" s="12" t="s">
        <v>16</v>
      </c>
      <c r="F1729" s="7">
        <v>97</v>
      </c>
      <c r="G1729" s="7">
        <v>88</v>
      </c>
      <c r="H1729" s="8">
        <v>11508040</v>
      </c>
      <c r="I1729" s="9">
        <v>1</v>
      </c>
      <c r="J1729" s="9">
        <v>1</v>
      </c>
      <c r="K1729" s="9">
        <v>0</v>
      </c>
      <c r="L1729" s="9">
        <v>1</v>
      </c>
      <c r="M1729" s="9">
        <v>1</v>
      </c>
      <c r="N1729" s="10">
        <v>4</v>
      </c>
    </row>
    <row r="1730" spans="1:14" x14ac:dyDescent="0.25">
      <c r="A1730" s="3" t="s">
        <v>10</v>
      </c>
      <c r="B1730" s="11" t="s">
        <v>50</v>
      </c>
      <c r="C1730" s="5">
        <v>11508</v>
      </c>
      <c r="D1730" s="5" t="s">
        <v>70</v>
      </c>
      <c r="E1730" s="12" t="s">
        <v>16</v>
      </c>
      <c r="F1730" s="7">
        <v>97</v>
      </c>
      <c r="G1730" s="7">
        <v>88</v>
      </c>
      <c r="H1730" s="8">
        <v>11508041</v>
      </c>
      <c r="I1730" s="9">
        <v>1</v>
      </c>
      <c r="J1730" s="9">
        <v>0</v>
      </c>
      <c r="K1730" s="9">
        <v>1</v>
      </c>
      <c r="L1730" s="9">
        <v>1</v>
      </c>
      <c r="M1730" s="9">
        <v>1</v>
      </c>
      <c r="N1730" s="10">
        <v>4</v>
      </c>
    </row>
    <row r="1731" spans="1:14" x14ac:dyDescent="0.25">
      <c r="A1731" s="3" t="s">
        <v>10</v>
      </c>
      <c r="B1731" s="11" t="s">
        <v>50</v>
      </c>
      <c r="C1731" s="5">
        <v>11508</v>
      </c>
      <c r="D1731" s="5" t="s">
        <v>70</v>
      </c>
      <c r="E1731" s="12" t="s">
        <v>16</v>
      </c>
      <c r="F1731" s="7">
        <v>97</v>
      </c>
      <c r="G1731" s="7">
        <v>88</v>
      </c>
      <c r="H1731" s="8">
        <v>11508042</v>
      </c>
      <c r="I1731" s="9">
        <v>1</v>
      </c>
      <c r="J1731" s="9">
        <v>1</v>
      </c>
      <c r="K1731" s="9">
        <v>0</v>
      </c>
      <c r="L1731" s="9">
        <v>1</v>
      </c>
      <c r="M1731" s="9">
        <v>1</v>
      </c>
      <c r="N1731" s="10">
        <v>4</v>
      </c>
    </row>
    <row r="1732" spans="1:14" x14ac:dyDescent="0.25">
      <c r="A1732" s="3" t="s">
        <v>10</v>
      </c>
      <c r="B1732" s="11" t="s">
        <v>50</v>
      </c>
      <c r="C1732" s="5">
        <v>11508</v>
      </c>
      <c r="D1732" s="5" t="s">
        <v>70</v>
      </c>
      <c r="E1732" s="12" t="s">
        <v>16</v>
      </c>
      <c r="F1732" s="7">
        <v>97</v>
      </c>
      <c r="G1732" s="7">
        <v>88</v>
      </c>
      <c r="H1732" s="8">
        <v>11508043</v>
      </c>
      <c r="I1732" s="9">
        <v>1</v>
      </c>
      <c r="J1732" s="9">
        <v>0</v>
      </c>
      <c r="K1732" s="9">
        <v>1</v>
      </c>
      <c r="L1732" s="9">
        <v>1</v>
      </c>
      <c r="M1732" s="9">
        <v>1</v>
      </c>
      <c r="N1732" s="10">
        <v>4</v>
      </c>
    </row>
    <row r="1733" spans="1:14" x14ac:dyDescent="0.25">
      <c r="A1733" s="3" t="s">
        <v>10</v>
      </c>
      <c r="B1733" s="11" t="s">
        <v>50</v>
      </c>
      <c r="C1733" s="5">
        <v>11508</v>
      </c>
      <c r="D1733" s="5" t="s">
        <v>70</v>
      </c>
      <c r="E1733" s="12" t="s">
        <v>16</v>
      </c>
      <c r="F1733" s="7">
        <v>97</v>
      </c>
      <c r="G1733" s="7">
        <v>88</v>
      </c>
      <c r="H1733" s="8">
        <v>11508044</v>
      </c>
      <c r="I1733" s="9">
        <v>1</v>
      </c>
      <c r="J1733" s="9">
        <v>1</v>
      </c>
      <c r="K1733" s="9">
        <v>1</v>
      </c>
      <c r="L1733" s="9">
        <v>0</v>
      </c>
      <c r="M1733" s="9">
        <v>1</v>
      </c>
      <c r="N1733" s="10">
        <v>4</v>
      </c>
    </row>
    <row r="1734" spans="1:14" x14ac:dyDescent="0.25">
      <c r="A1734" s="3" t="s">
        <v>10</v>
      </c>
      <c r="B1734" s="11" t="s">
        <v>50</v>
      </c>
      <c r="C1734" s="5">
        <v>11508</v>
      </c>
      <c r="D1734" s="5" t="s">
        <v>70</v>
      </c>
      <c r="E1734" s="12" t="s">
        <v>16</v>
      </c>
      <c r="F1734" s="7">
        <v>97</v>
      </c>
      <c r="G1734" s="7">
        <v>88</v>
      </c>
      <c r="H1734" s="8">
        <v>11508045</v>
      </c>
      <c r="I1734" s="9">
        <v>1</v>
      </c>
      <c r="J1734" s="9">
        <v>1</v>
      </c>
      <c r="K1734" s="9">
        <v>1</v>
      </c>
      <c r="L1734" s="9">
        <v>1</v>
      </c>
      <c r="M1734" s="9">
        <v>1</v>
      </c>
      <c r="N1734" s="10">
        <v>5</v>
      </c>
    </row>
    <row r="1735" spans="1:14" x14ac:dyDescent="0.25">
      <c r="A1735" s="3" t="s">
        <v>10</v>
      </c>
      <c r="B1735" s="11" t="s">
        <v>50</v>
      </c>
      <c r="C1735" s="5">
        <v>11508</v>
      </c>
      <c r="D1735" s="5" t="s">
        <v>70</v>
      </c>
      <c r="E1735" s="12" t="s">
        <v>16</v>
      </c>
      <c r="F1735" s="7">
        <v>97</v>
      </c>
      <c r="G1735" s="7">
        <v>88</v>
      </c>
      <c r="H1735" s="8">
        <v>11508046</v>
      </c>
      <c r="I1735" s="9">
        <v>0</v>
      </c>
      <c r="J1735" s="9">
        <v>1</v>
      </c>
      <c r="K1735" s="9">
        <v>0</v>
      </c>
      <c r="L1735" s="9">
        <v>1</v>
      </c>
      <c r="M1735" s="9">
        <v>1</v>
      </c>
      <c r="N1735" s="10">
        <v>3</v>
      </c>
    </row>
    <row r="1736" spans="1:14" x14ac:dyDescent="0.25">
      <c r="A1736" s="3" t="s">
        <v>10</v>
      </c>
      <c r="B1736" s="11" t="s">
        <v>50</v>
      </c>
      <c r="C1736" s="5">
        <v>11508</v>
      </c>
      <c r="D1736" s="5" t="s">
        <v>70</v>
      </c>
      <c r="E1736" s="12" t="s">
        <v>16</v>
      </c>
      <c r="F1736" s="7">
        <v>97</v>
      </c>
      <c r="G1736" s="7">
        <v>88</v>
      </c>
      <c r="H1736" s="8">
        <v>11508047</v>
      </c>
      <c r="I1736" s="9">
        <v>1</v>
      </c>
      <c r="J1736" s="9">
        <v>1</v>
      </c>
      <c r="K1736" s="9">
        <v>1</v>
      </c>
      <c r="L1736" s="9">
        <v>1</v>
      </c>
      <c r="M1736" s="9">
        <v>1</v>
      </c>
      <c r="N1736" s="10">
        <v>5</v>
      </c>
    </row>
    <row r="1737" spans="1:14" x14ac:dyDescent="0.25">
      <c r="A1737" s="3" t="s">
        <v>10</v>
      </c>
      <c r="B1737" s="11" t="s">
        <v>50</v>
      </c>
      <c r="C1737" s="5">
        <v>11508</v>
      </c>
      <c r="D1737" s="5" t="s">
        <v>70</v>
      </c>
      <c r="E1737" s="12" t="s">
        <v>16</v>
      </c>
      <c r="F1737" s="7">
        <v>97</v>
      </c>
      <c r="G1737" s="7">
        <v>88</v>
      </c>
      <c r="H1737" s="8">
        <v>11508048</v>
      </c>
      <c r="I1737" s="9">
        <v>0</v>
      </c>
      <c r="J1737" s="9">
        <v>1</v>
      </c>
      <c r="K1737" s="9">
        <v>0</v>
      </c>
      <c r="L1737" s="9">
        <v>1</v>
      </c>
      <c r="M1737" s="9">
        <v>1</v>
      </c>
      <c r="N1737" s="10">
        <v>3</v>
      </c>
    </row>
    <row r="1738" spans="1:14" x14ac:dyDescent="0.25">
      <c r="A1738" s="3" t="s">
        <v>10</v>
      </c>
      <c r="B1738" s="11" t="s">
        <v>50</v>
      </c>
      <c r="C1738" s="5">
        <v>11508</v>
      </c>
      <c r="D1738" s="5" t="s">
        <v>70</v>
      </c>
      <c r="E1738" s="12" t="s">
        <v>16</v>
      </c>
      <c r="F1738" s="7">
        <v>97</v>
      </c>
      <c r="G1738" s="7">
        <v>88</v>
      </c>
      <c r="H1738" s="8">
        <v>11508049</v>
      </c>
      <c r="I1738" s="9">
        <v>1</v>
      </c>
      <c r="J1738" s="9">
        <v>1</v>
      </c>
      <c r="K1738" s="9">
        <v>1</v>
      </c>
      <c r="L1738" s="9">
        <v>1</v>
      </c>
      <c r="M1738" s="9">
        <v>1</v>
      </c>
      <c r="N1738" s="10">
        <v>5</v>
      </c>
    </row>
    <row r="1739" spans="1:14" x14ac:dyDescent="0.25">
      <c r="A1739" s="3" t="s">
        <v>10</v>
      </c>
      <c r="B1739" s="11" t="s">
        <v>50</v>
      </c>
      <c r="C1739" s="5">
        <v>11508</v>
      </c>
      <c r="D1739" s="5" t="s">
        <v>70</v>
      </c>
      <c r="E1739" s="12" t="s">
        <v>16</v>
      </c>
      <c r="F1739" s="7">
        <v>97</v>
      </c>
      <c r="G1739" s="7">
        <v>88</v>
      </c>
      <c r="H1739" s="8">
        <v>11508050</v>
      </c>
      <c r="I1739" s="9">
        <v>1</v>
      </c>
      <c r="J1739" s="9">
        <v>1</v>
      </c>
      <c r="K1739" s="9">
        <v>1</v>
      </c>
      <c r="L1739" s="9">
        <v>1</v>
      </c>
      <c r="M1739" s="9">
        <v>1</v>
      </c>
      <c r="N1739" s="10">
        <v>5</v>
      </c>
    </row>
    <row r="1740" spans="1:14" x14ac:dyDescent="0.25">
      <c r="A1740" s="3" t="s">
        <v>10</v>
      </c>
      <c r="B1740" s="11" t="s">
        <v>50</v>
      </c>
      <c r="C1740" s="5">
        <v>11508</v>
      </c>
      <c r="D1740" s="5" t="s">
        <v>70</v>
      </c>
      <c r="E1740" s="12" t="s">
        <v>16</v>
      </c>
      <c r="F1740" s="7">
        <v>97</v>
      </c>
      <c r="G1740" s="7">
        <v>88</v>
      </c>
      <c r="H1740" s="8">
        <v>11508051</v>
      </c>
      <c r="I1740" s="9">
        <v>1</v>
      </c>
      <c r="J1740" s="9">
        <v>1</v>
      </c>
      <c r="K1740" s="9">
        <v>1</v>
      </c>
      <c r="L1740" s="9">
        <v>1</v>
      </c>
      <c r="M1740" s="9">
        <v>1</v>
      </c>
      <c r="N1740" s="10">
        <v>5</v>
      </c>
    </row>
    <row r="1741" spans="1:14" x14ac:dyDescent="0.25">
      <c r="A1741" s="3" t="s">
        <v>10</v>
      </c>
      <c r="B1741" s="11" t="s">
        <v>50</v>
      </c>
      <c r="C1741" s="5">
        <v>11508</v>
      </c>
      <c r="D1741" s="5" t="s">
        <v>70</v>
      </c>
      <c r="E1741" s="12" t="s">
        <v>16</v>
      </c>
      <c r="F1741" s="7">
        <v>97</v>
      </c>
      <c r="G1741" s="7">
        <v>88</v>
      </c>
      <c r="H1741" s="8">
        <v>11508052</v>
      </c>
      <c r="I1741" s="9">
        <v>0</v>
      </c>
      <c r="J1741" s="9">
        <v>0</v>
      </c>
      <c r="K1741" s="9">
        <v>0</v>
      </c>
      <c r="L1741" s="9">
        <v>0</v>
      </c>
      <c r="M1741" s="9">
        <v>0</v>
      </c>
      <c r="N1741" s="10">
        <v>0</v>
      </c>
    </row>
    <row r="1742" spans="1:14" x14ac:dyDescent="0.25">
      <c r="A1742" s="3" t="s">
        <v>10</v>
      </c>
      <c r="B1742" s="11" t="s">
        <v>50</v>
      </c>
      <c r="C1742" s="5">
        <v>11508</v>
      </c>
      <c r="D1742" s="5" t="s">
        <v>70</v>
      </c>
      <c r="E1742" s="12" t="s">
        <v>16</v>
      </c>
      <c r="F1742" s="7">
        <v>97</v>
      </c>
      <c r="G1742" s="7">
        <v>88</v>
      </c>
      <c r="H1742" s="8">
        <v>11508053</v>
      </c>
      <c r="I1742" s="9">
        <v>1</v>
      </c>
      <c r="J1742" s="9">
        <v>1</v>
      </c>
      <c r="K1742" s="9">
        <v>0</v>
      </c>
      <c r="L1742" s="9">
        <v>1</v>
      </c>
      <c r="M1742" s="9">
        <v>1</v>
      </c>
      <c r="N1742" s="10">
        <v>4</v>
      </c>
    </row>
    <row r="1743" spans="1:14" x14ac:dyDescent="0.25">
      <c r="A1743" s="3" t="s">
        <v>10</v>
      </c>
      <c r="B1743" s="11" t="s">
        <v>50</v>
      </c>
      <c r="C1743" s="5">
        <v>11508</v>
      </c>
      <c r="D1743" s="5" t="s">
        <v>70</v>
      </c>
      <c r="E1743" s="12" t="s">
        <v>16</v>
      </c>
      <c r="F1743" s="7">
        <v>97</v>
      </c>
      <c r="G1743" s="7">
        <v>88</v>
      </c>
      <c r="H1743" s="8">
        <v>11508054</v>
      </c>
      <c r="I1743" s="9">
        <v>1</v>
      </c>
      <c r="J1743" s="9">
        <v>0</v>
      </c>
      <c r="K1743" s="9">
        <v>0</v>
      </c>
      <c r="L1743" s="9">
        <v>0</v>
      </c>
      <c r="M1743" s="9">
        <v>0</v>
      </c>
      <c r="N1743" s="10">
        <v>1</v>
      </c>
    </row>
    <row r="1744" spans="1:14" x14ac:dyDescent="0.25">
      <c r="A1744" s="3" t="s">
        <v>10</v>
      </c>
      <c r="B1744" s="11" t="s">
        <v>50</v>
      </c>
      <c r="C1744" s="5">
        <v>11508</v>
      </c>
      <c r="D1744" s="5" t="s">
        <v>70</v>
      </c>
      <c r="E1744" s="13" t="s">
        <v>17</v>
      </c>
      <c r="F1744" s="7">
        <v>97</v>
      </c>
      <c r="G1744" s="7">
        <v>88</v>
      </c>
      <c r="H1744" s="8">
        <v>11508055</v>
      </c>
      <c r="I1744" s="9">
        <v>0</v>
      </c>
      <c r="J1744" s="9">
        <v>1</v>
      </c>
      <c r="K1744" s="9">
        <v>1</v>
      </c>
      <c r="L1744" s="9">
        <v>1</v>
      </c>
      <c r="M1744" s="9">
        <v>1</v>
      </c>
      <c r="N1744" s="10">
        <v>4</v>
      </c>
    </row>
    <row r="1745" spans="1:14" x14ac:dyDescent="0.25">
      <c r="A1745" s="3" t="s">
        <v>10</v>
      </c>
      <c r="B1745" s="11" t="s">
        <v>50</v>
      </c>
      <c r="C1745" s="5">
        <v>11508</v>
      </c>
      <c r="D1745" s="5" t="s">
        <v>70</v>
      </c>
      <c r="E1745" s="12" t="s">
        <v>17</v>
      </c>
      <c r="F1745" s="7">
        <v>97</v>
      </c>
      <c r="G1745" s="7">
        <v>88</v>
      </c>
      <c r="H1745" s="8">
        <v>11508056</v>
      </c>
      <c r="I1745" s="9">
        <v>1</v>
      </c>
      <c r="J1745" s="9">
        <v>1</v>
      </c>
      <c r="K1745" s="9">
        <v>1</v>
      </c>
      <c r="L1745" s="9">
        <v>1</v>
      </c>
      <c r="M1745" s="9">
        <v>1</v>
      </c>
      <c r="N1745" s="10">
        <v>5</v>
      </c>
    </row>
    <row r="1746" spans="1:14" x14ac:dyDescent="0.25">
      <c r="A1746" s="3" t="s">
        <v>10</v>
      </c>
      <c r="B1746" s="11" t="s">
        <v>50</v>
      </c>
      <c r="C1746" s="5">
        <v>11508</v>
      </c>
      <c r="D1746" s="5" t="s">
        <v>70</v>
      </c>
      <c r="E1746" s="12" t="s">
        <v>17</v>
      </c>
      <c r="F1746" s="7">
        <v>97</v>
      </c>
      <c r="G1746" s="7">
        <v>88</v>
      </c>
      <c r="H1746" s="8">
        <v>11508057</v>
      </c>
      <c r="I1746" s="9">
        <v>1</v>
      </c>
      <c r="J1746" s="9">
        <v>0</v>
      </c>
      <c r="K1746" s="9">
        <v>1</v>
      </c>
      <c r="L1746" s="9">
        <v>1</v>
      </c>
      <c r="M1746" s="9">
        <v>1</v>
      </c>
      <c r="N1746" s="10">
        <v>4</v>
      </c>
    </row>
    <row r="1747" spans="1:14" x14ac:dyDescent="0.25">
      <c r="A1747" s="3" t="s">
        <v>10</v>
      </c>
      <c r="B1747" s="11" t="s">
        <v>50</v>
      </c>
      <c r="C1747" s="5">
        <v>11508</v>
      </c>
      <c r="D1747" s="5" t="s">
        <v>70</v>
      </c>
      <c r="E1747" s="12" t="s">
        <v>17</v>
      </c>
      <c r="F1747" s="7">
        <v>97</v>
      </c>
      <c r="G1747" s="7">
        <v>88</v>
      </c>
      <c r="H1747" s="8">
        <v>11508058</v>
      </c>
      <c r="I1747" s="9">
        <v>1</v>
      </c>
      <c r="J1747" s="9">
        <v>1</v>
      </c>
      <c r="K1747" s="9">
        <v>1</v>
      </c>
      <c r="L1747" s="9">
        <v>1</v>
      </c>
      <c r="M1747" s="9">
        <v>1</v>
      </c>
      <c r="N1747" s="10">
        <v>5</v>
      </c>
    </row>
    <row r="1748" spans="1:14" x14ac:dyDescent="0.25">
      <c r="A1748" s="3" t="s">
        <v>10</v>
      </c>
      <c r="B1748" s="11" t="s">
        <v>50</v>
      </c>
      <c r="C1748" s="5">
        <v>11508</v>
      </c>
      <c r="D1748" s="5" t="s">
        <v>70</v>
      </c>
      <c r="E1748" s="12" t="s">
        <v>17</v>
      </c>
      <c r="F1748" s="7">
        <v>97</v>
      </c>
      <c r="G1748" s="7">
        <v>88</v>
      </c>
      <c r="H1748" s="8">
        <v>11508059</v>
      </c>
      <c r="I1748" s="9">
        <v>1</v>
      </c>
      <c r="J1748" s="9">
        <v>1</v>
      </c>
      <c r="K1748" s="9">
        <v>1</v>
      </c>
      <c r="L1748" s="9">
        <v>1</v>
      </c>
      <c r="M1748" s="9">
        <v>1</v>
      </c>
      <c r="N1748" s="10">
        <v>5</v>
      </c>
    </row>
    <row r="1749" spans="1:14" x14ac:dyDescent="0.25">
      <c r="A1749" s="3" t="s">
        <v>10</v>
      </c>
      <c r="B1749" s="11" t="s">
        <v>50</v>
      </c>
      <c r="C1749" s="5">
        <v>11508</v>
      </c>
      <c r="D1749" s="5" t="s">
        <v>70</v>
      </c>
      <c r="E1749" s="12" t="s">
        <v>17</v>
      </c>
      <c r="F1749" s="7">
        <v>97</v>
      </c>
      <c r="G1749" s="7">
        <v>88</v>
      </c>
      <c r="H1749" s="8">
        <v>11508060</v>
      </c>
      <c r="I1749" s="9">
        <v>0</v>
      </c>
      <c r="J1749" s="9">
        <v>1</v>
      </c>
      <c r="K1749" s="9">
        <v>1</v>
      </c>
      <c r="L1749" s="9">
        <v>1</v>
      </c>
      <c r="M1749" s="9">
        <v>1</v>
      </c>
      <c r="N1749" s="10">
        <v>4</v>
      </c>
    </row>
    <row r="1750" spans="1:14" x14ac:dyDescent="0.25">
      <c r="A1750" s="3" t="s">
        <v>10</v>
      </c>
      <c r="B1750" s="11" t="s">
        <v>50</v>
      </c>
      <c r="C1750" s="5">
        <v>11508</v>
      </c>
      <c r="D1750" s="5" t="s">
        <v>70</v>
      </c>
      <c r="E1750" s="12" t="s">
        <v>17</v>
      </c>
      <c r="F1750" s="7">
        <v>97</v>
      </c>
      <c r="G1750" s="7">
        <v>88</v>
      </c>
      <c r="H1750" s="8">
        <v>11508061</v>
      </c>
      <c r="I1750" s="9">
        <v>0</v>
      </c>
      <c r="J1750" s="9">
        <v>1</v>
      </c>
      <c r="K1750" s="9">
        <v>1</v>
      </c>
      <c r="L1750" s="9">
        <v>1</v>
      </c>
      <c r="M1750" s="9">
        <v>1</v>
      </c>
      <c r="N1750" s="10">
        <v>4</v>
      </c>
    </row>
    <row r="1751" spans="1:14" x14ac:dyDescent="0.25">
      <c r="A1751" s="3" t="s">
        <v>10</v>
      </c>
      <c r="B1751" s="11" t="s">
        <v>50</v>
      </c>
      <c r="C1751" s="5">
        <v>11508</v>
      </c>
      <c r="D1751" s="5" t="s">
        <v>70</v>
      </c>
      <c r="E1751" s="12" t="s">
        <v>17</v>
      </c>
      <c r="F1751" s="7">
        <v>97</v>
      </c>
      <c r="G1751" s="7">
        <v>88</v>
      </c>
      <c r="H1751" s="8">
        <v>11508062</v>
      </c>
      <c r="I1751" s="9">
        <v>0</v>
      </c>
      <c r="J1751" s="9">
        <v>1</v>
      </c>
      <c r="K1751" s="9">
        <v>1</v>
      </c>
      <c r="L1751" s="9">
        <v>1</v>
      </c>
      <c r="M1751" s="9">
        <v>1</v>
      </c>
      <c r="N1751" s="10">
        <v>4</v>
      </c>
    </row>
    <row r="1752" spans="1:14" x14ac:dyDescent="0.25">
      <c r="A1752" s="3" t="s">
        <v>10</v>
      </c>
      <c r="B1752" s="11" t="s">
        <v>50</v>
      </c>
      <c r="C1752" s="5">
        <v>11508</v>
      </c>
      <c r="D1752" s="5" t="s">
        <v>70</v>
      </c>
      <c r="E1752" s="12" t="s">
        <v>17</v>
      </c>
      <c r="F1752" s="7">
        <v>97</v>
      </c>
      <c r="G1752" s="7">
        <v>88</v>
      </c>
      <c r="H1752" s="8">
        <v>11508063</v>
      </c>
      <c r="I1752" s="9">
        <v>0</v>
      </c>
      <c r="J1752" s="9">
        <v>1</v>
      </c>
      <c r="K1752" s="9">
        <v>1</v>
      </c>
      <c r="L1752" s="9">
        <v>1</v>
      </c>
      <c r="M1752" s="9">
        <v>1</v>
      </c>
      <c r="N1752" s="10">
        <v>4</v>
      </c>
    </row>
    <row r="1753" spans="1:14" x14ac:dyDescent="0.25">
      <c r="A1753" s="3" t="s">
        <v>10</v>
      </c>
      <c r="B1753" s="11" t="s">
        <v>50</v>
      </c>
      <c r="C1753" s="5">
        <v>11508</v>
      </c>
      <c r="D1753" s="5" t="s">
        <v>70</v>
      </c>
      <c r="E1753" s="12" t="s">
        <v>17</v>
      </c>
      <c r="F1753" s="7">
        <v>97</v>
      </c>
      <c r="G1753" s="7">
        <v>88</v>
      </c>
      <c r="H1753" s="8">
        <v>11508064</v>
      </c>
      <c r="I1753" s="9">
        <v>1</v>
      </c>
      <c r="J1753" s="9">
        <v>1</v>
      </c>
      <c r="K1753" s="9">
        <v>1</v>
      </c>
      <c r="L1753" s="9">
        <v>1</v>
      </c>
      <c r="M1753" s="9">
        <v>1</v>
      </c>
      <c r="N1753" s="10">
        <v>5</v>
      </c>
    </row>
    <row r="1754" spans="1:14" x14ac:dyDescent="0.25">
      <c r="A1754" s="3" t="s">
        <v>10</v>
      </c>
      <c r="B1754" s="11" t="s">
        <v>50</v>
      </c>
      <c r="C1754" s="5">
        <v>11508</v>
      </c>
      <c r="D1754" s="5" t="s">
        <v>70</v>
      </c>
      <c r="E1754" s="12" t="s">
        <v>17</v>
      </c>
      <c r="F1754" s="7">
        <v>97</v>
      </c>
      <c r="G1754" s="7">
        <v>88</v>
      </c>
      <c r="H1754" s="8">
        <v>11508065</v>
      </c>
      <c r="I1754" s="9">
        <v>1</v>
      </c>
      <c r="J1754" s="9">
        <v>1</v>
      </c>
      <c r="K1754" s="9">
        <v>1</v>
      </c>
      <c r="L1754" s="9">
        <v>1</v>
      </c>
      <c r="M1754" s="9">
        <v>1</v>
      </c>
      <c r="N1754" s="10">
        <v>5</v>
      </c>
    </row>
    <row r="1755" spans="1:14" x14ac:dyDescent="0.25">
      <c r="A1755" s="3" t="s">
        <v>10</v>
      </c>
      <c r="B1755" s="11" t="s">
        <v>50</v>
      </c>
      <c r="C1755" s="5">
        <v>11508</v>
      </c>
      <c r="D1755" s="5" t="s">
        <v>70</v>
      </c>
      <c r="E1755" s="12" t="s">
        <v>17</v>
      </c>
      <c r="F1755" s="7">
        <v>97</v>
      </c>
      <c r="G1755" s="7">
        <v>88</v>
      </c>
      <c r="H1755" s="8">
        <v>11508066</v>
      </c>
      <c r="I1755" s="9">
        <v>1</v>
      </c>
      <c r="J1755" s="9">
        <v>1</v>
      </c>
      <c r="K1755" s="9">
        <v>1</v>
      </c>
      <c r="L1755" s="9">
        <v>1</v>
      </c>
      <c r="M1755" s="9">
        <v>1</v>
      </c>
      <c r="N1755" s="10">
        <v>5</v>
      </c>
    </row>
    <row r="1756" spans="1:14" x14ac:dyDescent="0.25">
      <c r="A1756" s="3" t="s">
        <v>10</v>
      </c>
      <c r="B1756" s="11" t="s">
        <v>50</v>
      </c>
      <c r="C1756" s="5">
        <v>11508</v>
      </c>
      <c r="D1756" s="5" t="s">
        <v>70</v>
      </c>
      <c r="E1756" s="12" t="s">
        <v>17</v>
      </c>
      <c r="F1756" s="7">
        <v>97</v>
      </c>
      <c r="G1756" s="7">
        <v>88</v>
      </c>
      <c r="H1756" s="8">
        <v>11508067</v>
      </c>
      <c r="I1756" s="9">
        <v>1</v>
      </c>
      <c r="J1756" s="9">
        <v>1</v>
      </c>
      <c r="K1756" s="9">
        <v>1</v>
      </c>
      <c r="L1756" s="9">
        <v>1</v>
      </c>
      <c r="M1756" s="9">
        <v>1</v>
      </c>
      <c r="N1756" s="10">
        <v>5</v>
      </c>
    </row>
    <row r="1757" spans="1:14" x14ac:dyDescent="0.25">
      <c r="A1757" s="3" t="s">
        <v>10</v>
      </c>
      <c r="B1757" s="11" t="s">
        <v>50</v>
      </c>
      <c r="C1757" s="5">
        <v>11508</v>
      </c>
      <c r="D1757" s="5" t="s">
        <v>70</v>
      </c>
      <c r="E1757" s="12" t="s">
        <v>17</v>
      </c>
      <c r="F1757" s="7">
        <v>97</v>
      </c>
      <c r="G1757" s="7">
        <v>88</v>
      </c>
      <c r="H1757" s="8">
        <v>11508068</v>
      </c>
      <c r="I1757" s="9">
        <v>1</v>
      </c>
      <c r="J1757" s="9">
        <v>0</v>
      </c>
      <c r="K1757" s="9">
        <v>1</v>
      </c>
      <c r="L1757" s="9">
        <v>1</v>
      </c>
      <c r="M1757" s="9">
        <v>1</v>
      </c>
      <c r="N1757" s="10">
        <v>4</v>
      </c>
    </row>
    <row r="1758" spans="1:14" x14ac:dyDescent="0.25">
      <c r="A1758" s="3" t="s">
        <v>10</v>
      </c>
      <c r="B1758" s="11" t="s">
        <v>50</v>
      </c>
      <c r="C1758" s="5">
        <v>11508</v>
      </c>
      <c r="D1758" s="5" t="s">
        <v>70</v>
      </c>
      <c r="E1758" s="12" t="s">
        <v>17</v>
      </c>
      <c r="F1758" s="7">
        <v>97</v>
      </c>
      <c r="G1758" s="7">
        <v>88</v>
      </c>
      <c r="H1758" s="8">
        <v>11508069</v>
      </c>
      <c r="I1758" s="9">
        <v>1</v>
      </c>
      <c r="J1758" s="9">
        <v>1</v>
      </c>
      <c r="K1758" s="9">
        <v>1</v>
      </c>
      <c r="L1758" s="9">
        <v>1</v>
      </c>
      <c r="M1758" s="9">
        <v>1</v>
      </c>
      <c r="N1758" s="10">
        <v>5</v>
      </c>
    </row>
    <row r="1759" spans="1:14" x14ac:dyDescent="0.25">
      <c r="A1759" s="3" t="s">
        <v>10</v>
      </c>
      <c r="B1759" s="11" t="s">
        <v>50</v>
      </c>
      <c r="C1759" s="5">
        <v>11508</v>
      </c>
      <c r="D1759" s="5" t="s">
        <v>70</v>
      </c>
      <c r="E1759" s="12" t="s">
        <v>17</v>
      </c>
      <c r="F1759" s="7">
        <v>97</v>
      </c>
      <c r="G1759" s="7">
        <v>88</v>
      </c>
      <c r="H1759" s="8">
        <v>11508070</v>
      </c>
      <c r="I1759" s="9">
        <v>1</v>
      </c>
      <c r="J1759" s="9">
        <v>0</v>
      </c>
      <c r="K1759" s="9">
        <v>1</v>
      </c>
      <c r="L1759" s="9">
        <v>1</v>
      </c>
      <c r="M1759" s="9">
        <v>1</v>
      </c>
      <c r="N1759" s="10">
        <v>4</v>
      </c>
    </row>
    <row r="1760" spans="1:14" x14ac:dyDescent="0.25">
      <c r="A1760" s="3" t="s">
        <v>10</v>
      </c>
      <c r="B1760" s="11" t="s">
        <v>50</v>
      </c>
      <c r="C1760" s="5">
        <v>11508</v>
      </c>
      <c r="D1760" s="5" t="s">
        <v>70</v>
      </c>
      <c r="E1760" s="12" t="s">
        <v>17</v>
      </c>
      <c r="F1760" s="7">
        <v>97</v>
      </c>
      <c r="G1760" s="7">
        <v>88</v>
      </c>
      <c r="H1760" s="8">
        <v>11508071</v>
      </c>
      <c r="I1760" s="9">
        <v>1</v>
      </c>
      <c r="J1760" s="9">
        <v>1</v>
      </c>
      <c r="K1760" s="9">
        <v>1</v>
      </c>
      <c r="L1760" s="9">
        <v>1</v>
      </c>
      <c r="M1760" s="9">
        <v>1</v>
      </c>
      <c r="N1760" s="10">
        <v>5</v>
      </c>
    </row>
    <row r="1761" spans="1:14" x14ac:dyDescent="0.25">
      <c r="A1761" s="3" t="s">
        <v>10</v>
      </c>
      <c r="B1761" s="11" t="s">
        <v>50</v>
      </c>
      <c r="C1761" s="5">
        <v>11508</v>
      </c>
      <c r="D1761" s="5" t="s">
        <v>70</v>
      </c>
      <c r="E1761" s="12" t="s">
        <v>17</v>
      </c>
      <c r="F1761" s="7">
        <v>97</v>
      </c>
      <c r="G1761" s="7">
        <v>88</v>
      </c>
      <c r="H1761" s="8">
        <v>11508072</v>
      </c>
      <c r="I1761" s="9">
        <v>1</v>
      </c>
      <c r="J1761" s="9">
        <v>1</v>
      </c>
      <c r="K1761" s="9">
        <v>1</v>
      </c>
      <c r="L1761" s="9">
        <v>1</v>
      </c>
      <c r="M1761" s="9">
        <v>1</v>
      </c>
      <c r="N1761" s="10">
        <v>5</v>
      </c>
    </row>
    <row r="1762" spans="1:14" x14ac:dyDescent="0.25">
      <c r="A1762" s="3" t="s">
        <v>10</v>
      </c>
      <c r="B1762" s="11" t="s">
        <v>50</v>
      </c>
      <c r="C1762" s="5">
        <v>11508</v>
      </c>
      <c r="D1762" s="5" t="s">
        <v>70</v>
      </c>
      <c r="E1762" s="12" t="s">
        <v>17</v>
      </c>
      <c r="F1762" s="7">
        <v>97</v>
      </c>
      <c r="G1762" s="7">
        <v>88</v>
      </c>
      <c r="H1762" s="8">
        <v>11508073</v>
      </c>
      <c r="I1762" s="9">
        <v>1</v>
      </c>
      <c r="J1762" s="9">
        <v>1</v>
      </c>
      <c r="K1762" s="9">
        <v>1</v>
      </c>
      <c r="L1762" s="9">
        <v>1</v>
      </c>
      <c r="M1762" s="9">
        <v>1</v>
      </c>
      <c r="N1762" s="10">
        <v>5</v>
      </c>
    </row>
    <row r="1763" spans="1:14" x14ac:dyDescent="0.25">
      <c r="A1763" s="3" t="s">
        <v>10</v>
      </c>
      <c r="B1763" s="11" t="s">
        <v>50</v>
      </c>
      <c r="C1763" s="5">
        <v>11508</v>
      </c>
      <c r="D1763" s="5" t="s">
        <v>70</v>
      </c>
      <c r="E1763" s="12" t="s">
        <v>17</v>
      </c>
      <c r="F1763" s="7">
        <v>97</v>
      </c>
      <c r="G1763" s="7">
        <v>88</v>
      </c>
      <c r="H1763" s="8">
        <v>11508074</v>
      </c>
      <c r="I1763" s="9">
        <v>1</v>
      </c>
      <c r="J1763" s="9">
        <v>1</v>
      </c>
      <c r="K1763" s="9">
        <v>1</v>
      </c>
      <c r="L1763" s="9">
        <v>1</v>
      </c>
      <c r="M1763" s="9">
        <v>1</v>
      </c>
      <c r="N1763" s="10">
        <v>5</v>
      </c>
    </row>
    <row r="1764" spans="1:14" x14ac:dyDescent="0.25">
      <c r="A1764" s="3" t="s">
        <v>10</v>
      </c>
      <c r="B1764" s="11" t="s">
        <v>50</v>
      </c>
      <c r="C1764" s="5">
        <v>11508</v>
      </c>
      <c r="D1764" s="5" t="s">
        <v>70</v>
      </c>
      <c r="E1764" s="12" t="s">
        <v>17</v>
      </c>
      <c r="F1764" s="7">
        <v>97</v>
      </c>
      <c r="G1764" s="7">
        <v>88</v>
      </c>
      <c r="H1764" s="8">
        <v>11508075</v>
      </c>
      <c r="I1764" s="9">
        <v>1</v>
      </c>
      <c r="J1764" s="9">
        <v>1</v>
      </c>
      <c r="K1764" s="9">
        <v>1</v>
      </c>
      <c r="L1764" s="9">
        <v>1</v>
      </c>
      <c r="M1764" s="9">
        <v>1</v>
      </c>
      <c r="N1764" s="10">
        <v>5</v>
      </c>
    </row>
    <row r="1765" spans="1:14" x14ac:dyDescent="0.25">
      <c r="A1765" s="3" t="s">
        <v>10</v>
      </c>
      <c r="B1765" s="11" t="s">
        <v>50</v>
      </c>
      <c r="C1765" s="5">
        <v>11508</v>
      </c>
      <c r="D1765" s="5" t="s">
        <v>70</v>
      </c>
      <c r="E1765" s="12" t="s">
        <v>17</v>
      </c>
      <c r="F1765" s="7">
        <v>97</v>
      </c>
      <c r="G1765" s="7">
        <v>88</v>
      </c>
      <c r="H1765" s="8">
        <v>11508076</v>
      </c>
      <c r="I1765" s="9">
        <v>1</v>
      </c>
      <c r="J1765" s="9">
        <v>1</v>
      </c>
      <c r="K1765" s="9">
        <v>1</v>
      </c>
      <c r="L1765" s="9">
        <v>1</v>
      </c>
      <c r="M1765" s="9">
        <v>1</v>
      </c>
      <c r="N1765" s="10">
        <v>5</v>
      </c>
    </row>
    <row r="1766" spans="1:14" x14ac:dyDescent="0.25">
      <c r="A1766" s="3" t="s">
        <v>10</v>
      </c>
      <c r="B1766" s="11" t="s">
        <v>50</v>
      </c>
      <c r="C1766" s="5">
        <v>11508</v>
      </c>
      <c r="D1766" s="5" t="s">
        <v>70</v>
      </c>
      <c r="E1766" s="12" t="s">
        <v>17</v>
      </c>
      <c r="F1766" s="7">
        <v>97</v>
      </c>
      <c r="G1766" s="7">
        <v>88</v>
      </c>
      <c r="H1766" s="8">
        <v>11508077</v>
      </c>
      <c r="I1766" s="9">
        <v>1</v>
      </c>
      <c r="J1766" s="9">
        <v>1</v>
      </c>
      <c r="K1766" s="9">
        <v>1</v>
      </c>
      <c r="L1766" s="9">
        <v>1</v>
      </c>
      <c r="M1766" s="9">
        <v>1</v>
      </c>
      <c r="N1766" s="10">
        <v>5</v>
      </c>
    </row>
    <row r="1767" spans="1:14" x14ac:dyDescent="0.25">
      <c r="A1767" s="3" t="s">
        <v>10</v>
      </c>
      <c r="B1767" s="11" t="s">
        <v>50</v>
      </c>
      <c r="C1767" s="5">
        <v>11508</v>
      </c>
      <c r="D1767" s="5" t="s">
        <v>70</v>
      </c>
      <c r="E1767" s="12" t="s">
        <v>17</v>
      </c>
      <c r="F1767" s="7">
        <v>97</v>
      </c>
      <c r="G1767" s="7">
        <v>88</v>
      </c>
      <c r="H1767" s="8">
        <v>11508078</v>
      </c>
      <c r="I1767" s="9">
        <v>1</v>
      </c>
      <c r="J1767" s="9">
        <v>1</v>
      </c>
      <c r="K1767" s="9">
        <v>1</v>
      </c>
      <c r="L1767" s="9">
        <v>1</v>
      </c>
      <c r="M1767" s="9">
        <v>1</v>
      </c>
      <c r="N1767" s="10">
        <v>5</v>
      </c>
    </row>
    <row r="1768" spans="1:14" x14ac:dyDescent="0.25">
      <c r="A1768" s="3" t="s">
        <v>10</v>
      </c>
      <c r="B1768" s="11" t="s">
        <v>50</v>
      </c>
      <c r="C1768" s="5">
        <v>11508</v>
      </c>
      <c r="D1768" s="5" t="s">
        <v>70</v>
      </c>
      <c r="E1768" s="12" t="s">
        <v>17</v>
      </c>
      <c r="F1768" s="7">
        <v>97</v>
      </c>
      <c r="G1768" s="7">
        <v>88</v>
      </c>
      <c r="H1768" s="8">
        <v>11508079</v>
      </c>
      <c r="I1768" s="9">
        <v>1</v>
      </c>
      <c r="J1768" s="9">
        <v>1</v>
      </c>
      <c r="K1768" s="9">
        <v>1</v>
      </c>
      <c r="L1768" s="9">
        <v>1</v>
      </c>
      <c r="M1768" s="9">
        <v>1</v>
      </c>
      <c r="N1768" s="10">
        <v>5</v>
      </c>
    </row>
    <row r="1769" spans="1:14" x14ac:dyDescent="0.25">
      <c r="A1769" s="3" t="s">
        <v>10</v>
      </c>
      <c r="B1769" s="11" t="s">
        <v>50</v>
      </c>
      <c r="C1769" s="5">
        <v>11508</v>
      </c>
      <c r="D1769" s="5" t="s">
        <v>70</v>
      </c>
      <c r="E1769" s="12" t="s">
        <v>17</v>
      </c>
      <c r="F1769" s="7">
        <v>97</v>
      </c>
      <c r="G1769" s="7">
        <v>88</v>
      </c>
      <c r="H1769" s="8">
        <v>11508080</v>
      </c>
      <c r="I1769" s="9">
        <v>1</v>
      </c>
      <c r="J1769" s="9">
        <v>1</v>
      </c>
      <c r="K1769" s="9">
        <v>1</v>
      </c>
      <c r="L1769" s="9">
        <v>1</v>
      </c>
      <c r="M1769" s="9">
        <v>1</v>
      </c>
      <c r="N1769" s="10">
        <v>5</v>
      </c>
    </row>
    <row r="1770" spans="1:14" x14ac:dyDescent="0.25">
      <c r="A1770" s="3" t="s">
        <v>10</v>
      </c>
      <c r="B1770" s="11" t="s">
        <v>50</v>
      </c>
      <c r="C1770" s="5">
        <v>11508</v>
      </c>
      <c r="D1770" s="5" t="s">
        <v>70</v>
      </c>
      <c r="E1770" s="12" t="s">
        <v>17</v>
      </c>
      <c r="F1770" s="7">
        <v>97</v>
      </c>
      <c r="G1770" s="7">
        <v>88</v>
      </c>
      <c r="H1770" s="8">
        <v>11508081</v>
      </c>
      <c r="I1770" s="9">
        <v>1</v>
      </c>
      <c r="J1770" s="9">
        <v>1</v>
      </c>
      <c r="K1770" s="9">
        <v>1</v>
      </c>
      <c r="L1770" s="9">
        <v>1</v>
      </c>
      <c r="M1770" s="9">
        <v>1</v>
      </c>
      <c r="N1770" s="10">
        <v>5</v>
      </c>
    </row>
    <row r="1771" spans="1:14" x14ac:dyDescent="0.25">
      <c r="A1771" s="3" t="s">
        <v>10</v>
      </c>
      <c r="B1771" s="11" t="s">
        <v>50</v>
      </c>
      <c r="C1771" s="5">
        <v>11508</v>
      </c>
      <c r="D1771" s="5" t="s">
        <v>70</v>
      </c>
      <c r="E1771" s="12" t="s">
        <v>17</v>
      </c>
      <c r="F1771" s="7">
        <v>97</v>
      </c>
      <c r="G1771" s="7">
        <v>88</v>
      </c>
      <c r="H1771" s="8">
        <v>11508082</v>
      </c>
      <c r="I1771" s="9">
        <v>1</v>
      </c>
      <c r="J1771" s="9">
        <v>1</v>
      </c>
      <c r="K1771" s="9">
        <v>1</v>
      </c>
      <c r="L1771" s="9">
        <v>1</v>
      </c>
      <c r="M1771" s="9">
        <v>1</v>
      </c>
      <c r="N1771" s="10">
        <v>5</v>
      </c>
    </row>
    <row r="1772" spans="1:14" x14ac:dyDescent="0.25">
      <c r="A1772" s="3" t="s">
        <v>10</v>
      </c>
      <c r="B1772" s="11" t="s">
        <v>50</v>
      </c>
      <c r="C1772" s="5">
        <v>11508</v>
      </c>
      <c r="D1772" s="5" t="s">
        <v>70</v>
      </c>
      <c r="E1772" s="12" t="s">
        <v>17</v>
      </c>
      <c r="F1772" s="7">
        <v>97</v>
      </c>
      <c r="G1772" s="7">
        <v>88</v>
      </c>
      <c r="H1772" s="8">
        <v>11508083</v>
      </c>
      <c r="I1772" s="9">
        <v>1</v>
      </c>
      <c r="J1772" s="9">
        <v>1</v>
      </c>
      <c r="K1772" s="9">
        <v>1</v>
      </c>
      <c r="L1772" s="9">
        <v>1</v>
      </c>
      <c r="M1772" s="9">
        <v>1</v>
      </c>
      <c r="N1772" s="10">
        <v>5</v>
      </c>
    </row>
    <row r="1773" spans="1:14" x14ac:dyDescent="0.25">
      <c r="A1773" s="3" t="s">
        <v>10</v>
      </c>
      <c r="B1773" s="11" t="s">
        <v>50</v>
      </c>
      <c r="C1773" s="5">
        <v>11508</v>
      </c>
      <c r="D1773" s="5" t="s">
        <v>70</v>
      </c>
      <c r="E1773" s="12" t="s">
        <v>17</v>
      </c>
      <c r="F1773" s="7">
        <v>97</v>
      </c>
      <c r="G1773" s="7">
        <v>88</v>
      </c>
      <c r="H1773" s="8">
        <v>11508084</v>
      </c>
      <c r="I1773" s="9">
        <v>1</v>
      </c>
      <c r="J1773" s="9">
        <v>1</v>
      </c>
      <c r="K1773" s="9">
        <v>1</v>
      </c>
      <c r="L1773" s="9">
        <v>1</v>
      </c>
      <c r="M1773" s="9">
        <v>1</v>
      </c>
      <c r="N1773" s="10">
        <v>5</v>
      </c>
    </row>
    <row r="1774" spans="1:14" x14ac:dyDescent="0.25">
      <c r="A1774" s="3" t="s">
        <v>10</v>
      </c>
      <c r="B1774" s="11" t="s">
        <v>50</v>
      </c>
      <c r="C1774" s="5">
        <v>11508</v>
      </c>
      <c r="D1774" s="5" t="s">
        <v>70</v>
      </c>
      <c r="E1774" s="12" t="s">
        <v>17</v>
      </c>
      <c r="F1774" s="7">
        <v>97</v>
      </c>
      <c r="G1774" s="7">
        <v>88</v>
      </c>
      <c r="H1774" s="8">
        <v>11508085</v>
      </c>
      <c r="I1774" s="9">
        <v>1</v>
      </c>
      <c r="J1774" s="9">
        <v>1</v>
      </c>
      <c r="K1774" s="9">
        <v>1</v>
      </c>
      <c r="L1774" s="9">
        <v>1</v>
      </c>
      <c r="M1774" s="9">
        <v>1</v>
      </c>
      <c r="N1774" s="10">
        <v>5</v>
      </c>
    </row>
    <row r="1775" spans="1:14" x14ac:dyDescent="0.25">
      <c r="A1775" s="3" t="s">
        <v>10</v>
      </c>
      <c r="B1775" s="11" t="s">
        <v>50</v>
      </c>
      <c r="C1775" s="5">
        <v>11508</v>
      </c>
      <c r="D1775" s="5" t="s">
        <v>70</v>
      </c>
      <c r="E1775" s="12" t="s">
        <v>17</v>
      </c>
      <c r="F1775" s="7">
        <v>97</v>
      </c>
      <c r="G1775" s="7">
        <v>88</v>
      </c>
      <c r="H1775" s="8">
        <v>11508086</v>
      </c>
      <c r="I1775" s="9">
        <v>1</v>
      </c>
      <c r="J1775" s="9">
        <v>1</v>
      </c>
      <c r="K1775" s="9">
        <v>1</v>
      </c>
      <c r="L1775" s="9">
        <v>1</v>
      </c>
      <c r="M1775" s="9">
        <v>1</v>
      </c>
      <c r="N1775" s="10">
        <v>5</v>
      </c>
    </row>
    <row r="1776" spans="1:14" x14ac:dyDescent="0.25">
      <c r="A1776" s="3" t="s">
        <v>10</v>
      </c>
      <c r="B1776" s="11" t="s">
        <v>50</v>
      </c>
      <c r="C1776" s="5">
        <v>11508</v>
      </c>
      <c r="D1776" s="5" t="s">
        <v>70</v>
      </c>
      <c r="E1776" s="12" t="s">
        <v>17</v>
      </c>
      <c r="F1776" s="7">
        <v>97</v>
      </c>
      <c r="G1776" s="7">
        <v>88</v>
      </c>
      <c r="H1776" s="8">
        <v>11508087</v>
      </c>
      <c r="I1776" s="9">
        <v>1</v>
      </c>
      <c r="J1776" s="9">
        <v>1</v>
      </c>
      <c r="K1776" s="9">
        <v>1</v>
      </c>
      <c r="L1776" s="9">
        <v>1</v>
      </c>
      <c r="M1776" s="9">
        <v>1</v>
      </c>
      <c r="N1776" s="10">
        <v>5</v>
      </c>
    </row>
    <row r="1777" spans="1:14" x14ac:dyDescent="0.25">
      <c r="A1777" s="3" t="s">
        <v>10</v>
      </c>
      <c r="B1777" s="11" t="s">
        <v>50</v>
      </c>
      <c r="C1777" s="5">
        <v>11508</v>
      </c>
      <c r="D1777" s="5" t="s">
        <v>70</v>
      </c>
      <c r="E1777" s="12" t="s">
        <v>17</v>
      </c>
      <c r="F1777" s="7">
        <v>97</v>
      </c>
      <c r="G1777" s="7">
        <v>88</v>
      </c>
      <c r="H1777" s="8">
        <v>11508088</v>
      </c>
      <c r="I1777" s="9">
        <v>1</v>
      </c>
      <c r="J1777" s="9">
        <v>1</v>
      </c>
      <c r="K1777" s="9">
        <v>0</v>
      </c>
      <c r="L1777" s="9">
        <v>1</v>
      </c>
      <c r="M1777" s="9">
        <v>1</v>
      </c>
      <c r="N1777" s="10">
        <v>4</v>
      </c>
    </row>
    <row r="1778" spans="1:14" x14ac:dyDescent="0.25">
      <c r="A1778" s="33" t="s">
        <v>10</v>
      </c>
      <c r="B1778" s="11" t="s">
        <v>51</v>
      </c>
      <c r="C1778" s="5">
        <v>11510</v>
      </c>
      <c r="D1778" s="5" t="s">
        <v>70</v>
      </c>
      <c r="E1778" s="34" t="s">
        <v>15</v>
      </c>
      <c r="F1778" s="7">
        <v>54</v>
      </c>
      <c r="G1778" s="7">
        <v>49</v>
      </c>
      <c r="H1778" s="8">
        <v>11510001</v>
      </c>
      <c r="I1778" s="9">
        <v>1</v>
      </c>
      <c r="J1778" s="9">
        <v>1</v>
      </c>
      <c r="K1778" s="9">
        <v>0</v>
      </c>
      <c r="L1778" s="9">
        <v>1</v>
      </c>
      <c r="M1778" s="9">
        <v>1</v>
      </c>
      <c r="N1778" s="10">
        <v>4</v>
      </c>
    </row>
    <row r="1779" spans="1:14" x14ac:dyDescent="0.25">
      <c r="A1779" s="33" t="s">
        <v>10</v>
      </c>
      <c r="B1779" s="11" t="s">
        <v>51</v>
      </c>
      <c r="C1779" s="5">
        <v>11510</v>
      </c>
      <c r="D1779" s="5" t="s">
        <v>70</v>
      </c>
      <c r="E1779" s="12" t="s">
        <v>15</v>
      </c>
      <c r="F1779" s="7">
        <v>54</v>
      </c>
      <c r="G1779" s="7">
        <v>49</v>
      </c>
      <c r="H1779" s="8">
        <v>11510002</v>
      </c>
      <c r="I1779" s="9">
        <v>0</v>
      </c>
      <c r="J1779" s="9">
        <v>1</v>
      </c>
      <c r="K1779" s="9">
        <v>1</v>
      </c>
      <c r="L1779" s="9">
        <v>1</v>
      </c>
      <c r="M1779" s="9">
        <v>1</v>
      </c>
      <c r="N1779" s="10">
        <v>4</v>
      </c>
    </row>
    <row r="1780" spans="1:14" x14ac:dyDescent="0.25">
      <c r="A1780" s="33" t="s">
        <v>10</v>
      </c>
      <c r="B1780" s="11" t="s">
        <v>51</v>
      </c>
      <c r="C1780" s="5">
        <v>11510</v>
      </c>
      <c r="D1780" s="5" t="s">
        <v>70</v>
      </c>
      <c r="E1780" s="12" t="s">
        <v>15</v>
      </c>
      <c r="F1780" s="7">
        <v>54</v>
      </c>
      <c r="G1780" s="7">
        <v>49</v>
      </c>
      <c r="H1780" s="8">
        <v>11510003</v>
      </c>
      <c r="I1780" s="9">
        <v>1</v>
      </c>
      <c r="J1780" s="9">
        <v>1</v>
      </c>
      <c r="K1780" s="9">
        <v>1</v>
      </c>
      <c r="L1780" s="9">
        <v>1</v>
      </c>
      <c r="M1780" s="9">
        <v>1</v>
      </c>
      <c r="N1780" s="10">
        <v>5</v>
      </c>
    </row>
    <row r="1781" spans="1:14" x14ac:dyDescent="0.25">
      <c r="A1781" s="33" t="s">
        <v>10</v>
      </c>
      <c r="B1781" s="11" t="s">
        <v>51</v>
      </c>
      <c r="C1781" s="5">
        <v>11510</v>
      </c>
      <c r="D1781" s="5" t="s">
        <v>70</v>
      </c>
      <c r="E1781" s="12" t="s">
        <v>15</v>
      </c>
      <c r="F1781" s="7">
        <v>54</v>
      </c>
      <c r="G1781" s="7">
        <v>49</v>
      </c>
      <c r="H1781" s="8">
        <v>11510004</v>
      </c>
      <c r="I1781" s="9">
        <v>1</v>
      </c>
      <c r="J1781" s="9">
        <v>1</v>
      </c>
      <c r="K1781" s="9">
        <v>1</v>
      </c>
      <c r="L1781" s="9">
        <v>1</v>
      </c>
      <c r="M1781" s="9">
        <v>1</v>
      </c>
      <c r="N1781" s="10">
        <v>5</v>
      </c>
    </row>
    <row r="1782" spans="1:14" x14ac:dyDescent="0.25">
      <c r="A1782" s="33" t="s">
        <v>10</v>
      </c>
      <c r="B1782" s="11" t="s">
        <v>51</v>
      </c>
      <c r="C1782" s="5">
        <v>11510</v>
      </c>
      <c r="D1782" s="5" t="s">
        <v>70</v>
      </c>
      <c r="E1782" s="12" t="s">
        <v>15</v>
      </c>
      <c r="F1782" s="7">
        <v>54</v>
      </c>
      <c r="G1782" s="7">
        <v>49</v>
      </c>
      <c r="H1782" s="8">
        <v>11510005</v>
      </c>
      <c r="I1782" s="9">
        <v>1</v>
      </c>
      <c r="J1782" s="9">
        <v>1</v>
      </c>
      <c r="K1782" s="9"/>
      <c r="L1782" s="9">
        <v>1</v>
      </c>
      <c r="M1782" s="9">
        <v>1</v>
      </c>
      <c r="N1782" s="10">
        <v>4</v>
      </c>
    </row>
    <row r="1783" spans="1:14" x14ac:dyDescent="0.25">
      <c r="A1783" s="33" t="s">
        <v>10</v>
      </c>
      <c r="B1783" s="11" t="s">
        <v>51</v>
      </c>
      <c r="C1783" s="5">
        <v>11510</v>
      </c>
      <c r="D1783" s="5" t="s">
        <v>70</v>
      </c>
      <c r="E1783" s="12" t="s">
        <v>15</v>
      </c>
      <c r="F1783" s="7">
        <v>54</v>
      </c>
      <c r="G1783" s="7">
        <v>49</v>
      </c>
      <c r="H1783" s="8">
        <v>11510006</v>
      </c>
      <c r="I1783" s="9">
        <v>1</v>
      </c>
      <c r="J1783" s="9">
        <v>1</v>
      </c>
      <c r="K1783" s="9">
        <v>1</v>
      </c>
      <c r="L1783" s="9">
        <v>1</v>
      </c>
      <c r="M1783" s="9">
        <v>1</v>
      </c>
      <c r="N1783" s="10">
        <v>5</v>
      </c>
    </row>
    <row r="1784" spans="1:14" x14ac:dyDescent="0.25">
      <c r="A1784" s="33" t="s">
        <v>10</v>
      </c>
      <c r="B1784" s="11" t="s">
        <v>51</v>
      </c>
      <c r="C1784" s="5">
        <v>11510</v>
      </c>
      <c r="D1784" s="5" t="s">
        <v>70</v>
      </c>
      <c r="E1784" s="12" t="s">
        <v>15</v>
      </c>
      <c r="F1784" s="7">
        <v>54</v>
      </c>
      <c r="G1784" s="7">
        <v>49</v>
      </c>
      <c r="H1784" s="8">
        <v>11510007</v>
      </c>
      <c r="I1784" s="9">
        <v>1</v>
      </c>
      <c r="J1784" s="9">
        <v>1</v>
      </c>
      <c r="K1784" s="9">
        <v>0</v>
      </c>
      <c r="L1784" s="9">
        <v>1</v>
      </c>
      <c r="M1784" s="9">
        <v>1</v>
      </c>
      <c r="N1784" s="10">
        <v>4</v>
      </c>
    </row>
    <row r="1785" spans="1:14" x14ac:dyDescent="0.25">
      <c r="A1785" s="33" t="s">
        <v>10</v>
      </c>
      <c r="B1785" s="11" t="s">
        <v>51</v>
      </c>
      <c r="C1785" s="5">
        <v>11510</v>
      </c>
      <c r="D1785" s="5" t="s">
        <v>70</v>
      </c>
      <c r="E1785" s="12" t="s">
        <v>15</v>
      </c>
      <c r="F1785" s="7">
        <v>54</v>
      </c>
      <c r="G1785" s="7">
        <v>49</v>
      </c>
      <c r="H1785" s="8">
        <v>11510008</v>
      </c>
      <c r="I1785" s="9">
        <v>1</v>
      </c>
      <c r="J1785" s="9">
        <v>1</v>
      </c>
      <c r="K1785" s="9">
        <v>1</v>
      </c>
      <c r="L1785" s="9">
        <v>1</v>
      </c>
      <c r="M1785" s="9">
        <v>1</v>
      </c>
      <c r="N1785" s="10">
        <v>5</v>
      </c>
    </row>
    <row r="1786" spans="1:14" x14ac:dyDescent="0.25">
      <c r="A1786" s="33" t="s">
        <v>10</v>
      </c>
      <c r="B1786" s="11" t="s">
        <v>51</v>
      </c>
      <c r="C1786" s="5">
        <v>11510</v>
      </c>
      <c r="D1786" s="5" t="s">
        <v>70</v>
      </c>
      <c r="E1786" s="12" t="s">
        <v>15</v>
      </c>
      <c r="F1786" s="7">
        <v>54</v>
      </c>
      <c r="G1786" s="7">
        <v>49</v>
      </c>
      <c r="H1786" s="8">
        <v>11510009</v>
      </c>
      <c r="I1786" s="9">
        <v>1</v>
      </c>
      <c r="J1786" s="9">
        <v>1</v>
      </c>
      <c r="K1786" s="9">
        <v>1</v>
      </c>
      <c r="L1786" s="9">
        <v>1</v>
      </c>
      <c r="M1786" s="9">
        <v>1</v>
      </c>
      <c r="N1786" s="10">
        <v>5</v>
      </c>
    </row>
    <row r="1787" spans="1:14" x14ac:dyDescent="0.25">
      <c r="A1787" s="33" t="s">
        <v>10</v>
      </c>
      <c r="B1787" s="11" t="s">
        <v>51</v>
      </c>
      <c r="C1787" s="5">
        <v>11510</v>
      </c>
      <c r="D1787" s="5" t="s">
        <v>70</v>
      </c>
      <c r="E1787" s="12" t="s">
        <v>15</v>
      </c>
      <c r="F1787" s="7">
        <v>54</v>
      </c>
      <c r="G1787" s="7">
        <v>49</v>
      </c>
      <c r="H1787" s="8">
        <v>11510010</v>
      </c>
      <c r="I1787" s="9">
        <v>1</v>
      </c>
      <c r="J1787" s="9">
        <v>1</v>
      </c>
      <c r="K1787" s="9">
        <v>0</v>
      </c>
      <c r="L1787" s="9">
        <v>0</v>
      </c>
      <c r="M1787" s="9">
        <v>1</v>
      </c>
      <c r="N1787" s="10">
        <v>3</v>
      </c>
    </row>
    <row r="1788" spans="1:14" x14ac:dyDescent="0.25">
      <c r="A1788" s="33" t="s">
        <v>10</v>
      </c>
      <c r="B1788" s="11" t="s">
        <v>51</v>
      </c>
      <c r="C1788" s="5">
        <v>11510</v>
      </c>
      <c r="D1788" s="5" t="s">
        <v>70</v>
      </c>
      <c r="E1788" s="12" t="s">
        <v>15</v>
      </c>
      <c r="F1788" s="7">
        <v>54</v>
      </c>
      <c r="G1788" s="7">
        <v>49</v>
      </c>
      <c r="H1788" s="8">
        <v>11510011</v>
      </c>
      <c r="I1788" s="9">
        <v>1</v>
      </c>
      <c r="J1788" s="9">
        <v>1</v>
      </c>
      <c r="K1788" s="9">
        <v>1</v>
      </c>
      <c r="L1788" s="9">
        <v>1</v>
      </c>
      <c r="M1788" s="9">
        <v>1</v>
      </c>
      <c r="N1788" s="10">
        <v>5</v>
      </c>
    </row>
    <row r="1789" spans="1:14" x14ac:dyDescent="0.25">
      <c r="A1789" s="33" t="s">
        <v>10</v>
      </c>
      <c r="B1789" s="11" t="s">
        <v>51</v>
      </c>
      <c r="C1789" s="5">
        <v>11510</v>
      </c>
      <c r="D1789" s="5" t="s">
        <v>70</v>
      </c>
      <c r="E1789" s="12" t="s">
        <v>15</v>
      </c>
      <c r="F1789" s="7">
        <v>54</v>
      </c>
      <c r="G1789" s="7">
        <v>49</v>
      </c>
      <c r="H1789" s="8">
        <v>11510012</v>
      </c>
      <c r="I1789" s="9">
        <v>1</v>
      </c>
      <c r="J1789" s="9">
        <v>0</v>
      </c>
      <c r="K1789" s="9">
        <v>0</v>
      </c>
      <c r="L1789" s="9">
        <v>1</v>
      </c>
      <c r="M1789" s="9">
        <v>1</v>
      </c>
      <c r="N1789" s="10">
        <v>3</v>
      </c>
    </row>
    <row r="1790" spans="1:14" x14ac:dyDescent="0.25">
      <c r="A1790" s="33" t="s">
        <v>10</v>
      </c>
      <c r="B1790" s="11" t="s">
        <v>51</v>
      </c>
      <c r="C1790" s="5">
        <v>11510</v>
      </c>
      <c r="D1790" s="5" t="s">
        <v>70</v>
      </c>
      <c r="E1790" s="12" t="s">
        <v>15</v>
      </c>
      <c r="F1790" s="7">
        <v>54</v>
      </c>
      <c r="G1790" s="7">
        <v>49</v>
      </c>
      <c r="H1790" s="8">
        <v>11510013</v>
      </c>
      <c r="I1790" s="9">
        <v>1</v>
      </c>
      <c r="J1790" s="9">
        <v>1</v>
      </c>
      <c r="K1790" s="9">
        <v>1</v>
      </c>
      <c r="L1790" s="9">
        <v>1</v>
      </c>
      <c r="M1790" s="9">
        <v>1</v>
      </c>
      <c r="N1790" s="10">
        <v>5</v>
      </c>
    </row>
    <row r="1791" spans="1:14" x14ac:dyDescent="0.25">
      <c r="A1791" s="33" t="s">
        <v>10</v>
      </c>
      <c r="B1791" s="11" t="s">
        <v>51</v>
      </c>
      <c r="C1791" s="5">
        <v>11510</v>
      </c>
      <c r="D1791" s="5" t="s">
        <v>70</v>
      </c>
      <c r="E1791" s="12" t="s">
        <v>15</v>
      </c>
      <c r="F1791" s="7">
        <v>54</v>
      </c>
      <c r="G1791" s="7">
        <v>49</v>
      </c>
      <c r="H1791" s="8">
        <v>11510014</v>
      </c>
      <c r="I1791" s="9">
        <v>0</v>
      </c>
      <c r="J1791" s="9">
        <v>1</v>
      </c>
      <c r="K1791" s="9">
        <v>1</v>
      </c>
      <c r="L1791" s="9">
        <v>1</v>
      </c>
      <c r="M1791" s="9">
        <v>1</v>
      </c>
      <c r="N1791" s="10">
        <v>4</v>
      </c>
    </row>
    <row r="1792" spans="1:14" x14ac:dyDescent="0.25">
      <c r="A1792" s="33" t="s">
        <v>10</v>
      </c>
      <c r="B1792" s="11" t="s">
        <v>51</v>
      </c>
      <c r="C1792" s="5">
        <v>11510</v>
      </c>
      <c r="D1792" s="5" t="s">
        <v>70</v>
      </c>
      <c r="E1792" s="12" t="s">
        <v>15</v>
      </c>
      <c r="F1792" s="7">
        <v>54</v>
      </c>
      <c r="G1792" s="7">
        <v>49</v>
      </c>
      <c r="H1792" s="8">
        <v>11510015</v>
      </c>
      <c r="I1792" s="9">
        <v>1</v>
      </c>
      <c r="J1792" s="9">
        <v>1</v>
      </c>
      <c r="K1792" s="9">
        <v>1</v>
      </c>
      <c r="L1792" s="9">
        <v>1</v>
      </c>
      <c r="M1792" s="9">
        <v>1</v>
      </c>
      <c r="N1792" s="10">
        <v>5</v>
      </c>
    </row>
    <row r="1793" spans="1:14" x14ac:dyDescent="0.25">
      <c r="A1793" s="33" t="s">
        <v>10</v>
      </c>
      <c r="B1793" s="11" t="s">
        <v>51</v>
      </c>
      <c r="C1793" s="5">
        <v>11510</v>
      </c>
      <c r="D1793" s="5" t="s">
        <v>70</v>
      </c>
      <c r="E1793" s="12" t="s">
        <v>15</v>
      </c>
      <c r="F1793" s="7">
        <v>54</v>
      </c>
      <c r="G1793" s="7">
        <v>49</v>
      </c>
      <c r="H1793" s="8">
        <v>11510016</v>
      </c>
      <c r="I1793" s="9">
        <v>0</v>
      </c>
      <c r="J1793" s="9">
        <v>1</v>
      </c>
      <c r="K1793" s="9">
        <v>1</v>
      </c>
      <c r="L1793" s="9">
        <v>1</v>
      </c>
      <c r="M1793" s="9">
        <v>1</v>
      </c>
      <c r="N1793" s="10">
        <v>4</v>
      </c>
    </row>
    <row r="1794" spans="1:14" x14ac:dyDescent="0.25">
      <c r="A1794" s="33" t="s">
        <v>10</v>
      </c>
      <c r="B1794" s="11" t="s">
        <v>51</v>
      </c>
      <c r="C1794" s="5">
        <v>11510</v>
      </c>
      <c r="D1794" s="5" t="s">
        <v>70</v>
      </c>
      <c r="E1794" s="12" t="s">
        <v>15</v>
      </c>
      <c r="F1794" s="7">
        <v>54</v>
      </c>
      <c r="G1794" s="7">
        <v>49</v>
      </c>
      <c r="H1794" s="8">
        <v>11510017</v>
      </c>
      <c r="I1794" s="9">
        <v>1</v>
      </c>
      <c r="J1794" s="9">
        <v>1</v>
      </c>
      <c r="K1794" s="9">
        <v>1</v>
      </c>
      <c r="L1794" s="9">
        <v>1</v>
      </c>
      <c r="M1794" s="9">
        <v>1</v>
      </c>
      <c r="N1794" s="10">
        <v>5</v>
      </c>
    </row>
    <row r="1795" spans="1:14" x14ac:dyDescent="0.25">
      <c r="A1795" s="33" t="s">
        <v>10</v>
      </c>
      <c r="B1795" s="11" t="s">
        <v>51</v>
      </c>
      <c r="C1795" s="5">
        <v>11510</v>
      </c>
      <c r="D1795" s="5" t="s">
        <v>70</v>
      </c>
      <c r="E1795" s="12" t="s">
        <v>15</v>
      </c>
      <c r="F1795" s="7">
        <v>54</v>
      </c>
      <c r="G1795" s="7">
        <v>49</v>
      </c>
      <c r="H1795" s="8">
        <v>11510018</v>
      </c>
      <c r="I1795" s="9">
        <v>1</v>
      </c>
      <c r="J1795" s="9">
        <v>0</v>
      </c>
      <c r="K1795" s="9">
        <v>1</v>
      </c>
      <c r="L1795" s="9">
        <v>1</v>
      </c>
      <c r="M1795" s="9">
        <v>1</v>
      </c>
      <c r="N1795" s="10">
        <v>4</v>
      </c>
    </row>
    <row r="1796" spans="1:14" x14ac:dyDescent="0.25">
      <c r="A1796" s="33" t="s">
        <v>10</v>
      </c>
      <c r="B1796" s="11" t="s">
        <v>51</v>
      </c>
      <c r="C1796" s="5">
        <v>11510</v>
      </c>
      <c r="D1796" s="5" t="s">
        <v>70</v>
      </c>
      <c r="E1796" s="12" t="s">
        <v>15</v>
      </c>
      <c r="F1796" s="7">
        <v>54</v>
      </c>
      <c r="G1796" s="7">
        <v>49</v>
      </c>
      <c r="H1796" s="8">
        <v>11510019</v>
      </c>
      <c r="I1796" s="9">
        <v>1</v>
      </c>
      <c r="J1796" s="9">
        <v>1</v>
      </c>
      <c r="K1796" s="9">
        <v>1</v>
      </c>
      <c r="L1796" s="9">
        <v>1</v>
      </c>
      <c r="M1796" s="9">
        <v>1</v>
      </c>
      <c r="N1796" s="10">
        <v>5</v>
      </c>
    </row>
    <row r="1797" spans="1:14" x14ac:dyDescent="0.25">
      <c r="A1797" s="33" t="s">
        <v>10</v>
      </c>
      <c r="B1797" s="11" t="s">
        <v>51</v>
      </c>
      <c r="C1797" s="5">
        <v>11510</v>
      </c>
      <c r="D1797" s="5" t="s">
        <v>70</v>
      </c>
      <c r="E1797" s="12" t="s">
        <v>15</v>
      </c>
      <c r="F1797" s="7">
        <v>54</v>
      </c>
      <c r="G1797" s="7">
        <v>49</v>
      </c>
      <c r="H1797" s="8">
        <v>11510020</v>
      </c>
      <c r="I1797" s="9">
        <v>1</v>
      </c>
      <c r="J1797" s="9">
        <v>1</v>
      </c>
      <c r="K1797" s="9">
        <v>1</v>
      </c>
      <c r="L1797" s="9">
        <v>1</v>
      </c>
      <c r="M1797" s="9">
        <v>1</v>
      </c>
      <c r="N1797" s="10">
        <v>5</v>
      </c>
    </row>
    <row r="1798" spans="1:14" x14ac:dyDescent="0.25">
      <c r="A1798" s="33" t="s">
        <v>10</v>
      </c>
      <c r="B1798" s="11" t="s">
        <v>51</v>
      </c>
      <c r="C1798" s="5">
        <v>11510</v>
      </c>
      <c r="D1798" s="5" t="s">
        <v>70</v>
      </c>
      <c r="E1798" s="12" t="s">
        <v>15</v>
      </c>
      <c r="F1798" s="7">
        <v>54</v>
      </c>
      <c r="G1798" s="7">
        <v>49</v>
      </c>
      <c r="H1798" s="8">
        <v>11510021</v>
      </c>
      <c r="I1798" s="9">
        <v>0</v>
      </c>
      <c r="J1798" s="9">
        <v>1</v>
      </c>
      <c r="K1798" s="9">
        <v>0</v>
      </c>
      <c r="L1798" s="9">
        <v>1</v>
      </c>
      <c r="M1798" s="9">
        <v>1</v>
      </c>
      <c r="N1798" s="10">
        <v>3</v>
      </c>
    </row>
    <row r="1799" spans="1:14" x14ac:dyDescent="0.25">
      <c r="A1799" s="33" t="s">
        <v>10</v>
      </c>
      <c r="B1799" s="11" t="s">
        <v>51</v>
      </c>
      <c r="C1799" s="5">
        <v>11510</v>
      </c>
      <c r="D1799" s="5" t="s">
        <v>70</v>
      </c>
      <c r="E1799" s="12" t="s">
        <v>15</v>
      </c>
      <c r="F1799" s="7">
        <v>54</v>
      </c>
      <c r="G1799" s="7">
        <v>49</v>
      </c>
      <c r="H1799" s="8">
        <v>11510022</v>
      </c>
      <c r="I1799" s="9">
        <v>1</v>
      </c>
      <c r="J1799" s="9">
        <v>1</v>
      </c>
      <c r="K1799" s="9">
        <v>0</v>
      </c>
      <c r="L1799" s="9">
        <v>1</v>
      </c>
      <c r="M1799" s="9">
        <v>0</v>
      </c>
      <c r="N1799" s="10">
        <v>3</v>
      </c>
    </row>
    <row r="1800" spans="1:14" x14ac:dyDescent="0.25">
      <c r="A1800" s="33" t="s">
        <v>10</v>
      </c>
      <c r="B1800" s="11" t="s">
        <v>51</v>
      </c>
      <c r="C1800" s="5">
        <v>11510</v>
      </c>
      <c r="D1800" s="5" t="s">
        <v>70</v>
      </c>
      <c r="E1800" s="12" t="s">
        <v>15</v>
      </c>
      <c r="F1800" s="7">
        <v>54</v>
      </c>
      <c r="G1800" s="7">
        <v>49</v>
      </c>
      <c r="H1800" s="8">
        <v>11510023</v>
      </c>
      <c r="I1800" s="9">
        <v>1</v>
      </c>
      <c r="J1800" s="9">
        <v>1</v>
      </c>
      <c r="K1800" s="9">
        <v>1</v>
      </c>
      <c r="L1800" s="9">
        <v>1</v>
      </c>
      <c r="M1800" s="9">
        <v>1</v>
      </c>
      <c r="N1800" s="10">
        <v>5</v>
      </c>
    </row>
    <row r="1801" spans="1:14" x14ac:dyDescent="0.25">
      <c r="A1801" s="33" t="s">
        <v>10</v>
      </c>
      <c r="B1801" s="11" t="s">
        <v>51</v>
      </c>
      <c r="C1801" s="5">
        <v>11510</v>
      </c>
      <c r="D1801" s="5" t="s">
        <v>70</v>
      </c>
      <c r="E1801" s="12" t="s">
        <v>15</v>
      </c>
      <c r="F1801" s="7">
        <v>54</v>
      </c>
      <c r="G1801" s="7">
        <v>49</v>
      </c>
      <c r="H1801" s="8">
        <v>11510024</v>
      </c>
      <c r="I1801" s="9">
        <v>1</v>
      </c>
      <c r="J1801" s="9">
        <v>0</v>
      </c>
      <c r="K1801" s="9">
        <v>1</v>
      </c>
      <c r="L1801" s="9">
        <v>1</v>
      </c>
      <c r="M1801" s="9">
        <v>1</v>
      </c>
      <c r="N1801" s="10">
        <v>4</v>
      </c>
    </row>
    <row r="1802" spans="1:14" x14ac:dyDescent="0.25">
      <c r="A1802" s="33" t="s">
        <v>10</v>
      </c>
      <c r="B1802" s="11" t="s">
        <v>51</v>
      </c>
      <c r="C1802" s="5">
        <v>11510</v>
      </c>
      <c r="D1802" s="5" t="s">
        <v>70</v>
      </c>
      <c r="E1802" s="12" t="s">
        <v>15</v>
      </c>
      <c r="F1802" s="7">
        <v>54</v>
      </c>
      <c r="G1802" s="7">
        <v>49</v>
      </c>
      <c r="H1802" s="8">
        <v>11510025</v>
      </c>
      <c r="I1802" s="9">
        <v>1</v>
      </c>
      <c r="J1802" s="9">
        <v>1</v>
      </c>
      <c r="K1802" s="9">
        <v>1</v>
      </c>
      <c r="L1802" s="9">
        <v>1</v>
      </c>
      <c r="M1802" s="9">
        <v>1</v>
      </c>
      <c r="N1802" s="10">
        <v>5</v>
      </c>
    </row>
    <row r="1803" spans="1:14" x14ac:dyDescent="0.25">
      <c r="A1803" s="33" t="s">
        <v>10</v>
      </c>
      <c r="B1803" s="11" t="s">
        <v>51</v>
      </c>
      <c r="C1803" s="5">
        <v>11510</v>
      </c>
      <c r="D1803" s="5" t="s">
        <v>70</v>
      </c>
      <c r="E1803" s="12" t="s">
        <v>15</v>
      </c>
      <c r="F1803" s="7">
        <v>54</v>
      </c>
      <c r="G1803" s="7">
        <v>49</v>
      </c>
      <c r="H1803" s="8">
        <v>11510026</v>
      </c>
      <c r="I1803" s="9">
        <v>1</v>
      </c>
      <c r="J1803" s="9">
        <v>1</v>
      </c>
      <c r="K1803" s="9">
        <v>1</v>
      </c>
      <c r="L1803" s="9">
        <v>1</v>
      </c>
      <c r="M1803" s="9">
        <v>1</v>
      </c>
      <c r="N1803" s="10">
        <v>5</v>
      </c>
    </row>
    <row r="1804" spans="1:14" x14ac:dyDescent="0.25">
      <c r="A1804" s="33" t="s">
        <v>10</v>
      </c>
      <c r="B1804" s="11" t="s">
        <v>51</v>
      </c>
      <c r="C1804" s="5">
        <v>11510</v>
      </c>
      <c r="D1804" s="5" t="s">
        <v>70</v>
      </c>
      <c r="E1804" s="12" t="s">
        <v>15</v>
      </c>
      <c r="F1804" s="7">
        <v>54</v>
      </c>
      <c r="G1804" s="7">
        <v>49</v>
      </c>
      <c r="H1804" s="8">
        <v>11510027</v>
      </c>
      <c r="I1804" s="9">
        <v>1</v>
      </c>
      <c r="J1804" s="9">
        <v>1</v>
      </c>
      <c r="K1804" s="9">
        <v>1</v>
      </c>
      <c r="L1804" s="9">
        <v>1</v>
      </c>
      <c r="M1804" s="9">
        <v>1</v>
      </c>
      <c r="N1804" s="10">
        <v>5</v>
      </c>
    </row>
    <row r="1805" spans="1:14" x14ac:dyDescent="0.25">
      <c r="A1805" s="33" t="s">
        <v>10</v>
      </c>
      <c r="B1805" s="11" t="s">
        <v>51</v>
      </c>
      <c r="C1805" s="5">
        <v>11510</v>
      </c>
      <c r="D1805" s="5" t="s">
        <v>70</v>
      </c>
      <c r="E1805" s="35" t="s">
        <v>16</v>
      </c>
      <c r="F1805" s="7">
        <v>54</v>
      </c>
      <c r="G1805" s="7">
        <v>49</v>
      </c>
      <c r="H1805" s="8">
        <v>11510028</v>
      </c>
      <c r="I1805" s="9">
        <v>1</v>
      </c>
      <c r="J1805" s="9">
        <v>0</v>
      </c>
      <c r="K1805" s="9">
        <v>0</v>
      </c>
      <c r="L1805" s="9">
        <v>1</v>
      </c>
      <c r="M1805" s="9">
        <v>1</v>
      </c>
      <c r="N1805" s="10">
        <v>3</v>
      </c>
    </row>
    <row r="1806" spans="1:14" x14ac:dyDescent="0.25">
      <c r="A1806" s="33" t="s">
        <v>10</v>
      </c>
      <c r="B1806" s="11" t="s">
        <v>51</v>
      </c>
      <c r="C1806" s="5">
        <v>11510</v>
      </c>
      <c r="D1806" s="5" t="s">
        <v>70</v>
      </c>
      <c r="E1806" s="12" t="s">
        <v>16</v>
      </c>
      <c r="F1806" s="7">
        <v>54</v>
      </c>
      <c r="G1806" s="7">
        <v>49</v>
      </c>
      <c r="H1806" s="8">
        <v>11510029</v>
      </c>
      <c r="I1806" s="9">
        <v>1</v>
      </c>
      <c r="J1806" s="9">
        <v>1</v>
      </c>
      <c r="K1806" s="9">
        <v>0</v>
      </c>
      <c r="L1806" s="9">
        <v>1</v>
      </c>
      <c r="M1806" s="9">
        <v>1</v>
      </c>
      <c r="N1806" s="10">
        <v>4</v>
      </c>
    </row>
    <row r="1807" spans="1:14" x14ac:dyDescent="0.25">
      <c r="A1807" s="33" t="s">
        <v>10</v>
      </c>
      <c r="B1807" s="11" t="s">
        <v>51</v>
      </c>
      <c r="C1807" s="5">
        <v>11510</v>
      </c>
      <c r="D1807" s="5" t="s">
        <v>70</v>
      </c>
      <c r="E1807" s="12" t="s">
        <v>16</v>
      </c>
      <c r="F1807" s="7">
        <v>54</v>
      </c>
      <c r="G1807" s="7">
        <v>49</v>
      </c>
      <c r="H1807" s="8">
        <v>11510030</v>
      </c>
      <c r="I1807" s="9">
        <v>1</v>
      </c>
      <c r="J1807" s="9">
        <v>1</v>
      </c>
      <c r="K1807" s="9">
        <v>0</v>
      </c>
      <c r="L1807" s="9">
        <v>1</v>
      </c>
      <c r="M1807" s="9">
        <v>1</v>
      </c>
      <c r="N1807" s="10">
        <v>4</v>
      </c>
    </row>
    <row r="1808" spans="1:14" x14ac:dyDescent="0.25">
      <c r="A1808" s="33" t="s">
        <v>10</v>
      </c>
      <c r="B1808" s="11" t="s">
        <v>51</v>
      </c>
      <c r="C1808" s="5">
        <v>11510</v>
      </c>
      <c r="D1808" s="5" t="s">
        <v>70</v>
      </c>
      <c r="E1808" s="12" t="s">
        <v>16</v>
      </c>
      <c r="F1808" s="7">
        <v>54</v>
      </c>
      <c r="G1808" s="7">
        <v>49</v>
      </c>
      <c r="H1808" s="8">
        <v>11510031</v>
      </c>
      <c r="I1808" s="9">
        <v>1</v>
      </c>
      <c r="J1808" s="9">
        <v>1</v>
      </c>
      <c r="K1808" s="9">
        <v>1</v>
      </c>
      <c r="L1808" s="9">
        <v>1</v>
      </c>
      <c r="M1808" s="9">
        <v>1</v>
      </c>
      <c r="N1808" s="10">
        <v>5</v>
      </c>
    </row>
    <row r="1809" spans="1:14" x14ac:dyDescent="0.25">
      <c r="A1809" s="33" t="s">
        <v>10</v>
      </c>
      <c r="B1809" s="11" t="s">
        <v>51</v>
      </c>
      <c r="C1809" s="5">
        <v>11510</v>
      </c>
      <c r="D1809" s="5" t="s">
        <v>70</v>
      </c>
      <c r="E1809" s="12" t="s">
        <v>16</v>
      </c>
      <c r="F1809" s="7">
        <v>54</v>
      </c>
      <c r="G1809" s="7">
        <v>49</v>
      </c>
      <c r="H1809" s="8">
        <v>11510032</v>
      </c>
      <c r="I1809" s="9">
        <v>1</v>
      </c>
      <c r="J1809" s="9">
        <v>1</v>
      </c>
      <c r="K1809" s="9">
        <v>1</v>
      </c>
      <c r="L1809" s="9">
        <v>1</v>
      </c>
      <c r="M1809" s="9">
        <v>1</v>
      </c>
      <c r="N1809" s="10">
        <v>5</v>
      </c>
    </row>
    <row r="1810" spans="1:14" x14ac:dyDescent="0.25">
      <c r="A1810" s="33" t="s">
        <v>10</v>
      </c>
      <c r="B1810" s="11" t="s">
        <v>51</v>
      </c>
      <c r="C1810" s="5">
        <v>11510</v>
      </c>
      <c r="D1810" s="5" t="s">
        <v>70</v>
      </c>
      <c r="E1810" s="12" t="s">
        <v>16</v>
      </c>
      <c r="F1810" s="7">
        <v>54</v>
      </c>
      <c r="G1810" s="7">
        <v>49</v>
      </c>
      <c r="H1810" s="8">
        <v>11510033</v>
      </c>
      <c r="I1810" s="9">
        <v>1</v>
      </c>
      <c r="J1810" s="9">
        <v>1</v>
      </c>
      <c r="K1810" s="9">
        <v>1</v>
      </c>
      <c r="L1810" s="9">
        <v>1</v>
      </c>
      <c r="M1810" s="9">
        <v>1</v>
      </c>
      <c r="N1810" s="10">
        <v>5</v>
      </c>
    </row>
    <row r="1811" spans="1:14" x14ac:dyDescent="0.25">
      <c r="A1811" s="33" t="s">
        <v>10</v>
      </c>
      <c r="B1811" s="11" t="s">
        <v>51</v>
      </c>
      <c r="C1811" s="5">
        <v>11510</v>
      </c>
      <c r="D1811" s="5" t="s">
        <v>70</v>
      </c>
      <c r="E1811" s="12" t="s">
        <v>16</v>
      </c>
      <c r="F1811" s="7">
        <v>54</v>
      </c>
      <c r="G1811" s="7">
        <v>49</v>
      </c>
      <c r="H1811" s="8">
        <v>11510034</v>
      </c>
      <c r="I1811" s="9">
        <v>1</v>
      </c>
      <c r="J1811" s="9">
        <v>1</v>
      </c>
      <c r="K1811" s="9">
        <v>0</v>
      </c>
      <c r="L1811" s="9">
        <v>1</v>
      </c>
      <c r="M1811" s="9">
        <v>1</v>
      </c>
      <c r="N1811" s="10">
        <v>4</v>
      </c>
    </row>
    <row r="1812" spans="1:14" x14ac:dyDescent="0.25">
      <c r="A1812" s="33" t="s">
        <v>10</v>
      </c>
      <c r="B1812" s="11" t="s">
        <v>51</v>
      </c>
      <c r="C1812" s="5">
        <v>11510</v>
      </c>
      <c r="D1812" s="5" t="s">
        <v>70</v>
      </c>
      <c r="E1812" s="12" t="s">
        <v>16</v>
      </c>
      <c r="F1812" s="7">
        <v>54</v>
      </c>
      <c r="G1812" s="7">
        <v>49</v>
      </c>
      <c r="H1812" s="8">
        <v>11510035</v>
      </c>
      <c r="I1812" s="9">
        <v>1</v>
      </c>
      <c r="J1812" s="9">
        <v>1</v>
      </c>
      <c r="K1812" s="9">
        <v>1</v>
      </c>
      <c r="L1812" s="9">
        <v>1</v>
      </c>
      <c r="M1812" s="9">
        <v>1</v>
      </c>
      <c r="N1812" s="10">
        <v>5</v>
      </c>
    </row>
    <row r="1813" spans="1:14" x14ac:dyDescent="0.25">
      <c r="A1813" s="33" t="s">
        <v>10</v>
      </c>
      <c r="B1813" s="11" t="s">
        <v>51</v>
      </c>
      <c r="C1813" s="5">
        <v>11510</v>
      </c>
      <c r="D1813" s="5" t="s">
        <v>70</v>
      </c>
      <c r="E1813" s="12" t="s">
        <v>16</v>
      </c>
      <c r="F1813" s="7">
        <v>54</v>
      </c>
      <c r="G1813" s="7">
        <v>49</v>
      </c>
      <c r="H1813" s="8">
        <v>11510036</v>
      </c>
      <c r="I1813" s="9">
        <v>1</v>
      </c>
      <c r="J1813" s="9">
        <v>1</v>
      </c>
      <c r="K1813" s="9">
        <v>0</v>
      </c>
      <c r="L1813" s="9">
        <v>0</v>
      </c>
      <c r="M1813" s="9">
        <v>1</v>
      </c>
      <c r="N1813" s="10">
        <v>3</v>
      </c>
    </row>
    <row r="1814" spans="1:14" x14ac:dyDescent="0.25">
      <c r="A1814" s="33" t="s">
        <v>10</v>
      </c>
      <c r="B1814" s="11" t="s">
        <v>51</v>
      </c>
      <c r="C1814" s="5">
        <v>11510</v>
      </c>
      <c r="D1814" s="5" t="s">
        <v>70</v>
      </c>
      <c r="E1814" s="12" t="s">
        <v>16</v>
      </c>
      <c r="F1814" s="7">
        <v>54</v>
      </c>
      <c r="G1814" s="7">
        <v>49</v>
      </c>
      <c r="H1814" s="8">
        <v>11510037</v>
      </c>
      <c r="I1814" s="9">
        <v>1</v>
      </c>
      <c r="J1814" s="9">
        <v>1</v>
      </c>
      <c r="K1814" s="9">
        <v>1</v>
      </c>
      <c r="L1814" s="9">
        <v>1</v>
      </c>
      <c r="M1814" s="9">
        <v>1</v>
      </c>
      <c r="N1814" s="10">
        <v>5</v>
      </c>
    </row>
    <row r="1815" spans="1:14" x14ac:dyDescent="0.25">
      <c r="A1815" s="33" t="s">
        <v>10</v>
      </c>
      <c r="B1815" s="11" t="s">
        <v>51</v>
      </c>
      <c r="C1815" s="5">
        <v>11510</v>
      </c>
      <c r="D1815" s="5" t="s">
        <v>70</v>
      </c>
      <c r="E1815" s="12" t="s">
        <v>16</v>
      </c>
      <c r="F1815" s="7">
        <v>54</v>
      </c>
      <c r="G1815" s="7">
        <v>49</v>
      </c>
      <c r="H1815" s="8">
        <v>11510038</v>
      </c>
      <c r="I1815" s="9">
        <v>1</v>
      </c>
      <c r="J1815" s="9">
        <v>1</v>
      </c>
      <c r="K1815" s="9">
        <v>0</v>
      </c>
      <c r="L1815" s="9">
        <v>1</v>
      </c>
      <c r="M1815" s="9">
        <v>1</v>
      </c>
      <c r="N1815" s="10">
        <v>4</v>
      </c>
    </row>
    <row r="1816" spans="1:14" x14ac:dyDescent="0.25">
      <c r="A1816" s="33" t="s">
        <v>10</v>
      </c>
      <c r="B1816" s="11" t="s">
        <v>51</v>
      </c>
      <c r="C1816" s="5">
        <v>11510</v>
      </c>
      <c r="D1816" s="5" t="s">
        <v>70</v>
      </c>
      <c r="E1816" s="12" t="s">
        <v>16</v>
      </c>
      <c r="F1816" s="7">
        <v>54</v>
      </c>
      <c r="G1816" s="7">
        <v>49</v>
      </c>
      <c r="H1816" s="8">
        <v>11510039</v>
      </c>
      <c r="I1816" s="9">
        <v>1</v>
      </c>
      <c r="J1816" s="9">
        <v>1</v>
      </c>
      <c r="K1816" s="9">
        <v>0</v>
      </c>
      <c r="L1816" s="9">
        <v>1</v>
      </c>
      <c r="M1816" s="9">
        <v>1</v>
      </c>
      <c r="N1816" s="10">
        <v>4</v>
      </c>
    </row>
    <row r="1817" spans="1:14" x14ac:dyDescent="0.25">
      <c r="A1817" s="33" t="s">
        <v>10</v>
      </c>
      <c r="B1817" s="11" t="s">
        <v>51</v>
      </c>
      <c r="C1817" s="5">
        <v>11510</v>
      </c>
      <c r="D1817" s="5" t="s">
        <v>70</v>
      </c>
      <c r="E1817" s="12" t="s">
        <v>16</v>
      </c>
      <c r="F1817" s="7">
        <v>54</v>
      </c>
      <c r="G1817" s="7">
        <v>49</v>
      </c>
      <c r="H1817" s="8">
        <v>11510040</v>
      </c>
      <c r="I1817" s="9">
        <v>1</v>
      </c>
      <c r="J1817" s="9">
        <v>1</v>
      </c>
      <c r="K1817" s="9">
        <v>0</v>
      </c>
      <c r="L1817" s="9">
        <v>1</v>
      </c>
      <c r="M1817" s="9">
        <v>1</v>
      </c>
      <c r="N1817" s="10">
        <v>4</v>
      </c>
    </row>
    <row r="1818" spans="1:14" x14ac:dyDescent="0.25">
      <c r="A1818" s="33" t="s">
        <v>10</v>
      </c>
      <c r="B1818" s="11" t="s">
        <v>51</v>
      </c>
      <c r="C1818" s="5">
        <v>11510</v>
      </c>
      <c r="D1818" s="5" t="s">
        <v>70</v>
      </c>
      <c r="E1818" s="12" t="s">
        <v>16</v>
      </c>
      <c r="F1818" s="7">
        <v>54</v>
      </c>
      <c r="G1818" s="7">
        <v>49</v>
      </c>
      <c r="H1818" s="8">
        <v>11510041</v>
      </c>
      <c r="I1818" s="9">
        <v>1</v>
      </c>
      <c r="J1818" s="9">
        <v>0</v>
      </c>
      <c r="K1818" s="9">
        <v>0</v>
      </c>
      <c r="L1818" s="9">
        <v>1</v>
      </c>
      <c r="M1818" s="9">
        <v>1</v>
      </c>
      <c r="N1818" s="10">
        <v>3</v>
      </c>
    </row>
    <row r="1819" spans="1:14" x14ac:dyDescent="0.25">
      <c r="A1819" s="33" t="s">
        <v>10</v>
      </c>
      <c r="B1819" s="11" t="s">
        <v>51</v>
      </c>
      <c r="C1819" s="5">
        <v>11510</v>
      </c>
      <c r="D1819" s="5" t="s">
        <v>70</v>
      </c>
      <c r="E1819" s="12" t="s">
        <v>16</v>
      </c>
      <c r="F1819" s="7">
        <v>54</v>
      </c>
      <c r="G1819" s="7">
        <v>49</v>
      </c>
      <c r="H1819" s="8">
        <v>11510042</v>
      </c>
      <c r="I1819" s="9">
        <v>1</v>
      </c>
      <c r="J1819" s="9">
        <v>1</v>
      </c>
      <c r="K1819" s="9">
        <v>1</v>
      </c>
      <c r="L1819" s="9">
        <v>1</v>
      </c>
      <c r="M1819" s="9">
        <v>0</v>
      </c>
      <c r="N1819" s="10">
        <v>4</v>
      </c>
    </row>
    <row r="1820" spans="1:14" x14ac:dyDescent="0.25">
      <c r="A1820" s="33" t="s">
        <v>10</v>
      </c>
      <c r="B1820" s="11" t="s">
        <v>51</v>
      </c>
      <c r="C1820" s="5">
        <v>11510</v>
      </c>
      <c r="D1820" s="5" t="s">
        <v>70</v>
      </c>
      <c r="E1820" s="12" t="s">
        <v>16</v>
      </c>
      <c r="F1820" s="7">
        <v>54</v>
      </c>
      <c r="G1820" s="7">
        <v>49</v>
      </c>
      <c r="H1820" s="8">
        <v>11510043</v>
      </c>
      <c r="I1820" s="9">
        <v>1</v>
      </c>
      <c r="J1820" s="9">
        <v>0</v>
      </c>
      <c r="K1820" s="9">
        <v>0</v>
      </c>
      <c r="L1820" s="9">
        <v>1</v>
      </c>
      <c r="M1820" s="9">
        <v>1</v>
      </c>
      <c r="N1820" s="10">
        <v>3</v>
      </c>
    </row>
    <row r="1821" spans="1:14" x14ac:dyDescent="0.25">
      <c r="A1821" s="33" t="s">
        <v>10</v>
      </c>
      <c r="B1821" s="11" t="s">
        <v>51</v>
      </c>
      <c r="C1821" s="5">
        <v>11510</v>
      </c>
      <c r="D1821" s="5" t="s">
        <v>70</v>
      </c>
      <c r="E1821" s="12" t="s">
        <v>16</v>
      </c>
      <c r="F1821" s="7">
        <v>54</v>
      </c>
      <c r="G1821" s="7">
        <v>49</v>
      </c>
      <c r="H1821" s="8">
        <v>11510044</v>
      </c>
      <c r="I1821" s="9">
        <v>1</v>
      </c>
      <c r="J1821" s="9">
        <v>1</v>
      </c>
      <c r="K1821" s="9">
        <v>0</v>
      </c>
      <c r="L1821" s="9">
        <v>0</v>
      </c>
      <c r="M1821" s="9">
        <v>1</v>
      </c>
      <c r="N1821" s="10">
        <v>3</v>
      </c>
    </row>
    <row r="1822" spans="1:14" x14ac:dyDescent="0.25">
      <c r="A1822" s="33" t="s">
        <v>10</v>
      </c>
      <c r="B1822" s="11" t="s">
        <v>51</v>
      </c>
      <c r="C1822" s="5">
        <v>11510</v>
      </c>
      <c r="D1822" s="5" t="s">
        <v>70</v>
      </c>
      <c r="E1822" s="12" t="s">
        <v>16</v>
      </c>
      <c r="F1822" s="7">
        <v>54</v>
      </c>
      <c r="G1822" s="7">
        <v>49</v>
      </c>
      <c r="H1822" s="8">
        <v>11510045</v>
      </c>
      <c r="I1822" s="9">
        <v>1</v>
      </c>
      <c r="J1822" s="9">
        <v>0</v>
      </c>
      <c r="K1822" s="9">
        <v>1</v>
      </c>
      <c r="L1822" s="9">
        <v>1</v>
      </c>
      <c r="M1822" s="9">
        <v>0</v>
      </c>
      <c r="N1822" s="10">
        <v>3</v>
      </c>
    </row>
    <row r="1823" spans="1:14" x14ac:dyDescent="0.25">
      <c r="A1823" s="33" t="s">
        <v>10</v>
      </c>
      <c r="B1823" s="11" t="s">
        <v>51</v>
      </c>
      <c r="C1823" s="5">
        <v>11510</v>
      </c>
      <c r="D1823" s="5" t="s">
        <v>70</v>
      </c>
      <c r="E1823" s="12" t="s">
        <v>16</v>
      </c>
      <c r="F1823" s="7">
        <v>54</v>
      </c>
      <c r="G1823" s="7">
        <v>49</v>
      </c>
      <c r="H1823" s="8">
        <v>11510046</v>
      </c>
      <c r="I1823" s="9">
        <v>1</v>
      </c>
      <c r="J1823" s="9">
        <v>1</v>
      </c>
      <c r="K1823" s="9">
        <v>0</v>
      </c>
      <c r="L1823" s="9">
        <v>1</v>
      </c>
      <c r="M1823" s="9">
        <v>0</v>
      </c>
      <c r="N1823" s="10">
        <v>3</v>
      </c>
    </row>
    <row r="1824" spans="1:14" x14ac:dyDescent="0.25">
      <c r="A1824" s="33" t="s">
        <v>10</v>
      </c>
      <c r="B1824" s="11" t="s">
        <v>51</v>
      </c>
      <c r="C1824" s="5">
        <v>11510</v>
      </c>
      <c r="D1824" s="5" t="s">
        <v>70</v>
      </c>
      <c r="E1824" s="12" t="s">
        <v>16</v>
      </c>
      <c r="F1824" s="7">
        <v>54</v>
      </c>
      <c r="G1824" s="7">
        <v>49</v>
      </c>
      <c r="H1824" s="8">
        <v>11510047</v>
      </c>
      <c r="I1824" s="9">
        <v>1</v>
      </c>
      <c r="J1824" s="9">
        <v>1</v>
      </c>
      <c r="K1824" s="9">
        <v>1</v>
      </c>
      <c r="L1824" s="9">
        <v>1</v>
      </c>
      <c r="M1824" s="9">
        <v>1</v>
      </c>
      <c r="N1824" s="10">
        <v>5</v>
      </c>
    </row>
    <row r="1825" spans="1:14" x14ac:dyDescent="0.25">
      <c r="A1825" s="33" t="s">
        <v>10</v>
      </c>
      <c r="B1825" s="11" t="s">
        <v>51</v>
      </c>
      <c r="C1825" s="5">
        <v>11510</v>
      </c>
      <c r="D1825" s="5" t="s">
        <v>70</v>
      </c>
      <c r="E1825" s="12" t="s">
        <v>16</v>
      </c>
      <c r="F1825" s="7">
        <v>54</v>
      </c>
      <c r="G1825" s="7">
        <v>49</v>
      </c>
      <c r="H1825" s="8">
        <v>11510048</v>
      </c>
      <c r="I1825" s="9">
        <v>1</v>
      </c>
      <c r="J1825" s="9">
        <v>1</v>
      </c>
      <c r="K1825" s="9">
        <v>1</v>
      </c>
      <c r="L1825" s="9">
        <v>1</v>
      </c>
      <c r="M1825" s="9">
        <v>1</v>
      </c>
      <c r="N1825" s="10">
        <v>5</v>
      </c>
    </row>
    <row r="1826" spans="1:14" x14ac:dyDescent="0.25">
      <c r="A1826" s="33" t="s">
        <v>10</v>
      </c>
      <c r="B1826" s="11" t="s">
        <v>51</v>
      </c>
      <c r="C1826" s="5">
        <v>11510</v>
      </c>
      <c r="D1826" s="5" t="s">
        <v>70</v>
      </c>
      <c r="E1826" s="12" t="s">
        <v>16</v>
      </c>
      <c r="F1826" s="7">
        <v>54</v>
      </c>
      <c r="G1826" s="7">
        <v>49</v>
      </c>
      <c r="H1826" s="8">
        <v>11510049</v>
      </c>
      <c r="I1826" s="9">
        <v>1</v>
      </c>
      <c r="J1826" s="9">
        <v>1</v>
      </c>
      <c r="K1826" s="9">
        <v>0</v>
      </c>
      <c r="L1826" s="9">
        <v>1</v>
      </c>
      <c r="M1826" s="9">
        <v>1</v>
      </c>
      <c r="N1826" s="10">
        <v>4</v>
      </c>
    </row>
    <row r="1827" spans="1:14" x14ac:dyDescent="0.25">
      <c r="A1827" s="3" t="s">
        <v>10</v>
      </c>
      <c r="B1827" s="11" t="s">
        <v>52</v>
      </c>
      <c r="C1827" s="5">
        <v>11519</v>
      </c>
      <c r="D1827" s="5" t="s">
        <v>71</v>
      </c>
      <c r="E1827" s="36" t="s">
        <v>15</v>
      </c>
      <c r="F1827" s="37">
        <v>106</v>
      </c>
      <c r="G1827" s="37">
        <v>99</v>
      </c>
      <c r="H1827" s="38">
        <v>11519001</v>
      </c>
      <c r="I1827" s="39">
        <v>1</v>
      </c>
      <c r="J1827" s="39">
        <v>0</v>
      </c>
      <c r="K1827" s="39">
        <v>1</v>
      </c>
      <c r="L1827" s="39">
        <v>1</v>
      </c>
      <c r="M1827" s="39">
        <v>1</v>
      </c>
      <c r="N1827" s="40">
        <v>4</v>
      </c>
    </row>
    <row r="1828" spans="1:14" x14ac:dyDescent="0.25">
      <c r="A1828" s="3" t="s">
        <v>10</v>
      </c>
      <c r="B1828" s="11" t="s">
        <v>52</v>
      </c>
      <c r="C1828" s="5">
        <v>11519</v>
      </c>
      <c r="D1828" s="5" t="s">
        <v>71</v>
      </c>
      <c r="E1828" s="36" t="s">
        <v>15</v>
      </c>
      <c r="F1828" s="37">
        <v>106</v>
      </c>
      <c r="G1828" s="37">
        <v>99</v>
      </c>
      <c r="H1828" s="38">
        <v>11519002</v>
      </c>
      <c r="I1828" s="39">
        <v>1</v>
      </c>
      <c r="J1828" s="39">
        <v>1</v>
      </c>
      <c r="K1828" s="39">
        <v>1</v>
      </c>
      <c r="L1828" s="39">
        <v>1</v>
      </c>
      <c r="M1828" s="39">
        <v>1</v>
      </c>
      <c r="N1828" s="40">
        <v>5</v>
      </c>
    </row>
    <row r="1829" spans="1:14" x14ac:dyDescent="0.25">
      <c r="A1829" s="3" t="s">
        <v>10</v>
      </c>
      <c r="B1829" s="11" t="s">
        <v>52</v>
      </c>
      <c r="C1829" s="5">
        <v>11519</v>
      </c>
      <c r="D1829" s="5" t="s">
        <v>71</v>
      </c>
      <c r="E1829" s="36" t="s">
        <v>15</v>
      </c>
      <c r="F1829" s="37">
        <v>106</v>
      </c>
      <c r="G1829" s="37">
        <v>99</v>
      </c>
      <c r="H1829" s="38">
        <v>11519003</v>
      </c>
      <c r="I1829" s="39">
        <v>1</v>
      </c>
      <c r="J1829" s="39">
        <v>1</v>
      </c>
      <c r="K1829" s="39">
        <v>0</v>
      </c>
      <c r="L1829" s="39">
        <v>1</v>
      </c>
      <c r="M1829" s="39">
        <v>1</v>
      </c>
      <c r="N1829" s="40">
        <v>4</v>
      </c>
    </row>
    <row r="1830" spans="1:14" x14ac:dyDescent="0.25">
      <c r="A1830" s="3" t="s">
        <v>10</v>
      </c>
      <c r="B1830" s="11" t="s">
        <v>52</v>
      </c>
      <c r="C1830" s="5">
        <v>11519</v>
      </c>
      <c r="D1830" s="5" t="s">
        <v>71</v>
      </c>
      <c r="E1830" s="36" t="s">
        <v>15</v>
      </c>
      <c r="F1830" s="37">
        <v>106</v>
      </c>
      <c r="G1830" s="37">
        <v>99</v>
      </c>
      <c r="H1830" s="38">
        <v>11519004</v>
      </c>
      <c r="I1830" s="39">
        <v>1</v>
      </c>
      <c r="J1830" s="39">
        <v>1</v>
      </c>
      <c r="K1830" s="39">
        <v>1</v>
      </c>
      <c r="L1830" s="39">
        <v>1</v>
      </c>
      <c r="M1830" s="39">
        <v>1</v>
      </c>
      <c r="N1830" s="40">
        <v>5</v>
      </c>
    </row>
    <row r="1831" spans="1:14" x14ac:dyDescent="0.25">
      <c r="A1831" s="3" t="s">
        <v>10</v>
      </c>
      <c r="B1831" s="11" t="s">
        <v>52</v>
      </c>
      <c r="C1831" s="5">
        <v>11519</v>
      </c>
      <c r="D1831" s="5" t="s">
        <v>71</v>
      </c>
      <c r="E1831" s="36" t="s">
        <v>15</v>
      </c>
      <c r="F1831" s="37">
        <v>106</v>
      </c>
      <c r="G1831" s="37">
        <v>99</v>
      </c>
      <c r="H1831" s="38">
        <v>11519005</v>
      </c>
      <c r="I1831" s="39">
        <v>1</v>
      </c>
      <c r="J1831" s="39">
        <v>0</v>
      </c>
      <c r="K1831" s="39">
        <v>1</v>
      </c>
      <c r="L1831" s="39">
        <v>1</v>
      </c>
      <c r="M1831" s="39">
        <v>1</v>
      </c>
      <c r="N1831" s="40">
        <v>4</v>
      </c>
    </row>
    <row r="1832" spans="1:14" x14ac:dyDescent="0.25">
      <c r="A1832" s="3" t="s">
        <v>10</v>
      </c>
      <c r="B1832" s="11" t="s">
        <v>52</v>
      </c>
      <c r="C1832" s="5">
        <v>11519</v>
      </c>
      <c r="D1832" s="5" t="s">
        <v>71</v>
      </c>
      <c r="E1832" s="36" t="s">
        <v>15</v>
      </c>
      <c r="F1832" s="37">
        <v>106</v>
      </c>
      <c r="G1832" s="37">
        <v>99</v>
      </c>
      <c r="H1832" s="38">
        <v>11519006</v>
      </c>
      <c r="I1832" s="39">
        <v>1</v>
      </c>
      <c r="J1832" s="39">
        <v>1</v>
      </c>
      <c r="K1832" s="39">
        <v>1</v>
      </c>
      <c r="L1832" s="39">
        <v>1</v>
      </c>
      <c r="M1832" s="39">
        <v>1</v>
      </c>
      <c r="N1832" s="40">
        <v>5</v>
      </c>
    </row>
    <row r="1833" spans="1:14" x14ac:dyDescent="0.25">
      <c r="A1833" s="3" t="s">
        <v>10</v>
      </c>
      <c r="B1833" s="11" t="s">
        <v>52</v>
      </c>
      <c r="C1833" s="5">
        <v>11519</v>
      </c>
      <c r="D1833" s="5" t="s">
        <v>71</v>
      </c>
      <c r="E1833" s="36" t="s">
        <v>15</v>
      </c>
      <c r="F1833" s="37">
        <v>106</v>
      </c>
      <c r="G1833" s="37">
        <v>99</v>
      </c>
      <c r="H1833" s="38">
        <v>11519007</v>
      </c>
      <c r="I1833" s="39">
        <v>1</v>
      </c>
      <c r="J1833" s="39">
        <v>0</v>
      </c>
      <c r="K1833" s="39">
        <v>1</v>
      </c>
      <c r="L1833" s="39">
        <v>1</v>
      </c>
      <c r="M1833" s="39">
        <v>1</v>
      </c>
      <c r="N1833" s="40">
        <v>4</v>
      </c>
    </row>
    <row r="1834" spans="1:14" x14ac:dyDescent="0.25">
      <c r="A1834" s="3" t="s">
        <v>10</v>
      </c>
      <c r="B1834" s="11" t="s">
        <v>52</v>
      </c>
      <c r="C1834" s="5">
        <v>11519</v>
      </c>
      <c r="D1834" s="5" t="s">
        <v>71</v>
      </c>
      <c r="E1834" s="36" t="s">
        <v>15</v>
      </c>
      <c r="F1834" s="37">
        <v>106</v>
      </c>
      <c r="G1834" s="37">
        <v>99</v>
      </c>
      <c r="H1834" s="38">
        <v>11519008</v>
      </c>
      <c r="I1834" s="39">
        <v>1</v>
      </c>
      <c r="J1834" s="39">
        <v>1</v>
      </c>
      <c r="K1834" s="39">
        <v>1</v>
      </c>
      <c r="L1834" s="39">
        <v>1</v>
      </c>
      <c r="M1834" s="39">
        <v>1</v>
      </c>
      <c r="N1834" s="40">
        <v>5</v>
      </c>
    </row>
    <row r="1835" spans="1:14" x14ac:dyDescent="0.25">
      <c r="A1835" s="3" t="s">
        <v>10</v>
      </c>
      <c r="B1835" s="11" t="s">
        <v>52</v>
      </c>
      <c r="C1835" s="5">
        <v>11519</v>
      </c>
      <c r="D1835" s="5" t="s">
        <v>71</v>
      </c>
      <c r="E1835" s="36" t="s">
        <v>15</v>
      </c>
      <c r="F1835" s="37">
        <v>106</v>
      </c>
      <c r="G1835" s="37">
        <v>99</v>
      </c>
      <c r="H1835" s="38">
        <v>11519009</v>
      </c>
      <c r="I1835" s="39">
        <v>1</v>
      </c>
      <c r="J1835" s="39">
        <v>1</v>
      </c>
      <c r="K1835" s="39">
        <v>1</v>
      </c>
      <c r="L1835" s="39">
        <v>1</v>
      </c>
      <c r="M1835" s="39">
        <v>1</v>
      </c>
      <c r="N1835" s="40">
        <v>5</v>
      </c>
    </row>
    <row r="1836" spans="1:14" x14ac:dyDescent="0.25">
      <c r="A1836" s="3" t="s">
        <v>10</v>
      </c>
      <c r="B1836" s="11" t="s">
        <v>52</v>
      </c>
      <c r="C1836" s="5">
        <v>11519</v>
      </c>
      <c r="D1836" s="5" t="s">
        <v>71</v>
      </c>
      <c r="E1836" s="36" t="s">
        <v>15</v>
      </c>
      <c r="F1836" s="37">
        <v>106</v>
      </c>
      <c r="G1836" s="37">
        <v>99</v>
      </c>
      <c r="H1836" s="38">
        <v>11519010</v>
      </c>
      <c r="I1836" s="39">
        <v>1</v>
      </c>
      <c r="J1836" s="39">
        <v>0</v>
      </c>
      <c r="K1836" s="39">
        <v>0</v>
      </c>
      <c r="L1836" s="39">
        <v>1</v>
      </c>
      <c r="M1836" s="39">
        <v>1</v>
      </c>
      <c r="N1836" s="40">
        <v>3</v>
      </c>
    </row>
    <row r="1837" spans="1:14" x14ac:dyDescent="0.25">
      <c r="A1837" s="3" t="s">
        <v>10</v>
      </c>
      <c r="B1837" s="11" t="s">
        <v>52</v>
      </c>
      <c r="C1837" s="5">
        <v>11519</v>
      </c>
      <c r="D1837" s="5" t="s">
        <v>71</v>
      </c>
      <c r="E1837" s="36" t="s">
        <v>15</v>
      </c>
      <c r="F1837" s="37">
        <v>106</v>
      </c>
      <c r="G1837" s="37">
        <v>99</v>
      </c>
      <c r="H1837" s="38">
        <v>11519011</v>
      </c>
      <c r="I1837" s="39">
        <v>1</v>
      </c>
      <c r="J1837" s="39">
        <v>1</v>
      </c>
      <c r="K1837" s="39">
        <v>0</v>
      </c>
      <c r="L1837" s="39">
        <v>1</v>
      </c>
      <c r="M1837" s="39">
        <v>1</v>
      </c>
      <c r="N1837" s="40">
        <v>4</v>
      </c>
    </row>
    <row r="1838" spans="1:14" x14ac:dyDescent="0.25">
      <c r="A1838" s="3" t="s">
        <v>10</v>
      </c>
      <c r="B1838" s="11" t="s">
        <v>52</v>
      </c>
      <c r="C1838" s="5">
        <v>11519</v>
      </c>
      <c r="D1838" s="5" t="s">
        <v>71</v>
      </c>
      <c r="E1838" s="36" t="s">
        <v>15</v>
      </c>
      <c r="F1838" s="37">
        <v>106</v>
      </c>
      <c r="G1838" s="37">
        <v>99</v>
      </c>
      <c r="H1838" s="38">
        <v>11519012</v>
      </c>
      <c r="I1838" s="39">
        <v>1</v>
      </c>
      <c r="J1838" s="39">
        <v>1</v>
      </c>
      <c r="K1838" s="39">
        <v>0</v>
      </c>
      <c r="L1838" s="39">
        <v>1</v>
      </c>
      <c r="M1838" s="39">
        <v>1</v>
      </c>
      <c r="N1838" s="40">
        <v>4</v>
      </c>
    </row>
    <row r="1839" spans="1:14" x14ac:dyDescent="0.25">
      <c r="A1839" s="3" t="s">
        <v>10</v>
      </c>
      <c r="B1839" s="11" t="s">
        <v>52</v>
      </c>
      <c r="C1839" s="5">
        <v>11519</v>
      </c>
      <c r="D1839" s="5" t="s">
        <v>71</v>
      </c>
      <c r="E1839" s="36" t="s">
        <v>15</v>
      </c>
      <c r="F1839" s="37">
        <v>106</v>
      </c>
      <c r="G1839" s="37">
        <v>99</v>
      </c>
      <c r="H1839" s="38">
        <v>11519013</v>
      </c>
      <c r="I1839" s="39">
        <v>1</v>
      </c>
      <c r="J1839" s="39">
        <v>1</v>
      </c>
      <c r="K1839" s="39">
        <v>1</v>
      </c>
      <c r="L1839" s="39">
        <v>1</v>
      </c>
      <c r="M1839" s="39">
        <v>0</v>
      </c>
      <c r="N1839" s="40">
        <v>4</v>
      </c>
    </row>
    <row r="1840" spans="1:14" x14ac:dyDescent="0.25">
      <c r="A1840" s="3" t="s">
        <v>10</v>
      </c>
      <c r="B1840" s="11" t="s">
        <v>52</v>
      </c>
      <c r="C1840" s="5">
        <v>11519</v>
      </c>
      <c r="D1840" s="5" t="s">
        <v>71</v>
      </c>
      <c r="E1840" s="36" t="s">
        <v>15</v>
      </c>
      <c r="F1840" s="37">
        <v>106</v>
      </c>
      <c r="G1840" s="37">
        <v>99</v>
      </c>
      <c r="H1840" s="38">
        <v>11519014</v>
      </c>
      <c r="I1840" s="39">
        <v>1</v>
      </c>
      <c r="J1840" s="39">
        <v>1</v>
      </c>
      <c r="K1840" s="39">
        <v>0</v>
      </c>
      <c r="L1840" s="39">
        <v>1</v>
      </c>
      <c r="M1840" s="39">
        <v>1</v>
      </c>
      <c r="N1840" s="40">
        <v>4</v>
      </c>
    </row>
    <row r="1841" spans="1:14" x14ac:dyDescent="0.25">
      <c r="A1841" s="3" t="s">
        <v>10</v>
      </c>
      <c r="B1841" s="11" t="s">
        <v>52</v>
      </c>
      <c r="C1841" s="5">
        <v>11519</v>
      </c>
      <c r="D1841" s="5" t="s">
        <v>71</v>
      </c>
      <c r="E1841" s="36" t="s">
        <v>15</v>
      </c>
      <c r="F1841" s="37">
        <v>106</v>
      </c>
      <c r="G1841" s="37">
        <v>99</v>
      </c>
      <c r="H1841" s="38">
        <v>11519015</v>
      </c>
      <c r="I1841" s="39">
        <v>1</v>
      </c>
      <c r="J1841" s="39">
        <v>1</v>
      </c>
      <c r="K1841" s="39">
        <v>1</v>
      </c>
      <c r="L1841" s="39">
        <v>1</v>
      </c>
      <c r="M1841" s="39">
        <v>1</v>
      </c>
      <c r="N1841" s="40">
        <v>5</v>
      </c>
    </row>
    <row r="1842" spans="1:14" x14ac:dyDescent="0.25">
      <c r="A1842" s="3" t="s">
        <v>10</v>
      </c>
      <c r="B1842" s="11" t="s">
        <v>52</v>
      </c>
      <c r="C1842" s="5">
        <v>11519</v>
      </c>
      <c r="D1842" s="5" t="s">
        <v>71</v>
      </c>
      <c r="E1842" s="36" t="s">
        <v>15</v>
      </c>
      <c r="F1842" s="37">
        <v>106</v>
      </c>
      <c r="G1842" s="37">
        <v>99</v>
      </c>
      <c r="H1842" s="38">
        <v>11519016</v>
      </c>
      <c r="I1842" s="39">
        <v>1</v>
      </c>
      <c r="J1842" s="39">
        <v>1</v>
      </c>
      <c r="K1842" s="39">
        <v>1</v>
      </c>
      <c r="L1842" s="39">
        <v>1</v>
      </c>
      <c r="M1842" s="39">
        <v>1</v>
      </c>
      <c r="N1842" s="40">
        <v>5</v>
      </c>
    </row>
    <row r="1843" spans="1:14" x14ac:dyDescent="0.25">
      <c r="A1843" s="3" t="s">
        <v>10</v>
      </c>
      <c r="B1843" s="11" t="s">
        <v>52</v>
      </c>
      <c r="C1843" s="5">
        <v>11519</v>
      </c>
      <c r="D1843" s="5" t="s">
        <v>71</v>
      </c>
      <c r="E1843" s="36" t="s">
        <v>15</v>
      </c>
      <c r="F1843" s="37">
        <v>106</v>
      </c>
      <c r="G1843" s="37">
        <v>99</v>
      </c>
      <c r="H1843" s="38">
        <v>11519017</v>
      </c>
      <c r="I1843" s="39">
        <v>0</v>
      </c>
      <c r="J1843" s="39">
        <v>1</v>
      </c>
      <c r="K1843" s="39">
        <v>1</v>
      </c>
      <c r="L1843" s="39">
        <v>0</v>
      </c>
      <c r="M1843" s="39">
        <v>1</v>
      </c>
      <c r="N1843" s="40">
        <v>3</v>
      </c>
    </row>
    <row r="1844" spans="1:14" x14ac:dyDescent="0.25">
      <c r="A1844" s="3" t="s">
        <v>10</v>
      </c>
      <c r="B1844" s="11" t="s">
        <v>52</v>
      </c>
      <c r="C1844" s="5">
        <v>11519</v>
      </c>
      <c r="D1844" s="5" t="s">
        <v>71</v>
      </c>
      <c r="E1844" s="36" t="s">
        <v>15</v>
      </c>
      <c r="F1844" s="37">
        <v>106</v>
      </c>
      <c r="G1844" s="37">
        <v>99</v>
      </c>
      <c r="H1844" s="38">
        <v>11519018</v>
      </c>
      <c r="I1844" s="39">
        <v>1</v>
      </c>
      <c r="J1844" s="39">
        <v>0</v>
      </c>
      <c r="K1844" s="39">
        <v>0</v>
      </c>
      <c r="L1844" s="39">
        <v>1</v>
      </c>
      <c r="M1844" s="39">
        <v>1</v>
      </c>
      <c r="N1844" s="40">
        <v>3</v>
      </c>
    </row>
    <row r="1845" spans="1:14" x14ac:dyDescent="0.25">
      <c r="A1845" s="3" t="s">
        <v>10</v>
      </c>
      <c r="B1845" s="11" t="s">
        <v>52</v>
      </c>
      <c r="C1845" s="5">
        <v>11519</v>
      </c>
      <c r="D1845" s="5" t="s">
        <v>71</v>
      </c>
      <c r="E1845" s="36" t="s">
        <v>15</v>
      </c>
      <c r="F1845" s="37">
        <v>106</v>
      </c>
      <c r="G1845" s="37">
        <v>99</v>
      </c>
      <c r="H1845" s="38">
        <v>11519019</v>
      </c>
      <c r="I1845" s="39">
        <v>1</v>
      </c>
      <c r="J1845" s="39">
        <v>1</v>
      </c>
      <c r="K1845" s="39">
        <v>1</v>
      </c>
      <c r="L1845" s="39">
        <v>1</v>
      </c>
      <c r="M1845" s="39">
        <v>1</v>
      </c>
      <c r="N1845" s="40">
        <v>5</v>
      </c>
    </row>
    <row r="1846" spans="1:14" x14ac:dyDescent="0.25">
      <c r="A1846" s="3" t="s">
        <v>10</v>
      </c>
      <c r="B1846" s="11" t="s">
        <v>52</v>
      </c>
      <c r="C1846" s="5">
        <v>11519</v>
      </c>
      <c r="D1846" s="5" t="s">
        <v>71</v>
      </c>
      <c r="E1846" s="36" t="s">
        <v>15</v>
      </c>
      <c r="F1846" s="37">
        <v>106</v>
      </c>
      <c r="G1846" s="37">
        <v>99</v>
      </c>
      <c r="H1846" s="38">
        <v>11519020</v>
      </c>
      <c r="I1846" s="39">
        <v>1</v>
      </c>
      <c r="J1846" s="39">
        <v>0</v>
      </c>
      <c r="K1846" s="39">
        <v>1</v>
      </c>
      <c r="L1846" s="39">
        <v>1</v>
      </c>
      <c r="M1846" s="39">
        <v>1</v>
      </c>
      <c r="N1846" s="40">
        <v>4</v>
      </c>
    </row>
    <row r="1847" spans="1:14" x14ac:dyDescent="0.25">
      <c r="A1847" s="3" t="s">
        <v>10</v>
      </c>
      <c r="B1847" s="11" t="s">
        <v>52</v>
      </c>
      <c r="C1847" s="5">
        <v>11519</v>
      </c>
      <c r="D1847" s="5" t="s">
        <v>71</v>
      </c>
      <c r="E1847" s="36" t="s">
        <v>15</v>
      </c>
      <c r="F1847" s="37">
        <v>106</v>
      </c>
      <c r="G1847" s="37">
        <v>99</v>
      </c>
      <c r="H1847" s="38">
        <v>11519021</v>
      </c>
      <c r="I1847" s="39">
        <v>1</v>
      </c>
      <c r="J1847" s="39">
        <v>1</v>
      </c>
      <c r="K1847" s="39">
        <v>1</v>
      </c>
      <c r="L1847" s="39">
        <v>1</v>
      </c>
      <c r="M1847" s="39">
        <v>1</v>
      </c>
      <c r="N1847" s="40">
        <v>5</v>
      </c>
    </row>
    <row r="1848" spans="1:14" x14ac:dyDescent="0.25">
      <c r="A1848" s="3" t="s">
        <v>10</v>
      </c>
      <c r="B1848" s="11" t="s">
        <v>52</v>
      </c>
      <c r="C1848" s="5">
        <v>11519</v>
      </c>
      <c r="D1848" s="5" t="s">
        <v>71</v>
      </c>
      <c r="E1848" s="36" t="s">
        <v>15</v>
      </c>
      <c r="F1848" s="37">
        <v>106</v>
      </c>
      <c r="G1848" s="37">
        <v>99</v>
      </c>
      <c r="H1848" s="38">
        <v>11519022</v>
      </c>
      <c r="I1848" s="39">
        <v>1</v>
      </c>
      <c r="J1848" s="39">
        <v>1</v>
      </c>
      <c r="K1848" s="39">
        <v>0</v>
      </c>
      <c r="L1848" s="39">
        <v>1</v>
      </c>
      <c r="M1848" s="39">
        <v>1</v>
      </c>
      <c r="N1848" s="40">
        <v>4</v>
      </c>
    </row>
    <row r="1849" spans="1:14" x14ac:dyDescent="0.25">
      <c r="A1849" s="3" t="s">
        <v>10</v>
      </c>
      <c r="B1849" s="11" t="s">
        <v>52</v>
      </c>
      <c r="C1849" s="5">
        <v>11519</v>
      </c>
      <c r="D1849" s="5" t="s">
        <v>71</v>
      </c>
      <c r="E1849" s="36" t="s">
        <v>15</v>
      </c>
      <c r="F1849" s="37">
        <v>106</v>
      </c>
      <c r="G1849" s="37">
        <v>99</v>
      </c>
      <c r="H1849" s="38">
        <v>11519023</v>
      </c>
      <c r="I1849" s="39">
        <v>1</v>
      </c>
      <c r="J1849" s="39">
        <v>1</v>
      </c>
      <c r="K1849" s="39">
        <v>1</v>
      </c>
      <c r="L1849" s="39">
        <v>1</v>
      </c>
      <c r="M1849" s="39">
        <v>1</v>
      </c>
      <c r="N1849" s="40">
        <v>5</v>
      </c>
    </row>
    <row r="1850" spans="1:14" x14ac:dyDescent="0.25">
      <c r="A1850" s="3" t="s">
        <v>10</v>
      </c>
      <c r="B1850" s="11" t="s">
        <v>52</v>
      </c>
      <c r="C1850" s="5">
        <v>11519</v>
      </c>
      <c r="D1850" s="5" t="s">
        <v>71</v>
      </c>
      <c r="E1850" s="36" t="s">
        <v>15</v>
      </c>
      <c r="F1850" s="37">
        <v>106</v>
      </c>
      <c r="G1850" s="37">
        <v>99</v>
      </c>
      <c r="H1850" s="38">
        <v>11519024</v>
      </c>
      <c r="I1850" s="39">
        <v>1</v>
      </c>
      <c r="J1850" s="39">
        <v>1</v>
      </c>
      <c r="K1850" s="39">
        <v>1</v>
      </c>
      <c r="L1850" s="39">
        <v>1</v>
      </c>
      <c r="M1850" s="39">
        <v>1</v>
      </c>
      <c r="N1850" s="40">
        <v>5</v>
      </c>
    </row>
    <row r="1851" spans="1:14" x14ac:dyDescent="0.25">
      <c r="A1851" s="3" t="s">
        <v>10</v>
      </c>
      <c r="B1851" s="11" t="s">
        <v>52</v>
      </c>
      <c r="C1851" s="5">
        <v>11519</v>
      </c>
      <c r="D1851" s="5" t="s">
        <v>71</v>
      </c>
      <c r="E1851" s="36" t="s">
        <v>15</v>
      </c>
      <c r="F1851" s="37">
        <v>106</v>
      </c>
      <c r="G1851" s="37">
        <v>99</v>
      </c>
      <c r="H1851" s="38">
        <v>11519025</v>
      </c>
      <c r="I1851" s="39">
        <v>1</v>
      </c>
      <c r="J1851" s="39">
        <v>0</v>
      </c>
      <c r="K1851" s="39">
        <v>1</v>
      </c>
      <c r="L1851" s="39">
        <v>1</v>
      </c>
      <c r="M1851" s="39">
        <v>1</v>
      </c>
      <c r="N1851" s="40">
        <v>4</v>
      </c>
    </row>
    <row r="1852" spans="1:14" x14ac:dyDescent="0.25">
      <c r="A1852" s="3" t="s">
        <v>10</v>
      </c>
      <c r="B1852" s="11" t="s">
        <v>52</v>
      </c>
      <c r="C1852" s="5">
        <v>11519</v>
      </c>
      <c r="D1852" s="5" t="s">
        <v>71</v>
      </c>
      <c r="E1852" s="36" t="s">
        <v>15</v>
      </c>
      <c r="F1852" s="37">
        <v>106</v>
      </c>
      <c r="G1852" s="37">
        <v>99</v>
      </c>
      <c r="H1852" s="38">
        <v>11519026</v>
      </c>
      <c r="I1852" s="39">
        <v>1</v>
      </c>
      <c r="J1852" s="39">
        <v>1</v>
      </c>
      <c r="K1852" s="39">
        <v>1</v>
      </c>
      <c r="L1852" s="39">
        <v>1</v>
      </c>
      <c r="M1852" s="39">
        <v>1</v>
      </c>
      <c r="N1852" s="40">
        <v>5</v>
      </c>
    </row>
    <row r="1853" spans="1:14" x14ac:dyDescent="0.25">
      <c r="A1853" s="3" t="s">
        <v>10</v>
      </c>
      <c r="B1853" s="11" t="s">
        <v>52</v>
      </c>
      <c r="C1853" s="5">
        <v>11519</v>
      </c>
      <c r="D1853" s="5" t="s">
        <v>71</v>
      </c>
      <c r="E1853" s="36" t="s">
        <v>15</v>
      </c>
      <c r="F1853" s="37">
        <v>106</v>
      </c>
      <c r="G1853" s="37">
        <v>99</v>
      </c>
      <c r="H1853" s="38">
        <v>11519027</v>
      </c>
      <c r="I1853" s="39">
        <v>1</v>
      </c>
      <c r="J1853" s="39">
        <v>1</v>
      </c>
      <c r="K1853" s="39">
        <v>1</v>
      </c>
      <c r="L1853" s="39">
        <v>1</v>
      </c>
      <c r="M1853" s="39">
        <v>1</v>
      </c>
      <c r="N1853" s="40">
        <v>5</v>
      </c>
    </row>
    <row r="1854" spans="1:14" x14ac:dyDescent="0.25">
      <c r="A1854" s="3" t="s">
        <v>10</v>
      </c>
      <c r="B1854" s="11" t="s">
        <v>52</v>
      </c>
      <c r="C1854" s="5">
        <v>11519</v>
      </c>
      <c r="D1854" s="5" t="s">
        <v>71</v>
      </c>
      <c r="E1854" s="36" t="s">
        <v>15</v>
      </c>
      <c r="F1854" s="37">
        <v>106</v>
      </c>
      <c r="G1854" s="37">
        <v>99</v>
      </c>
      <c r="H1854" s="38">
        <v>11519028</v>
      </c>
      <c r="I1854" s="39">
        <v>1</v>
      </c>
      <c r="J1854" s="39">
        <v>1</v>
      </c>
      <c r="K1854" s="39">
        <v>1</v>
      </c>
      <c r="L1854" s="39">
        <v>1</v>
      </c>
      <c r="M1854" s="39">
        <v>1</v>
      </c>
      <c r="N1854" s="40">
        <v>5</v>
      </c>
    </row>
    <row r="1855" spans="1:14" x14ac:dyDescent="0.25">
      <c r="A1855" s="3" t="s">
        <v>10</v>
      </c>
      <c r="B1855" s="11" t="s">
        <v>52</v>
      </c>
      <c r="C1855" s="5">
        <v>11519</v>
      </c>
      <c r="D1855" s="5" t="s">
        <v>71</v>
      </c>
      <c r="E1855" s="36" t="s">
        <v>15</v>
      </c>
      <c r="F1855" s="37">
        <v>106</v>
      </c>
      <c r="G1855" s="37">
        <v>99</v>
      </c>
      <c r="H1855" s="38">
        <v>11519029</v>
      </c>
      <c r="I1855" s="39">
        <v>1</v>
      </c>
      <c r="J1855" s="39">
        <v>0</v>
      </c>
      <c r="K1855" s="39">
        <v>1</v>
      </c>
      <c r="L1855" s="39">
        <v>1</v>
      </c>
      <c r="M1855" s="39">
        <v>1</v>
      </c>
      <c r="N1855" s="40">
        <v>4</v>
      </c>
    </row>
    <row r="1856" spans="1:14" x14ac:dyDescent="0.25">
      <c r="A1856" s="3" t="s">
        <v>10</v>
      </c>
      <c r="B1856" s="11" t="s">
        <v>52</v>
      </c>
      <c r="C1856" s="5">
        <v>11519</v>
      </c>
      <c r="D1856" s="5" t="s">
        <v>71</v>
      </c>
      <c r="E1856" s="36" t="s">
        <v>15</v>
      </c>
      <c r="F1856" s="37">
        <v>106</v>
      </c>
      <c r="G1856" s="37">
        <v>99</v>
      </c>
      <c r="H1856" s="38">
        <v>11519030</v>
      </c>
      <c r="I1856" s="39">
        <v>1</v>
      </c>
      <c r="J1856" s="39">
        <v>1</v>
      </c>
      <c r="K1856" s="39">
        <v>1</v>
      </c>
      <c r="L1856" s="39">
        <v>1</v>
      </c>
      <c r="M1856" s="39">
        <v>1</v>
      </c>
      <c r="N1856" s="40">
        <v>5</v>
      </c>
    </row>
    <row r="1857" spans="1:14" x14ac:dyDescent="0.25">
      <c r="A1857" s="3" t="s">
        <v>10</v>
      </c>
      <c r="B1857" s="11" t="s">
        <v>52</v>
      </c>
      <c r="C1857" s="5">
        <v>11519</v>
      </c>
      <c r="D1857" s="5" t="s">
        <v>71</v>
      </c>
      <c r="E1857" s="41" t="s">
        <v>15</v>
      </c>
      <c r="F1857" s="37">
        <v>106</v>
      </c>
      <c r="G1857" s="37">
        <v>99</v>
      </c>
      <c r="H1857" s="38">
        <v>11519031</v>
      </c>
      <c r="I1857" s="39">
        <v>1</v>
      </c>
      <c r="J1857" s="39">
        <v>1</v>
      </c>
      <c r="K1857" s="39">
        <v>1</v>
      </c>
      <c r="L1857" s="39">
        <v>1</v>
      </c>
      <c r="M1857" s="39">
        <v>1</v>
      </c>
      <c r="N1857" s="40">
        <v>5</v>
      </c>
    </row>
    <row r="1858" spans="1:14" x14ac:dyDescent="0.25">
      <c r="A1858" s="3" t="s">
        <v>10</v>
      </c>
      <c r="B1858" s="11" t="s">
        <v>52</v>
      </c>
      <c r="C1858" s="5">
        <v>11519</v>
      </c>
      <c r="D1858" s="5" t="s">
        <v>71</v>
      </c>
      <c r="E1858" s="41" t="s">
        <v>15</v>
      </c>
      <c r="F1858" s="37">
        <v>106</v>
      </c>
      <c r="G1858" s="37">
        <v>99</v>
      </c>
      <c r="H1858" s="38">
        <v>11519032</v>
      </c>
      <c r="I1858" s="39">
        <v>1</v>
      </c>
      <c r="J1858" s="39">
        <v>1</v>
      </c>
      <c r="K1858" s="39">
        <v>1</v>
      </c>
      <c r="L1858" s="39">
        <v>1</v>
      </c>
      <c r="M1858" s="39">
        <v>0</v>
      </c>
      <c r="N1858" s="40">
        <v>4</v>
      </c>
    </row>
    <row r="1859" spans="1:14" x14ac:dyDescent="0.25">
      <c r="A1859" s="3" t="s">
        <v>10</v>
      </c>
      <c r="B1859" s="11" t="s">
        <v>52</v>
      </c>
      <c r="C1859" s="5">
        <v>11519</v>
      </c>
      <c r="D1859" s="5" t="s">
        <v>71</v>
      </c>
      <c r="E1859" s="41" t="s">
        <v>15</v>
      </c>
      <c r="F1859" s="37">
        <v>106</v>
      </c>
      <c r="G1859" s="37">
        <v>99</v>
      </c>
      <c r="H1859" s="38">
        <v>11519033</v>
      </c>
      <c r="I1859" s="39">
        <v>1</v>
      </c>
      <c r="J1859" s="39">
        <v>1</v>
      </c>
      <c r="K1859" s="39">
        <v>1</v>
      </c>
      <c r="L1859" s="39">
        <v>1</v>
      </c>
      <c r="M1859" s="39">
        <v>1</v>
      </c>
      <c r="N1859" s="40">
        <v>5</v>
      </c>
    </row>
    <row r="1860" spans="1:14" x14ac:dyDescent="0.25">
      <c r="A1860" s="3" t="s">
        <v>10</v>
      </c>
      <c r="B1860" s="11" t="s">
        <v>52</v>
      </c>
      <c r="C1860" s="5">
        <v>11519</v>
      </c>
      <c r="D1860" s="5" t="s">
        <v>71</v>
      </c>
      <c r="E1860" s="42" t="s">
        <v>16</v>
      </c>
      <c r="F1860" s="37">
        <v>106</v>
      </c>
      <c r="G1860" s="37">
        <v>99</v>
      </c>
      <c r="H1860" s="38">
        <v>11519034</v>
      </c>
      <c r="I1860" s="39">
        <v>1</v>
      </c>
      <c r="J1860" s="39">
        <v>1</v>
      </c>
      <c r="K1860" s="39">
        <v>1</v>
      </c>
      <c r="L1860" s="39">
        <v>1</v>
      </c>
      <c r="M1860" s="39">
        <v>1</v>
      </c>
      <c r="N1860" s="40">
        <v>5</v>
      </c>
    </row>
    <row r="1861" spans="1:14" x14ac:dyDescent="0.25">
      <c r="A1861" s="3" t="s">
        <v>10</v>
      </c>
      <c r="B1861" s="11" t="s">
        <v>52</v>
      </c>
      <c r="C1861" s="5">
        <v>11519</v>
      </c>
      <c r="D1861" s="5" t="s">
        <v>71</v>
      </c>
      <c r="E1861" s="41" t="s">
        <v>16</v>
      </c>
      <c r="F1861" s="37">
        <v>106</v>
      </c>
      <c r="G1861" s="37">
        <v>99</v>
      </c>
      <c r="H1861" s="38">
        <v>11519035</v>
      </c>
      <c r="I1861" s="39">
        <v>1</v>
      </c>
      <c r="J1861" s="39">
        <v>1</v>
      </c>
      <c r="K1861" s="39">
        <v>0</v>
      </c>
      <c r="L1861" s="39">
        <v>1</v>
      </c>
      <c r="M1861" s="39">
        <v>1</v>
      </c>
      <c r="N1861" s="40">
        <v>4</v>
      </c>
    </row>
    <row r="1862" spans="1:14" x14ac:dyDescent="0.25">
      <c r="A1862" s="3" t="s">
        <v>10</v>
      </c>
      <c r="B1862" s="11" t="s">
        <v>52</v>
      </c>
      <c r="C1862" s="5">
        <v>11519</v>
      </c>
      <c r="D1862" s="5" t="s">
        <v>71</v>
      </c>
      <c r="E1862" s="41" t="s">
        <v>16</v>
      </c>
      <c r="F1862" s="37">
        <v>106</v>
      </c>
      <c r="G1862" s="37">
        <v>99</v>
      </c>
      <c r="H1862" s="38">
        <v>11519036</v>
      </c>
      <c r="I1862" s="39">
        <v>1</v>
      </c>
      <c r="J1862" s="39">
        <v>1</v>
      </c>
      <c r="K1862" s="39">
        <v>0</v>
      </c>
      <c r="L1862" s="39">
        <v>1</v>
      </c>
      <c r="M1862" s="39">
        <v>1</v>
      </c>
      <c r="N1862" s="40">
        <v>4</v>
      </c>
    </row>
    <row r="1863" spans="1:14" x14ac:dyDescent="0.25">
      <c r="A1863" s="3" t="s">
        <v>10</v>
      </c>
      <c r="B1863" s="11" t="s">
        <v>52</v>
      </c>
      <c r="C1863" s="5">
        <v>11519</v>
      </c>
      <c r="D1863" s="5" t="s">
        <v>71</v>
      </c>
      <c r="E1863" s="41" t="s">
        <v>16</v>
      </c>
      <c r="F1863" s="37">
        <v>106</v>
      </c>
      <c r="G1863" s="37">
        <v>99</v>
      </c>
      <c r="H1863" s="38">
        <v>11519037</v>
      </c>
      <c r="I1863" s="39">
        <v>0</v>
      </c>
      <c r="J1863" s="39">
        <v>1</v>
      </c>
      <c r="K1863" s="39">
        <v>1</v>
      </c>
      <c r="L1863" s="39">
        <v>1</v>
      </c>
      <c r="M1863" s="39">
        <v>0</v>
      </c>
      <c r="N1863" s="40">
        <v>3</v>
      </c>
    </row>
    <row r="1864" spans="1:14" x14ac:dyDescent="0.25">
      <c r="A1864" s="3" t="s">
        <v>10</v>
      </c>
      <c r="B1864" s="11" t="s">
        <v>52</v>
      </c>
      <c r="C1864" s="5">
        <v>11519</v>
      </c>
      <c r="D1864" s="5" t="s">
        <v>71</v>
      </c>
      <c r="E1864" s="41" t="s">
        <v>16</v>
      </c>
      <c r="F1864" s="37">
        <v>106</v>
      </c>
      <c r="G1864" s="37">
        <v>99</v>
      </c>
      <c r="H1864" s="38">
        <v>11519038</v>
      </c>
      <c r="I1864" s="39">
        <v>1</v>
      </c>
      <c r="J1864" s="39">
        <v>1</v>
      </c>
      <c r="K1864" s="39">
        <v>1</v>
      </c>
      <c r="L1864" s="39">
        <v>1</v>
      </c>
      <c r="M1864" s="39">
        <v>1</v>
      </c>
      <c r="N1864" s="40">
        <v>5</v>
      </c>
    </row>
    <row r="1865" spans="1:14" x14ac:dyDescent="0.25">
      <c r="A1865" s="3" t="s">
        <v>10</v>
      </c>
      <c r="B1865" s="11" t="s">
        <v>52</v>
      </c>
      <c r="C1865" s="5">
        <v>11519</v>
      </c>
      <c r="D1865" s="5" t="s">
        <v>71</v>
      </c>
      <c r="E1865" s="41" t="s">
        <v>16</v>
      </c>
      <c r="F1865" s="37">
        <v>106</v>
      </c>
      <c r="G1865" s="37">
        <v>99</v>
      </c>
      <c r="H1865" s="38">
        <v>11519039</v>
      </c>
      <c r="I1865" s="39">
        <v>0</v>
      </c>
      <c r="J1865" s="39">
        <v>0</v>
      </c>
      <c r="K1865" s="39">
        <v>1</v>
      </c>
      <c r="L1865" s="39">
        <v>0</v>
      </c>
      <c r="M1865" s="39">
        <v>0</v>
      </c>
      <c r="N1865" s="40">
        <v>1</v>
      </c>
    </row>
    <row r="1866" spans="1:14" x14ac:dyDescent="0.25">
      <c r="A1866" s="3" t="s">
        <v>10</v>
      </c>
      <c r="B1866" s="11" t="s">
        <v>52</v>
      </c>
      <c r="C1866" s="5">
        <v>11519</v>
      </c>
      <c r="D1866" s="5" t="s">
        <v>71</v>
      </c>
      <c r="E1866" s="41" t="s">
        <v>16</v>
      </c>
      <c r="F1866" s="37">
        <v>106</v>
      </c>
      <c r="G1866" s="37">
        <v>99</v>
      </c>
      <c r="H1866" s="38">
        <v>11519040</v>
      </c>
      <c r="I1866" s="39">
        <v>1</v>
      </c>
      <c r="J1866" s="39">
        <v>1</v>
      </c>
      <c r="K1866" s="39">
        <v>1</v>
      </c>
      <c r="L1866" s="39">
        <v>1</v>
      </c>
      <c r="M1866" s="39">
        <v>1</v>
      </c>
      <c r="N1866" s="40">
        <v>5</v>
      </c>
    </row>
    <row r="1867" spans="1:14" x14ac:dyDescent="0.25">
      <c r="A1867" s="3" t="s">
        <v>10</v>
      </c>
      <c r="B1867" s="11" t="s">
        <v>52</v>
      </c>
      <c r="C1867" s="5">
        <v>11519</v>
      </c>
      <c r="D1867" s="5" t="s">
        <v>71</v>
      </c>
      <c r="E1867" s="41" t="s">
        <v>16</v>
      </c>
      <c r="F1867" s="37">
        <v>106</v>
      </c>
      <c r="G1867" s="37">
        <v>99</v>
      </c>
      <c r="H1867" s="38">
        <v>11519041</v>
      </c>
      <c r="I1867" s="39">
        <v>1</v>
      </c>
      <c r="J1867" s="39">
        <v>1</v>
      </c>
      <c r="K1867" s="39">
        <v>0</v>
      </c>
      <c r="L1867" s="39">
        <v>1</v>
      </c>
      <c r="M1867" s="39">
        <v>1</v>
      </c>
      <c r="N1867" s="40">
        <v>4</v>
      </c>
    </row>
    <row r="1868" spans="1:14" x14ac:dyDescent="0.25">
      <c r="A1868" s="3" t="s">
        <v>10</v>
      </c>
      <c r="B1868" s="11" t="s">
        <v>52</v>
      </c>
      <c r="C1868" s="5">
        <v>11519</v>
      </c>
      <c r="D1868" s="5" t="s">
        <v>71</v>
      </c>
      <c r="E1868" s="41" t="s">
        <v>16</v>
      </c>
      <c r="F1868" s="37">
        <v>106</v>
      </c>
      <c r="G1868" s="37">
        <v>99</v>
      </c>
      <c r="H1868" s="38">
        <v>11519042</v>
      </c>
      <c r="I1868" s="39">
        <v>1</v>
      </c>
      <c r="J1868" s="39">
        <v>1</v>
      </c>
      <c r="K1868" s="39">
        <v>1</v>
      </c>
      <c r="L1868" s="39">
        <v>1</v>
      </c>
      <c r="M1868" s="39">
        <v>1</v>
      </c>
      <c r="N1868" s="40">
        <v>5</v>
      </c>
    </row>
    <row r="1869" spans="1:14" x14ac:dyDescent="0.25">
      <c r="A1869" s="3" t="s">
        <v>10</v>
      </c>
      <c r="B1869" s="11" t="s">
        <v>52</v>
      </c>
      <c r="C1869" s="5">
        <v>11519</v>
      </c>
      <c r="D1869" s="5" t="s">
        <v>71</v>
      </c>
      <c r="E1869" s="41" t="s">
        <v>16</v>
      </c>
      <c r="F1869" s="37">
        <v>106</v>
      </c>
      <c r="G1869" s="37">
        <v>99</v>
      </c>
      <c r="H1869" s="38">
        <v>11519043</v>
      </c>
      <c r="I1869" s="39">
        <v>1</v>
      </c>
      <c r="J1869" s="39">
        <v>1</v>
      </c>
      <c r="K1869" s="39">
        <v>1</v>
      </c>
      <c r="L1869" s="39">
        <v>1</v>
      </c>
      <c r="M1869" s="39">
        <v>0</v>
      </c>
      <c r="N1869" s="40">
        <v>4</v>
      </c>
    </row>
    <row r="1870" spans="1:14" x14ac:dyDescent="0.25">
      <c r="A1870" s="3" t="s">
        <v>10</v>
      </c>
      <c r="B1870" s="11" t="s">
        <v>52</v>
      </c>
      <c r="C1870" s="5">
        <v>11519</v>
      </c>
      <c r="D1870" s="5" t="s">
        <v>71</v>
      </c>
      <c r="E1870" s="41" t="s">
        <v>16</v>
      </c>
      <c r="F1870" s="37">
        <v>106</v>
      </c>
      <c r="G1870" s="37">
        <v>99</v>
      </c>
      <c r="H1870" s="38">
        <v>11519044</v>
      </c>
      <c r="I1870" s="39">
        <v>1</v>
      </c>
      <c r="J1870" s="39">
        <v>1</v>
      </c>
      <c r="K1870" s="39">
        <v>0</v>
      </c>
      <c r="L1870" s="39">
        <v>1</v>
      </c>
      <c r="M1870" s="39">
        <v>1</v>
      </c>
      <c r="N1870" s="40">
        <v>4</v>
      </c>
    </row>
    <row r="1871" spans="1:14" x14ac:dyDescent="0.25">
      <c r="A1871" s="3" t="s">
        <v>10</v>
      </c>
      <c r="B1871" s="11" t="s">
        <v>52</v>
      </c>
      <c r="C1871" s="5">
        <v>11519</v>
      </c>
      <c r="D1871" s="5" t="s">
        <v>71</v>
      </c>
      <c r="E1871" s="41" t="s">
        <v>16</v>
      </c>
      <c r="F1871" s="37">
        <v>106</v>
      </c>
      <c r="G1871" s="37">
        <v>99</v>
      </c>
      <c r="H1871" s="38">
        <v>11519045</v>
      </c>
      <c r="I1871" s="39">
        <v>1</v>
      </c>
      <c r="J1871" s="39">
        <v>1</v>
      </c>
      <c r="K1871" s="39">
        <v>0</v>
      </c>
      <c r="L1871" s="39">
        <v>1</v>
      </c>
      <c r="M1871" s="39">
        <v>1</v>
      </c>
      <c r="N1871" s="40">
        <v>4</v>
      </c>
    </row>
    <row r="1872" spans="1:14" x14ac:dyDescent="0.25">
      <c r="A1872" s="3" t="s">
        <v>10</v>
      </c>
      <c r="B1872" s="11" t="s">
        <v>52</v>
      </c>
      <c r="C1872" s="5">
        <v>11519</v>
      </c>
      <c r="D1872" s="5" t="s">
        <v>71</v>
      </c>
      <c r="E1872" s="41" t="s">
        <v>16</v>
      </c>
      <c r="F1872" s="37">
        <v>106</v>
      </c>
      <c r="G1872" s="37">
        <v>99</v>
      </c>
      <c r="H1872" s="38">
        <v>11519046</v>
      </c>
      <c r="I1872" s="39">
        <v>1</v>
      </c>
      <c r="J1872" s="39">
        <v>1</v>
      </c>
      <c r="K1872" s="39">
        <v>1</v>
      </c>
      <c r="L1872" s="39">
        <v>1</v>
      </c>
      <c r="M1872" s="39">
        <v>1</v>
      </c>
      <c r="N1872" s="40">
        <v>5</v>
      </c>
    </row>
    <row r="1873" spans="1:14" x14ac:dyDescent="0.25">
      <c r="A1873" s="3" t="s">
        <v>10</v>
      </c>
      <c r="B1873" s="11" t="s">
        <v>52</v>
      </c>
      <c r="C1873" s="5">
        <v>11519</v>
      </c>
      <c r="D1873" s="5" t="s">
        <v>71</v>
      </c>
      <c r="E1873" s="41" t="s">
        <v>16</v>
      </c>
      <c r="F1873" s="37">
        <v>106</v>
      </c>
      <c r="G1873" s="37">
        <v>99</v>
      </c>
      <c r="H1873" s="38">
        <v>11519047</v>
      </c>
      <c r="I1873" s="39">
        <v>0</v>
      </c>
      <c r="J1873" s="39">
        <v>1</v>
      </c>
      <c r="K1873" s="39">
        <v>1</v>
      </c>
      <c r="L1873" s="39">
        <v>1</v>
      </c>
      <c r="M1873" s="39">
        <v>1</v>
      </c>
      <c r="N1873" s="40">
        <v>4</v>
      </c>
    </row>
    <row r="1874" spans="1:14" x14ac:dyDescent="0.25">
      <c r="A1874" s="3" t="s">
        <v>10</v>
      </c>
      <c r="B1874" s="11" t="s">
        <v>52</v>
      </c>
      <c r="C1874" s="5">
        <v>11519</v>
      </c>
      <c r="D1874" s="5" t="s">
        <v>71</v>
      </c>
      <c r="E1874" s="41" t="s">
        <v>16</v>
      </c>
      <c r="F1874" s="37">
        <v>106</v>
      </c>
      <c r="G1874" s="37">
        <v>99</v>
      </c>
      <c r="H1874" s="38">
        <v>11519048</v>
      </c>
      <c r="I1874" s="39">
        <v>0</v>
      </c>
      <c r="J1874" s="39">
        <v>1</v>
      </c>
      <c r="K1874" s="39">
        <v>0</v>
      </c>
      <c r="L1874" s="39">
        <v>1</v>
      </c>
      <c r="M1874" s="39">
        <v>1</v>
      </c>
      <c r="N1874" s="40">
        <v>3</v>
      </c>
    </row>
    <row r="1875" spans="1:14" x14ac:dyDescent="0.25">
      <c r="A1875" s="3" t="s">
        <v>10</v>
      </c>
      <c r="B1875" s="11" t="s">
        <v>52</v>
      </c>
      <c r="C1875" s="5">
        <v>11519</v>
      </c>
      <c r="D1875" s="5" t="s">
        <v>71</v>
      </c>
      <c r="E1875" s="41" t="s">
        <v>16</v>
      </c>
      <c r="F1875" s="37">
        <v>106</v>
      </c>
      <c r="G1875" s="37">
        <v>99</v>
      </c>
      <c r="H1875" s="38">
        <v>11519049</v>
      </c>
      <c r="I1875" s="39">
        <v>1</v>
      </c>
      <c r="J1875" s="39">
        <v>1</v>
      </c>
      <c r="K1875" s="39">
        <v>0</v>
      </c>
      <c r="L1875" s="39">
        <v>1</v>
      </c>
      <c r="M1875" s="39">
        <v>1</v>
      </c>
      <c r="N1875" s="40">
        <v>4</v>
      </c>
    </row>
    <row r="1876" spans="1:14" x14ac:dyDescent="0.25">
      <c r="A1876" s="3" t="s">
        <v>10</v>
      </c>
      <c r="B1876" s="11" t="s">
        <v>52</v>
      </c>
      <c r="C1876" s="5">
        <v>11519</v>
      </c>
      <c r="D1876" s="5" t="s">
        <v>71</v>
      </c>
      <c r="E1876" s="41" t="s">
        <v>16</v>
      </c>
      <c r="F1876" s="37">
        <v>106</v>
      </c>
      <c r="G1876" s="37">
        <v>99</v>
      </c>
      <c r="H1876" s="38">
        <v>11519050</v>
      </c>
      <c r="I1876" s="39">
        <v>1</v>
      </c>
      <c r="J1876" s="39">
        <v>1</v>
      </c>
      <c r="K1876" s="39">
        <v>1</v>
      </c>
      <c r="L1876" s="39">
        <v>1</v>
      </c>
      <c r="M1876" s="39">
        <v>1</v>
      </c>
      <c r="N1876" s="40">
        <v>5</v>
      </c>
    </row>
    <row r="1877" spans="1:14" x14ac:dyDescent="0.25">
      <c r="A1877" s="3" t="s">
        <v>10</v>
      </c>
      <c r="B1877" s="11" t="s">
        <v>52</v>
      </c>
      <c r="C1877" s="5">
        <v>11519</v>
      </c>
      <c r="D1877" s="5" t="s">
        <v>71</v>
      </c>
      <c r="E1877" s="41" t="s">
        <v>16</v>
      </c>
      <c r="F1877" s="37">
        <v>106</v>
      </c>
      <c r="G1877" s="37">
        <v>99</v>
      </c>
      <c r="H1877" s="38">
        <v>11519051</v>
      </c>
      <c r="I1877" s="39">
        <v>1</v>
      </c>
      <c r="J1877" s="39">
        <v>1</v>
      </c>
      <c r="K1877" s="39">
        <v>1</v>
      </c>
      <c r="L1877" s="39">
        <v>1</v>
      </c>
      <c r="M1877" s="39">
        <v>0</v>
      </c>
      <c r="N1877" s="40">
        <v>4</v>
      </c>
    </row>
    <row r="1878" spans="1:14" x14ac:dyDescent="0.25">
      <c r="A1878" s="3" t="s">
        <v>10</v>
      </c>
      <c r="B1878" s="11" t="s">
        <v>52</v>
      </c>
      <c r="C1878" s="5">
        <v>11519</v>
      </c>
      <c r="D1878" s="5" t="s">
        <v>71</v>
      </c>
      <c r="E1878" s="41" t="s">
        <v>16</v>
      </c>
      <c r="F1878" s="37">
        <v>106</v>
      </c>
      <c r="G1878" s="37">
        <v>99</v>
      </c>
      <c r="H1878" s="38">
        <v>11519052</v>
      </c>
      <c r="I1878" s="39">
        <v>1</v>
      </c>
      <c r="J1878" s="39">
        <v>1</v>
      </c>
      <c r="K1878" s="39">
        <v>1</v>
      </c>
      <c r="L1878" s="39">
        <v>1</v>
      </c>
      <c r="M1878" s="39">
        <v>1</v>
      </c>
      <c r="N1878" s="40">
        <v>5</v>
      </c>
    </row>
    <row r="1879" spans="1:14" x14ac:dyDescent="0.25">
      <c r="A1879" s="3" t="s">
        <v>10</v>
      </c>
      <c r="B1879" s="11" t="s">
        <v>52</v>
      </c>
      <c r="C1879" s="5">
        <v>11519</v>
      </c>
      <c r="D1879" s="5" t="s">
        <v>71</v>
      </c>
      <c r="E1879" s="41" t="s">
        <v>16</v>
      </c>
      <c r="F1879" s="37">
        <v>106</v>
      </c>
      <c r="G1879" s="37">
        <v>99</v>
      </c>
      <c r="H1879" s="38">
        <v>11519053</v>
      </c>
      <c r="I1879" s="39">
        <v>1</v>
      </c>
      <c r="J1879" s="39">
        <v>1</v>
      </c>
      <c r="K1879" s="39">
        <v>1</v>
      </c>
      <c r="L1879" s="39">
        <v>1</v>
      </c>
      <c r="M1879" s="39">
        <v>0</v>
      </c>
      <c r="N1879" s="40">
        <v>4</v>
      </c>
    </row>
    <row r="1880" spans="1:14" x14ac:dyDescent="0.25">
      <c r="A1880" s="3" t="s">
        <v>10</v>
      </c>
      <c r="B1880" s="11" t="s">
        <v>52</v>
      </c>
      <c r="C1880" s="5">
        <v>11519</v>
      </c>
      <c r="D1880" s="5" t="s">
        <v>71</v>
      </c>
      <c r="E1880" s="41" t="s">
        <v>16</v>
      </c>
      <c r="F1880" s="37">
        <v>106</v>
      </c>
      <c r="G1880" s="37">
        <v>99</v>
      </c>
      <c r="H1880" s="38">
        <v>11519054</v>
      </c>
      <c r="I1880" s="39">
        <v>1</v>
      </c>
      <c r="J1880" s="39">
        <v>1</v>
      </c>
      <c r="K1880" s="39">
        <v>0</v>
      </c>
      <c r="L1880" s="39">
        <v>1</v>
      </c>
      <c r="M1880" s="39">
        <v>1</v>
      </c>
      <c r="N1880" s="40">
        <v>4</v>
      </c>
    </row>
    <row r="1881" spans="1:14" x14ac:dyDescent="0.25">
      <c r="A1881" s="3" t="s">
        <v>10</v>
      </c>
      <c r="B1881" s="11" t="s">
        <v>52</v>
      </c>
      <c r="C1881" s="5">
        <v>11519</v>
      </c>
      <c r="D1881" s="5" t="s">
        <v>71</v>
      </c>
      <c r="E1881" s="41" t="s">
        <v>16</v>
      </c>
      <c r="F1881" s="37">
        <v>106</v>
      </c>
      <c r="G1881" s="37">
        <v>99</v>
      </c>
      <c r="H1881" s="38">
        <v>11519055</v>
      </c>
      <c r="I1881" s="39">
        <v>1</v>
      </c>
      <c r="J1881" s="39">
        <v>1</v>
      </c>
      <c r="K1881" s="39">
        <v>1</v>
      </c>
      <c r="L1881" s="39">
        <v>1</v>
      </c>
      <c r="M1881" s="39">
        <v>1</v>
      </c>
      <c r="N1881" s="40">
        <v>5</v>
      </c>
    </row>
    <row r="1882" spans="1:14" x14ac:dyDescent="0.25">
      <c r="A1882" s="3" t="s">
        <v>10</v>
      </c>
      <c r="B1882" s="11" t="s">
        <v>52</v>
      </c>
      <c r="C1882" s="5">
        <v>11519</v>
      </c>
      <c r="D1882" s="5" t="s">
        <v>71</v>
      </c>
      <c r="E1882" s="41" t="s">
        <v>16</v>
      </c>
      <c r="F1882" s="37">
        <v>106</v>
      </c>
      <c r="G1882" s="37">
        <v>99</v>
      </c>
      <c r="H1882" s="38">
        <v>11519056</v>
      </c>
      <c r="I1882" s="39">
        <v>1</v>
      </c>
      <c r="J1882" s="39">
        <v>1</v>
      </c>
      <c r="K1882" s="39">
        <v>0</v>
      </c>
      <c r="L1882" s="39">
        <v>1</v>
      </c>
      <c r="M1882" s="39">
        <v>1</v>
      </c>
      <c r="N1882" s="40">
        <v>4</v>
      </c>
    </row>
    <row r="1883" spans="1:14" x14ac:dyDescent="0.25">
      <c r="A1883" s="3" t="s">
        <v>10</v>
      </c>
      <c r="B1883" s="11" t="s">
        <v>52</v>
      </c>
      <c r="C1883" s="5">
        <v>11519</v>
      </c>
      <c r="D1883" s="5" t="s">
        <v>71</v>
      </c>
      <c r="E1883" s="41" t="s">
        <v>16</v>
      </c>
      <c r="F1883" s="37">
        <v>106</v>
      </c>
      <c r="G1883" s="37">
        <v>99</v>
      </c>
      <c r="H1883" s="38">
        <v>11519057</v>
      </c>
      <c r="I1883" s="39">
        <v>1</v>
      </c>
      <c r="J1883" s="39">
        <v>1</v>
      </c>
      <c r="K1883" s="39">
        <v>1</v>
      </c>
      <c r="L1883" s="39">
        <v>1</v>
      </c>
      <c r="M1883" s="39">
        <v>1</v>
      </c>
      <c r="N1883" s="40">
        <v>5</v>
      </c>
    </row>
    <row r="1884" spans="1:14" x14ac:dyDescent="0.25">
      <c r="A1884" s="3" t="s">
        <v>10</v>
      </c>
      <c r="B1884" s="11" t="s">
        <v>52</v>
      </c>
      <c r="C1884" s="5">
        <v>11519</v>
      </c>
      <c r="D1884" s="5" t="s">
        <v>71</v>
      </c>
      <c r="E1884" s="41" t="s">
        <v>16</v>
      </c>
      <c r="F1884" s="37">
        <v>106</v>
      </c>
      <c r="G1884" s="37">
        <v>99</v>
      </c>
      <c r="H1884" s="38">
        <v>11519058</v>
      </c>
      <c r="I1884" s="39">
        <v>1</v>
      </c>
      <c r="J1884" s="39">
        <v>1</v>
      </c>
      <c r="K1884" s="39">
        <v>0</v>
      </c>
      <c r="L1884" s="39">
        <v>1</v>
      </c>
      <c r="M1884" s="39">
        <v>1</v>
      </c>
      <c r="N1884" s="40">
        <v>4</v>
      </c>
    </row>
    <row r="1885" spans="1:14" x14ac:dyDescent="0.25">
      <c r="A1885" s="3" t="s">
        <v>10</v>
      </c>
      <c r="B1885" s="11" t="s">
        <v>52</v>
      </c>
      <c r="C1885" s="5">
        <v>11519</v>
      </c>
      <c r="D1885" s="5" t="s">
        <v>71</v>
      </c>
      <c r="E1885" s="41" t="s">
        <v>16</v>
      </c>
      <c r="F1885" s="37">
        <v>106</v>
      </c>
      <c r="G1885" s="37">
        <v>99</v>
      </c>
      <c r="H1885" s="38">
        <v>11519059</v>
      </c>
      <c r="I1885" s="39">
        <v>1</v>
      </c>
      <c r="J1885" s="39">
        <v>1</v>
      </c>
      <c r="K1885" s="39">
        <v>0</v>
      </c>
      <c r="L1885" s="39">
        <v>1</v>
      </c>
      <c r="M1885" s="39">
        <v>1</v>
      </c>
      <c r="N1885" s="40">
        <v>4</v>
      </c>
    </row>
    <row r="1886" spans="1:14" x14ac:dyDescent="0.25">
      <c r="A1886" s="3" t="s">
        <v>10</v>
      </c>
      <c r="B1886" s="11" t="s">
        <v>52</v>
      </c>
      <c r="C1886" s="5">
        <v>11519</v>
      </c>
      <c r="D1886" s="5" t="s">
        <v>71</v>
      </c>
      <c r="E1886" s="41" t="s">
        <v>16</v>
      </c>
      <c r="F1886" s="37">
        <v>106</v>
      </c>
      <c r="G1886" s="37">
        <v>99</v>
      </c>
      <c r="H1886" s="38">
        <v>11519060</v>
      </c>
      <c r="I1886" s="39">
        <v>1</v>
      </c>
      <c r="J1886" s="39">
        <v>0</v>
      </c>
      <c r="K1886" s="39">
        <v>1</v>
      </c>
      <c r="L1886" s="39">
        <v>1</v>
      </c>
      <c r="M1886" s="39">
        <v>1</v>
      </c>
      <c r="N1886" s="40">
        <v>4</v>
      </c>
    </row>
    <row r="1887" spans="1:14" x14ac:dyDescent="0.25">
      <c r="A1887" s="3" t="s">
        <v>10</v>
      </c>
      <c r="B1887" s="11" t="s">
        <v>52</v>
      </c>
      <c r="C1887" s="5">
        <v>11519</v>
      </c>
      <c r="D1887" s="5" t="s">
        <v>71</v>
      </c>
      <c r="E1887" s="41" t="s">
        <v>16</v>
      </c>
      <c r="F1887" s="37">
        <v>106</v>
      </c>
      <c r="G1887" s="37">
        <v>99</v>
      </c>
      <c r="H1887" s="38">
        <v>11519061</v>
      </c>
      <c r="I1887" s="39">
        <v>1</v>
      </c>
      <c r="J1887" s="39">
        <v>1</v>
      </c>
      <c r="K1887" s="39">
        <v>1</v>
      </c>
      <c r="L1887" s="39">
        <v>1</v>
      </c>
      <c r="M1887" s="39">
        <v>1</v>
      </c>
      <c r="N1887" s="40">
        <v>5</v>
      </c>
    </row>
    <row r="1888" spans="1:14" x14ac:dyDescent="0.25">
      <c r="A1888" s="3" t="s">
        <v>10</v>
      </c>
      <c r="B1888" s="11" t="s">
        <v>52</v>
      </c>
      <c r="C1888" s="5">
        <v>11519</v>
      </c>
      <c r="D1888" s="5" t="s">
        <v>71</v>
      </c>
      <c r="E1888" s="41" t="s">
        <v>16</v>
      </c>
      <c r="F1888" s="37">
        <v>106</v>
      </c>
      <c r="G1888" s="37">
        <v>99</v>
      </c>
      <c r="H1888" s="38">
        <v>11519062</v>
      </c>
      <c r="I1888" s="39">
        <v>1</v>
      </c>
      <c r="J1888" s="39">
        <v>0</v>
      </c>
      <c r="K1888" s="39">
        <v>1</v>
      </c>
      <c r="L1888" s="39">
        <v>1</v>
      </c>
      <c r="M1888" s="39">
        <v>0</v>
      </c>
      <c r="N1888" s="40">
        <v>3</v>
      </c>
    </row>
    <row r="1889" spans="1:14" x14ac:dyDescent="0.25">
      <c r="A1889" s="3" t="s">
        <v>10</v>
      </c>
      <c r="B1889" s="11" t="s">
        <v>52</v>
      </c>
      <c r="C1889" s="5">
        <v>11519</v>
      </c>
      <c r="D1889" s="5" t="s">
        <v>71</v>
      </c>
      <c r="E1889" s="41" t="s">
        <v>16</v>
      </c>
      <c r="F1889" s="37">
        <v>106</v>
      </c>
      <c r="G1889" s="37">
        <v>99</v>
      </c>
      <c r="H1889" s="38">
        <v>11519063</v>
      </c>
      <c r="I1889" s="39">
        <v>1</v>
      </c>
      <c r="J1889" s="39">
        <v>1</v>
      </c>
      <c r="K1889" s="39">
        <v>1</v>
      </c>
      <c r="L1889" s="39">
        <v>1</v>
      </c>
      <c r="M1889" s="39">
        <v>1</v>
      </c>
      <c r="N1889" s="40">
        <v>5</v>
      </c>
    </row>
    <row r="1890" spans="1:14" x14ac:dyDescent="0.25">
      <c r="A1890" s="3" t="s">
        <v>10</v>
      </c>
      <c r="B1890" s="11" t="s">
        <v>52</v>
      </c>
      <c r="C1890" s="5">
        <v>11519</v>
      </c>
      <c r="D1890" s="5" t="s">
        <v>71</v>
      </c>
      <c r="E1890" s="41" t="s">
        <v>16</v>
      </c>
      <c r="F1890" s="37">
        <v>106</v>
      </c>
      <c r="G1890" s="37">
        <v>99</v>
      </c>
      <c r="H1890" s="38">
        <v>11519064</v>
      </c>
      <c r="I1890" s="39">
        <v>0</v>
      </c>
      <c r="J1890" s="39">
        <v>1</v>
      </c>
      <c r="K1890" s="39">
        <v>1</v>
      </c>
      <c r="L1890" s="39">
        <v>1</v>
      </c>
      <c r="M1890" s="39">
        <v>1</v>
      </c>
      <c r="N1890" s="40">
        <v>4</v>
      </c>
    </row>
    <row r="1891" spans="1:14" x14ac:dyDescent="0.25">
      <c r="A1891" s="3" t="s">
        <v>10</v>
      </c>
      <c r="B1891" s="11" t="s">
        <v>52</v>
      </c>
      <c r="C1891" s="5">
        <v>11519</v>
      </c>
      <c r="D1891" s="5" t="s">
        <v>71</v>
      </c>
      <c r="E1891" s="41" t="s">
        <v>16</v>
      </c>
      <c r="F1891" s="37">
        <v>106</v>
      </c>
      <c r="G1891" s="37">
        <v>99</v>
      </c>
      <c r="H1891" s="38">
        <v>11519065</v>
      </c>
      <c r="I1891" s="39">
        <v>1</v>
      </c>
      <c r="J1891" s="39">
        <v>1</v>
      </c>
      <c r="K1891" s="39">
        <v>1</v>
      </c>
      <c r="L1891" s="39">
        <v>1</v>
      </c>
      <c r="M1891" s="39">
        <v>1</v>
      </c>
      <c r="N1891" s="40">
        <v>5</v>
      </c>
    </row>
    <row r="1892" spans="1:14" x14ac:dyDescent="0.25">
      <c r="A1892" s="3" t="s">
        <v>10</v>
      </c>
      <c r="B1892" s="11" t="s">
        <v>52</v>
      </c>
      <c r="C1892" s="5">
        <v>11519</v>
      </c>
      <c r="D1892" s="5" t="s">
        <v>71</v>
      </c>
      <c r="E1892" s="41" t="s">
        <v>16</v>
      </c>
      <c r="F1892" s="37">
        <v>106</v>
      </c>
      <c r="G1892" s="37">
        <v>99</v>
      </c>
      <c r="H1892" s="38">
        <v>11519066</v>
      </c>
      <c r="I1892" s="39">
        <v>1</v>
      </c>
      <c r="J1892" s="39">
        <v>1</v>
      </c>
      <c r="K1892" s="39">
        <v>1</v>
      </c>
      <c r="L1892" s="39">
        <v>1</v>
      </c>
      <c r="M1892" s="39">
        <v>1</v>
      </c>
      <c r="N1892" s="40">
        <v>5</v>
      </c>
    </row>
    <row r="1893" spans="1:14" x14ac:dyDescent="0.25">
      <c r="A1893" s="3" t="s">
        <v>10</v>
      </c>
      <c r="B1893" s="11" t="s">
        <v>52</v>
      </c>
      <c r="C1893" s="5">
        <v>11519</v>
      </c>
      <c r="D1893" s="5" t="s">
        <v>71</v>
      </c>
      <c r="E1893" s="41" t="s">
        <v>16</v>
      </c>
      <c r="F1893" s="37">
        <v>106</v>
      </c>
      <c r="G1893" s="37">
        <v>99</v>
      </c>
      <c r="H1893" s="38">
        <v>11519067</v>
      </c>
      <c r="I1893" s="39">
        <v>1</v>
      </c>
      <c r="J1893" s="39">
        <v>1</v>
      </c>
      <c r="K1893" s="39">
        <v>0</v>
      </c>
      <c r="L1893" s="39">
        <v>1</v>
      </c>
      <c r="M1893" s="39">
        <v>0</v>
      </c>
      <c r="N1893" s="40">
        <v>3</v>
      </c>
    </row>
    <row r="1894" spans="1:14" x14ac:dyDescent="0.25">
      <c r="A1894" s="3" t="s">
        <v>10</v>
      </c>
      <c r="B1894" s="11" t="s">
        <v>52</v>
      </c>
      <c r="C1894" s="5">
        <v>11519</v>
      </c>
      <c r="D1894" s="5" t="s">
        <v>71</v>
      </c>
      <c r="E1894" s="42" t="s">
        <v>17</v>
      </c>
      <c r="F1894" s="37">
        <v>106</v>
      </c>
      <c r="G1894" s="37">
        <v>99</v>
      </c>
      <c r="H1894" s="38">
        <v>11519068</v>
      </c>
      <c r="I1894" s="39">
        <v>1</v>
      </c>
      <c r="J1894" s="39">
        <v>0</v>
      </c>
      <c r="K1894" s="39">
        <v>0</v>
      </c>
      <c r="L1894" s="39">
        <v>1</v>
      </c>
      <c r="M1894" s="39">
        <v>1</v>
      </c>
      <c r="N1894" s="40">
        <v>3</v>
      </c>
    </row>
    <row r="1895" spans="1:14" x14ac:dyDescent="0.25">
      <c r="A1895" s="3" t="s">
        <v>10</v>
      </c>
      <c r="B1895" s="11" t="s">
        <v>52</v>
      </c>
      <c r="C1895" s="5">
        <v>11519</v>
      </c>
      <c r="D1895" s="5" t="s">
        <v>71</v>
      </c>
      <c r="E1895" s="41" t="s">
        <v>17</v>
      </c>
      <c r="F1895" s="37">
        <v>106</v>
      </c>
      <c r="G1895" s="37">
        <v>99</v>
      </c>
      <c r="H1895" s="38">
        <v>11519069</v>
      </c>
      <c r="I1895" s="39">
        <v>1</v>
      </c>
      <c r="J1895" s="39">
        <v>1</v>
      </c>
      <c r="K1895" s="39">
        <v>1</v>
      </c>
      <c r="L1895" s="39">
        <v>1</v>
      </c>
      <c r="M1895" s="39">
        <v>1</v>
      </c>
      <c r="N1895" s="40">
        <v>5</v>
      </c>
    </row>
    <row r="1896" spans="1:14" x14ac:dyDescent="0.25">
      <c r="A1896" s="3" t="s">
        <v>10</v>
      </c>
      <c r="B1896" s="11" t="s">
        <v>52</v>
      </c>
      <c r="C1896" s="5">
        <v>11519</v>
      </c>
      <c r="D1896" s="5" t="s">
        <v>71</v>
      </c>
      <c r="E1896" s="41" t="s">
        <v>17</v>
      </c>
      <c r="F1896" s="37">
        <v>106</v>
      </c>
      <c r="G1896" s="37">
        <v>99</v>
      </c>
      <c r="H1896" s="38">
        <v>11519070</v>
      </c>
      <c r="I1896" s="39">
        <v>1</v>
      </c>
      <c r="J1896" s="39">
        <v>1</v>
      </c>
      <c r="K1896" s="39">
        <v>1</v>
      </c>
      <c r="L1896" s="39">
        <v>1</v>
      </c>
      <c r="M1896" s="39">
        <v>1</v>
      </c>
      <c r="N1896" s="40">
        <v>5</v>
      </c>
    </row>
    <row r="1897" spans="1:14" x14ac:dyDescent="0.25">
      <c r="A1897" s="3" t="s">
        <v>10</v>
      </c>
      <c r="B1897" s="11" t="s">
        <v>52</v>
      </c>
      <c r="C1897" s="5">
        <v>11519</v>
      </c>
      <c r="D1897" s="5" t="s">
        <v>71</v>
      </c>
      <c r="E1897" s="41" t="s">
        <v>17</v>
      </c>
      <c r="F1897" s="37">
        <v>106</v>
      </c>
      <c r="G1897" s="37">
        <v>99</v>
      </c>
      <c r="H1897" s="38">
        <v>11519071</v>
      </c>
      <c r="I1897" s="39">
        <v>1</v>
      </c>
      <c r="J1897" s="39">
        <v>1</v>
      </c>
      <c r="K1897" s="39">
        <v>1</v>
      </c>
      <c r="L1897" s="39">
        <v>1</v>
      </c>
      <c r="M1897" s="39">
        <v>0</v>
      </c>
      <c r="N1897" s="40">
        <v>4</v>
      </c>
    </row>
    <row r="1898" spans="1:14" x14ac:dyDescent="0.25">
      <c r="A1898" s="3" t="s">
        <v>10</v>
      </c>
      <c r="B1898" s="11" t="s">
        <v>52</v>
      </c>
      <c r="C1898" s="5">
        <v>11519</v>
      </c>
      <c r="D1898" s="5" t="s">
        <v>71</v>
      </c>
      <c r="E1898" s="41" t="s">
        <v>17</v>
      </c>
      <c r="F1898" s="37">
        <v>106</v>
      </c>
      <c r="G1898" s="37">
        <v>99</v>
      </c>
      <c r="H1898" s="38">
        <v>11519072</v>
      </c>
      <c r="I1898" s="39">
        <v>1</v>
      </c>
      <c r="J1898" s="39">
        <v>1</v>
      </c>
      <c r="K1898" s="39">
        <v>1</v>
      </c>
      <c r="L1898" s="39">
        <v>1</v>
      </c>
      <c r="M1898" s="39">
        <v>1</v>
      </c>
      <c r="N1898" s="40">
        <v>5</v>
      </c>
    </row>
    <row r="1899" spans="1:14" x14ac:dyDescent="0.25">
      <c r="A1899" s="3" t="s">
        <v>10</v>
      </c>
      <c r="B1899" s="11" t="s">
        <v>52</v>
      </c>
      <c r="C1899" s="5">
        <v>11519</v>
      </c>
      <c r="D1899" s="5" t="s">
        <v>71</v>
      </c>
      <c r="E1899" s="41" t="s">
        <v>17</v>
      </c>
      <c r="F1899" s="37">
        <v>106</v>
      </c>
      <c r="G1899" s="37">
        <v>99</v>
      </c>
      <c r="H1899" s="38">
        <v>11519073</v>
      </c>
      <c r="I1899" s="39">
        <v>1</v>
      </c>
      <c r="J1899" s="39">
        <v>1</v>
      </c>
      <c r="K1899" s="39">
        <v>1</v>
      </c>
      <c r="L1899" s="39">
        <v>1</v>
      </c>
      <c r="M1899" s="39">
        <v>1</v>
      </c>
      <c r="N1899" s="40">
        <v>5</v>
      </c>
    </row>
    <row r="1900" spans="1:14" x14ac:dyDescent="0.25">
      <c r="A1900" s="3" t="s">
        <v>10</v>
      </c>
      <c r="B1900" s="11" t="s">
        <v>52</v>
      </c>
      <c r="C1900" s="5">
        <v>11519</v>
      </c>
      <c r="D1900" s="5" t="s">
        <v>71</v>
      </c>
      <c r="E1900" s="41" t="s">
        <v>17</v>
      </c>
      <c r="F1900" s="37">
        <v>106</v>
      </c>
      <c r="G1900" s="37">
        <v>99</v>
      </c>
      <c r="H1900" s="38">
        <v>11519074</v>
      </c>
      <c r="I1900" s="39">
        <v>1</v>
      </c>
      <c r="J1900" s="39">
        <v>0</v>
      </c>
      <c r="K1900" s="39">
        <v>1</v>
      </c>
      <c r="L1900" s="39">
        <v>0</v>
      </c>
      <c r="M1900" s="39">
        <v>0</v>
      </c>
      <c r="N1900" s="40">
        <v>2</v>
      </c>
    </row>
    <row r="1901" spans="1:14" x14ac:dyDescent="0.25">
      <c r="A1901" s="3" t="s">
        <v>10</v>
      </c>
      <c r="B1901" s="11" t="s">
        <v>52</v>
      </c>
      <c r="C1901" s="5">
        <v>11519</v>
      </c>
      <c r="D1901" s="5" t="s">
        <v>71</v>
      </c>
      <c r="E1901" s="41" t="s">
        <v>17</v>
      </c>
      <c r="F1901" s="37">
        <v>106</v>
      </c>
      <c r="G1901" s="37">
        <v>99</v>
      </c>
      <c r="H1901" s="38">
        <v>11519075</v>
      </c>
      <c r="I1901" s="39">
        <v>0</v>
      </c>
      <c r="J1901" s="39">
        <v>1</v>
      </c>
      <c r="K1901" s="39">
        <v>0</v>
      </c>
      <c r="L1901" s="39">
        <v>1</v>
      </c>
      <c r="M1901" s="39">
        <v>1</v>
      </c>
      <c r="N1901" s="40">
        <v>3</v>
      </c>
    </row>
    <row r="1902" spans="1:14" x14ac:dyDescent="0.25">
      <c r="A1902" s="3" t="s">
        <v>10</v>
      </c>
      <c r="B1902" s="11" t="s">
        <v>52</v>
      </c>
      <c r="C1902" s="5">
        <v>11519</v>
      </c>
      <c r="D1902" s="5" t="s">
        <v>71</v>
      </c>
      <c r="E1902" s="41" t="s">
        <v>17</v>
      </c>
      <c r="F1902" s="37">
        <v>106</v>
      </c>
      <c r="G1902" s="37">
        <v>99</v>
      </c>
      <c r="H1902" s="38">
        <v>11519076</v>
      </c>
      <c r="I1902" s="39">
        <v>1</v>
      </c>
      <c r="J1902" s="39">
        <v>1</v>
      </c>
      <c r="K1902" s="39">
        <v>1</v>
      </c>
      <c r="L1902" s="39">
        <v>1</v>
      </c>
      <c r="M1902" s="39">
        <v>1</v>
      </c>
      <c r="N1902" s="40">
        <v>5</v>
      </c>
    </row>
    <row r="1903" spans="1:14" x14ac:dyDescent="0.25">
      <c r="A1903" s="3" t="s">
        <v>10</v>
      </c>
      <c r="B1903" s="11" t="s">
        <v>52</v>
      </c>
      <c r="C1903" s="5">
        <v>11519</v>
      </c>
      <c r="D1903" s="5" t="s">
        <v>71</v>
      </c>
      <c r="E1903" s="41" t="s">
        <v>17</v>
      </c>
      <c r="F1903" s="37">
        <v>106</v>
      </c>
      <c r="G1903" s="37">
        <v>99</v>
      </c>
      <c r="H1903" s="38">
        <v>11519077</v>
      </c>
      <c r="I1903" s="39">
        <v>1</v>
      </c>
      <c r="J1903" s="39">
        <v>1</v>
      </c>
      <c r="K1903" s="39">
        <v>1</v>
      </c>
      <c r="L1903" s="39">
        <v>1</v>
      </c>
      <c r="M1903" s="39">
        <v>0</v>
      </c>
      <c r="N1903" s="40">
        <v>4</v>
      </c>
    </row>
    <row r="1904" spans="1:14" x14ac:dyDescent="0.25">
      <c r="A1904" s="3" t="s">
        <v>10</v>
      </c>
      <c r="B1904" s="11" t="s">
        <v>52</v>
      </c>
      <c r="C1904" s="5">
        <v>11519</v>
      </c>
      <c r="D1904" s="5" t="s">
        <v>71</v>
      </c>
      <c r="E1904" s="41" t="s">
        <v>17</v>
      </c>
      <c r="F1904" s="37">
        <v>106</v>
      </c>
      <c r="G1904" s="37">
        <v>99</v>
      </c>
      <c r="H1904" s="38">
        <v>11519078</v>
      </c>
      <c r="I1904" s="39">
        <v>1</v>
      </c>
      <c r="J1904" s="39">
        <v>1</v>
      </c>
      <c r="K1904" s="39">
        <v>1</v>
      </c>
      <c r="L1904" s="39">
        <v>1</v>
      </c>
      <c r="M1904" s="39">
        <v>1</v>
      </c>
      <c r="N1904" s="40">
        <v>5</v>
      </c>
    </row>
    <row r="1905" spans="1:14" x14ac:dyDescent="0.25">
      <c r="A1905" s="3" t="s">
        <v>10</v>
      </c>
      <c r="B1905" s="11" t="s">
        <v>52</v>
      </c>
      <c r="C1905" s="5">
        <v>11519</v>
      </c>
      <c r="D1905" s="5" t="s">
        <v>71</v>
      </c>
      <c r="E1905" s="41" t="s">
        <v>17</v>
      </c>
      <c r="F1905" s="37">
        <v>106</v>
      </c>
      <c r="G1905" s="37">
        <v>99</v>
      </c>
      <c r="H1905" s="38">
        <v>11519079</v>
      </c>
      <c r="I1905" s="39">
        <v>1</v>
      </c>
      <c r="J1905" s="39">
        <v>1</v>
      </c>
      <c r="K1905" s="39">
        <v>1</v>
      </c>
      <c r="L1905" s="39">
        <v>1</v>
      </c>
      <c r="M1905" s="39">
        <v>1</v>
      </c>
      <c r="N1905" s="40">
        <v>5</v>
      </c>
    </row>
    <row r="1906" spans="1:14" x14ac:dyDescent="0.25">
      <c r="A1906" s="3" t="s">
        <v>10</v>
      </c>
      <c r="B1906" s="11" t="s">
        <v>52</v>
      </c>
      <c r="C1906" s="5">
        <v>11519</v>
      </c>
      <c r="D1906" s="5" t="s">
        <v>71</v>
      </c>
      <c r="E1906" s="41" t="s">
        <v>17</v>
      </c>
      <c r="F1906" s="37">
        <v>106</v>
      </c>
      <c r="G1906" s="37">
        <v>99</v>
      </c>
      <c r="H1906" s="38">
        <v>11519080</v>
      </c>
      <c r="I1906" s="39">
        <v>1</v>
      </c>
      <c r="J1906" s="39">
        <v>1</v>
      </c>
      <c r="K1906" s="39">
        <v>1</v>
      </c>
      <c r="L1906" s="39">
        <v>1</v>
      </c>
      <c r="M1906" s="39">
        <v>1</v>
      </c>
      <c r="N1906" s="40">
        <v>5</v>
      </c>
    </row>
    <row r="1907" spans="1:14" x14ac:dyDescent="0.25">
      <c r="A1907" s="3" t="s">
        <v>10</v>
      </c>
      <c r="B1907" s="11" t="s">
        <v>52</v>
      </c>
      <c r="C1907" s="5">
        <v>11519</v>
      </c>
      <c r="D1907" s="5" t="s">
        <v>71</v>
      </c>
      <c r="E1907" s="41" t="s">
        <v>17</v>
      </c>
      <c r="F1907" s="37">
        <v>106</v>
      </c>
      <c r="G1907" s="37">
        <v>99</v>
      </c>
      <c r="H1907" s="38">
        <v>11519081</v>
      </c>
      <c r="I1907" s="39">
        <v>1</v>
      </c>
      <c r="J1907" s="39">
        <v>1</v>
      </c>
      <c r="K1907" s="39">
        <v>1</v>
      </c>
      <c r="L1907" s="39">
        <v>1</v>
      </c>
      <c r="M1907" s="39">
        <v>1</v>
      </c>
      <c r="N1907" s="40">
        <v>5</v>
      </c>
    </row>
    <row r="1908" spans="1:14" x14ac:dyDescent="0.25">
      <c r="A1908" s="3" t="s">
        <v>10</v>
      </c>
      <c r="B1908" s="11" t="s">
        <v>52</v>
      </c>
      <c r="C1908" s="5">
        <v>11519</v>
      </c>
      <c r="D1908" s="5" t="s">
        <v>71</v>
      </c>
      <c r="E1908" s="41" t="s">
        <v>17</v>
      </c>
      <c r="F1908" s="37">
        <v>106</v>
      </c>
      <c r="G1908" s="37">
        <v>99</v>
      </c>
      <c r="H1908" s="38">
        <v>11519082</v>
      </c>
      <c r="I1908" s="39">
        <v>1</v>
      </c>
      <c r="J1908" s="39">
        <v>1</v>
      </c>
      <c r="K1908" s="39">
        <v>1</v>
      </c>
      <c r="L1908" s="39">
        <v>1</v>
      </c>
      <c r="M1908" s="39">
        <v>1</v>
      </c>
      <c r="N1908" s="40">
        <v>5</v>
      </c>
    </row>
    <row r="1909" spans="1:14" x14ac:dyDescent="0.25">
      <c r="A1909" s="3" t="s">
        <v>10</v>
      </c>
      <c r="B1909" s="11" t="s">
        <v>52</v>
      </c>
      <c r="C1909" s="5">
        <v>11519</v>
      </c>
      <c r="D1909" s="5" t="s">
        <v>71</v>
      </c>
      <c r="E1909" s="41" t="s">
        <v>17</v>
      </c>
      <c r="F1909" s="37">
        <v>106</v>
      </c>
      <c r="G1909" s="37">
        <v>99</v>
      </c>
      <c r="H1909" s="38">
        <v>11519083</v>
      </c>
      <c r="I1909" s="39">
        <v>1</v>
      </c>
      <c r="J1909" s="39">
        <v>1</v>
      </c>
      <c r="K1909" s="39">
        <v>1</v>
      </c>
      <c r="L1909" s="39">
        <v>1</v>
      </c>
      <c r="M1909" s="39">
        <v>1</v>
      </c>
      <c r="N1909" s="40">
        <v>5</v>
      </c>
    </row>
    <row r="1910" spans="1:14" x14ac:dyDescent="0.25">
      <c r="A1910" s="3" t="s">
        <v>10</v>
      </c>
      <c r="B1910" s="11" t="s">
        <v>52</v>
      </c>
      <c r="C1910" s="5">
        <v>11519</v>
      </c>
      <c r="D1910" s="5" t="s">
        <v>71</v>
      </c>
      <c r="E1910" s="41" t="s">
        <v>17</v>
      </c>
      <c r="F1910" s="37">
        <v>106</v>
      </c>
      <c r="G1910" s="37">
        <v>99</v>
      </c>
      <c r="H1910" s="38">
        <v>11519084</v>
      </c>
      <c r="I1910" s="39">
        <v>1</v>
      </c>
      <c r="J1910" s="39">
        <v>1</v>
      </c>
      <c r="K1910" s="39">
        <v>1</v>
      </c>
      <c r="L1910" s="39">
        <v>1</v>
      </c>
      <c r="M1910" s="39">
        <v>1</v>
      </c>
      <c r="N1910" s="40">
        <v>5</v>
      </c>
    </row>
    <row r="1911" spans="1:14" x14ac:dyDescent="0.25">
      <c r="A1911" s="3" t="s">
        <v>10</v>
      </c>
      <c r="B1911" s="11" t="s">
        <v>52</v>
      </c>
      <c r="C1911" s="5">
        <v>11519</v>
      </c>
      <c r="D1911" s="5" t="s">
        <v>71</v>
      </c>
      <c r="E1911" s="41" t="s">
        <v>17</v>
      </c>
      <c r="F1911" s="37">
        <v>106</v>
      </c>
      <c r="G1911" s="37">
        <v>99</v>
      </c>
      <c r="H1911" s="38">
        <v>11519085</v>
      </c>
      <c r="I1911" s="39">
        <v>1</v>
      </c>
      <c r="J1911" s="39">
        <v>1</v>
      </c>
      <c r="K1911" s="39">
        <v>0</v>
      </c>
      <c r="L1911" s="39">
        <v>1</v>
      </c>
      <c r="M1911" s="39">
        <v>1</v>
      </c>
      <c r="N1911" s="40">
        <v>4</v>
      </c>
    </row>
    <row r="1912" spans="1:14" x14ac:dyDescent="0.25">
      <c r="A1912" s="3" t="s">
        <v>10</v>
      </c>
      <c r="B1912" s="11" t="s">
        <v>52</v>
      </c>
      <c r="C1912" s="5">
        <v>11519</v>
      </c>
      <c r="D1912" s="5" t="s">
        <v>71</v>
      </c>
      <c r="E1912" s="41" t="s">
        <v>17</v>
      </c>
      <c r="F1912" s="37">
        <v>106</v>
      </c>
      <c r="G1912" s="37">
        <v>99</v>
      </c>
      <c r="H1912" s="38">
        <v>11519086</v>
      </c>
      <c r="I1912" s="39">
        <v>1</v>
      </c>
      <c r="J1912" s="39">
        <v>1</v>
      </c>
      <c r="K1912" s="39">
        <v>0</v>
      </c>
      <c r="L1912" s="39">
        <v>1</v>
      </c>
      <c r="M1912" s="39">
        <v>1</v>
      </c>
      <c r="N1912" s="40">
        <v>4</v>
      </c>
    </row>
    <row r="1913" spans="1:14" x14ac:dyDescent="0.25">
      <c r="A1913" s="3" t="s">
        <v>10</v>
      </c>
      <c r="B1913" s="11" t="s">
        <v>52</v>
      </c>
      <c r="C1913" s="5">
        <v>11519</v>
      </c>
      <c r="D1913" s="5" t="s">
        <v>71</v>
      </c>
      <c r="E1913" s="41" t="s">
        <v>17</v>
      </c>
      <c r="F1913" s="37">
        <v>106</v>
      </c>
      <c r="G1913" s="37">
        <v>99</v>
      </c>
      <c r="H1913" s="38">
        <v>11519087</v>
      </c>
      <c r="I1913" s="39">
        <v>1</v>
      </c>
      <c r="J1913" s="39">
        <v>1</v>
      </c>
      <c r="K1913" s="39">
        <v>0</v>
      </c>
      <c r="L1913" s="39">
        <v>1</v>
      </c>
      <c r="M1913" s="39">
        <v>1</v>
      </c>
      <c r="N1913" s="40">
        <v>4</v>
      </c>
    </row>
    <row r="1914" spans="1:14" x14ac:dyDescent="0.25">
      <c r="A1914" s="3" t="s">
        <v>10</v>
      </c>
      <c r="B1914" s="11" t="s">
        <v>52</v>
      </c>
      <c r="C1914" s="5">
        <v>11519</v>
      </c>
      <c r="D1914" s="5" t="s">
        <v>71</v>
      </c>
      <c r="E1914" s="41" t="s">
        <v>17</v>
      </c>
      <c r="F1914" s="37">
        <v>106</v>
      </c>
      <c r="G1914" s="37">
        <v>99</v>
      </c>
      <c r="H1914" s="38">
        <v>11519088</v>
      </c>
      <c r="I1914" s="39">
        <v>1</v>
      </c>
      <c r="J1914" s="39">
        <v>1</v>
      </c>
      <c r="K1914" s="39">
        <v>1</v>
      </c>
      <c r="L1914" s="39">
        <v>1</v>
      </c>
      <c r="M1914" s="39">
        <v>1</v>
      </c>
      <c r="N1914" s="40">
        <v>5</v>
      </c>
    </row>
    <row r="1915" spans="1:14" x14ac:dyDescent="0.25">
      <c r="A1915" s="3" t="s">
        <v>10</v>
      </c>
      <c r="B1915" s="11" t="s">
        <v>52</v>
      </c>
      <c r="C1915" s="5">
        <v>11519</v>
      </c>
      <c r="D1915" s="5" t="s">
        <v>71</v>
      </c>
      <c r="E1915" s="41" t="s">
        <v>17</v>
      </c>
      <c r="F1915" s="37">
        <v>106</v>
      </c>
      <c r="G1915" s="37">
        <v>99</v>
      </c>
      <c r="H1915" s="38">
        <v>11519089</v>
      </c>
      <c r="I1915" s="39">
        <v>1</v>
      </c>
      <c r="J1915" s="39">
        <v>1</v>
      </c>
      <c r="K1915" s="39">
        <v>1</v>
      </c>
      <c r="L1915" s="39">
        <v>1</v>
      </c>
      <c r="M1915" s="39">
        <v>0</v>
      </c>
      <c r="N1915" s="40">
        <v>4</v>
      </c>
    </row>
    <row r="1916" spans="1:14" x14ac:dyDescent="0.25">
      <c r="A1916" s="3" t="s">
        <v>10</v>
      </c>
      <c r="B1916" s="11" t="s">
        <v>52</v>
      </c>
      <c r="C1916" s="5">
        <v>11519</v>
      </c>
      <c r="D1916" s="5" t="s">
        <v>71</v>
      </c>
      <c r="E1916" s="41" t="s">
        <v>17</v>
      </c>
      <c r="F1916" s="37">
        <v>106</v>
      </c>
      <c r="G1916" s="37">
        <v>99</v>
      </c>
      <c r="H1916" s="38">
        <v>11519090</v>
      </c>
      <c r="I1916" s="39">
        <v>1</v>
      </c>
      <c r="J1916" s="39">
        <v>1</v>
      </c>
      <c r="K1916" s="39">
        <v>0</v>
      </c>
      <c r="L1916" s="39">
        <v>1</v>
      </c>
      <c r="M1916" s="39">
        <v>1</v>
      </c>
      <c r="N1916" s="40">
        <v>4</v>
      </c>
    </row>
    <row r="1917" spans="1:14" x14ac:dyDescent="0.25">
      <c r="A1917" s="3" t="s">
        <v>10</v>
      </c>
      <c r="B1917" s="11" t="s">
        <v>52</v>
      </c>
      <c r="C1917" s="5">
        <v>11519</v>
      </c>
      <c r="D1917" s="5" t="s">
        <v>71</v>
      </c>
      <c r="E1917" s="41" t="s">
        <v>17</v>
      </c>
      <c r="F1917" s="37">
        <v>106</v>
      </c>
      <c r="G1917" s="37">
        <v>99</v>
      </c>
      <c r="H1917" s="38">
        <v>11519091</v>
      </c>
      <c r="I1917" s="39">
        <v>0</v>
      </c>
      <c r="J1917" s="39">
        <v>1</v>
      </c>
      <c r="K1917" s="39">
        <v>1</v>
      </c>
      <c r="L1917" s="39">
        <v>1</v>
      </c>
      <c r="M1917" s="39">
        <v>0</v>
      </c>
      <c r="N1917" s="40">
        <v>3</v>
      </c>
    </row>
    <row r="1918" spans="1:14" x14ac:dyDescent="0.25">
      <c r="A1918" s="3" t="s">
        <v>10</v>
      </c>
      <c r="B1918" s="11" t="s">
        <v>52</v>
      </c>
      <c r="C1918" s="5">
        <v>11519</v>
      </c>
      <c r="D1918" s="5" t="s">
        <v>71</v>
      </c>
      <c r="E1918" s="41" t="s">
        <v>17</v>
      </c>
      <c r="F1918" s="37">
        <v>106</v>
      </c>
      <c r="G1918" s="37">
        <v>99</v>
      </c>
      <c r="H1918" s="38">
        <v>11519092</v>
      </c>
      <c r="I1918" s="39">
        <v>0</v>
      </c>
      <c r="J1918" s="39">
        <v>1</v>
      </c>
      <c r="K1918" s="39">
        <v>1</v>
      </c>
      <c r="L1918" s="39">
        <v>1</v>
      </c>
      <c r="M1918" s="39">
        <v>1</v>
      </c>
      <c r="N1918" s="40">
        <v>4</v>
      </c>
    </row>
    <row r="1919" spans="1:14" x14ac:dyDescent="0.25">
      <c r="A1919" s="3" t="s">
        <v>10</v>
      </c>
      <c r="B1919" s="11" t="s">
        <v>52</v>
      </c>
      <c r="C1919" s="5">
        <v>11519</v>
      </c>
      <c r="D1919" s="5" t="s">
        <v>71</v>
      </c>
      <c r="E1919" s="41" t="s">
        <v>17</v>
      </c>
      <c r="F1919" s="37">
        <v>106</v>
      </c>
      <c r="G1919" s="37">
        <v>99</v>
      </c>
      <c r="H1919" s="38">
        <v>11519093</v>
      </c>
      <c r="I1919" s="39">
        <v>1</v>
      </c>
      <c r="J1919" s="39">
        <v>1</v>
      </c>
      <c r="K1919" s="39">
        <v>1</v>
      </c>
      <c r="L1919" s="39">
        <v>1</v>
      </c>
      <c r="M1919" s="39">
        <v>1</v>
      </c>
      <c r="N1919" s="40">
        <v>5</v>
      </c>
    </row>
    <row r="1920" spans="1:14" x14ac:dyDescent="0.25">
      <c r="A1920" s="3" t="s">
        <v>10</v>
      </c>
      <c r="B1920" s="11" t="s">
        <v>52</v>
      </c>
      <c r="C1920" s="5">
        <v>11519</v>
      </c>
      <c r="D1920" s="5" t="s">
        <v>71</v>
      </c>
      <c r="E1920" s="41" t="s">
        <v>17</v>
      </c>
      <c r="F1920" s="37">
        <v>106</v>
      </c>
      <c r="G1920" s="37">
        <v>99</v>
      </c>
      <c r="H1920" s="38">
        <v>11519094</v>
      </c>
      <c r="I1920" s="39">
        <v>1</v>
      </c>
      <c r="J1920" s="39">
        <v>1</v>
      </c>
      <c r="K1920" s="39">
        <v>0</v>
      </c>
      <c r="L1920" s="39">
        <v>1</v>
      </c>
      <c r="M1920" s="39">
        <v>0</v>
      </c>
      <c r="N1920" s="40">
        <v>3</v>
      </c>
    </row>
    <row r="1921" spans="1:14" x14ac:dyDescent="0.25">
      <c r="A1921" s="3" t="s">
        <v>10</v>
      </c>
      <c r="B1921" s="11" t="s">
        <v>52</v>
      </c>
      <c r="C1921" s="5">
        <v>11519</v>
      </c>
      <c r="D1921" s="5" t="s">
        <v>71</v>
      </c>
      <c r="E1921" s="41" t="s">
        <v>17</v>
      </c>
      <c r="F1921" s="37">
        <v>106</v>
      </c>
      <c r="G1921" s="37">
        <v>99</v>
      </c>
      <c r="H1921" s="38">
        <v>11519095</v>
      </c>
      <c r="I1921" s="39">
        <v>1</v>
      </c>
      <c r="J1921" s="39">
        <v>1</v>
      </c>
      <c r="K1921" s="39">
        <v>1</v>
      </c>
      <c r="L1921" s="39">
        <v>1</v>
      </c>
      <c r="M1921" s="39">
        <v>1</v>
      </c>
      <c r="N1921" s="40">
        <v>5</v>
      </c>
    </row>
    <row r="1922" spans="1:14" x14ac:dyDescent="0.25">
      <c r="A1922" s="3" t="s">
        <v>10</v>
      </c>
      <c r="B1922" s="11" t="s">
        <v>52</v>
      </c>
      <c r="C1922" s="5">
        <v>11519</v>
      </c>
      <c r="D1922" s="5" t="s">
        <v>71</v>
      </c>
      <c r="E1922" s="41" t="s">
        <v>17</v>
      </c>
      <c r="F1922" s="37">
        <v>106</v>
      </c>
      <c r="G1922" s="37">
        <v>99</v>
      </c>
      <c r="H1922" s="38">
        <v>11519096</v>
      </c>
      <c r="I1922" s="39">
        <v>1</v>
      </c>
      <c r="J1922" s="39">
        <v>1</v>
      </c>
      <c r="K1922" s="39">
        <v>0</v>
      </c>
      <c r="L1922" s="39">
        <v>1</v>
      </c>
      <c r="M1922" s="39">
        <v>1</v>
      </c>
      <c r="N1922" s="40">
        <v>4</v>
      </c>
    </row>
    <row r="1923" spans="1:14" x14ac:dyDescent="0.25">
      <c r="A1923" s="3" t="s">
        <v>10</v>
      </c>
      <c r="B1923" s="11" t="s">
        <v>52</v>
      </c>
      <c r="C1923" s="5">
        <v>11519</v>
      </c>
      <c r="D1923" s="5" t="s">
        <v>71</v>
      </c>
      <c r="E1923" s="41" t="s">
        <v>17</v>
      </c>
      <c r="F1923" s="37">
        <v>106</v>
      </c>
      <c r="G1923" s="37">
        <v>99</v>
      </c>
      <c r="H1923" s="38">
        <v>11519097</v>
      </c>
      <c r="I1923" s="39">
        <v>1</v>
      </c>
      <c r="J1923" s="39">
        <v>1</v>
      </c>
      <c r="K1923" s="39">
        <v>1</v>
      </c>
      <c r="L1923" s="39">
        <v>1</v>
      </c>
      <c r="M1923" s="39">
        <v>1</v>
      </c>
      <c r="N1923" s="40">
        <v>5</v>
      </c>
    </row>
    <row r="1924" spans="1:14" x14ac:dyDescent="0.25">
      <c r="A1924" s="3" t="s">
        <v>10</v>
      </c>
      <c r="B1924" s="11" t="s">
        <v>52</v>
      </c>
      <c r="C1924" s="5">
        <v>11519</v>
      </c>
      <c r="D1924" s="5" t="s">
        <v>71</v>
      </c>
      <c r="E1924" s="41" t="s">
        <v>17</v>
      </c>
      <c r="F1924" s="37">
        <v>106</v>
      </c>
      <c r="G1924" s="37">
        <v>99</v>
      </c>
      <c r="H1924" s="38">
        <v>11519098</v>
      </c>
      <c r="I1924" s="39">
        <v>1</v>
      </c>
      <c r="J1924" s="39">
        <v>1</v>
      </c>
      <c r="K1924" s="39">
        <v>0</v>
      </c>
      <c r="L1924" s="39">
        <v>1</v>
      </c>
      <c r="M1924" s="39">
        <v>1</v>
      </c>
      <c r="N1924" s="40">
        <v>4</v>
      </c>
    </row>
    <row r="1925" spans="1:14" x14ac:dyDescent="0.25">
      <c r="A1925" s="3" t="s">
        <v>10</v>
      </c>
      <c r="B1925" s="11" t="s">
        <v>52</v>
      </c>
      <c r="C1925" s="5">
        <v>11519</v>
      </c>
      <c r="D1925" s="5" t="s">
        <v>71</v>
      </c>
      <c r="E1925" s="41" t="s">
        <v>17</v>
      </c>
      <c r="F1925" s="37">
        <v>106</v>
      </c>
      <c r="G1925" s="37">
        <v>99</v>
      </c>
      <c r="H1925" s="38">
        <v>11519099</v>
      </c>
      <c r="I1925" s="39">
        <v>1</v>
      </c>
      <c r="J1925" s="39">
        <v>1</v>
      </c>
      <c r="K1925" s="39">
        <v>0</v>
      </c>
      <c r="L1925" s="39">
        <v>1</v>
      </c>
      <c r="M1925" s="39">
        <v>0</v>
      </c>
      <c r="N1925" s="40">
        <v>3</v>
      </c>
    </row>
    <row r="1926" spans="1:14" x14ac:dyDescent="0.25">
      <c r="A1926" s="43" t="s">
        <v>10</v>
      </c>
      <c r="B1926" s="44" t="s">
        <v>53</v>
      </c>
      <c r="C1926" s="26">
        <v>11524</v>
      </c>
      <c r="D1926" s="26" t="s">
        <v>72</v>
      </c>
      <c r="E1926" s="45" t="s">
        <v>12</v>
      </c>
      <c r="F1926" s="28">
        <v>191</v>
      </c>
      <c r="G1926" s="28">
        <v>166</v>
      </c>
      <c r="H1926" s="29">
        <v>11524001</v>
      </c>
      <c r="I1926" s="30">
        <v>0</v>
      </c>
      <c r="J1926" s="30">
        <v>1</v>
      </c>
      <c r="K1926" s="30">
        <v>1</v>
      </c>
      <c r="L1926" s="30">
        <v>1</v>
      </c>
      <c r="M1926" s="30">
        <v>1</v>
      </c>
      <c r="N1926" s="31">
        <v>4</v>
      </c>
    </row>
    <row r="1927" spans="1:14" x14ac:dyDescent="0.25">
      <c r="A1927" s="43" t="s">
        <v>10</v>
      </c>
      <c r="B1927" s="25" t="s">
        <v>53</v>
      </c>
      <c r="C1927" s="26">
        <v>11524</v>
      </c>
      <c r="D1927" s="26" t="s">
        <v>72</v>
      </c>
      <c r="E1927" s="32" t="s">
        <v>12</v>
      </c>
      <c r="F1927" s="28">
        <v>191</v>
      </c>
      <c r="G1927" s="28">
        <v>166</v>
      </c>
      <c r="H1927" s="29">
        <v>11524002</v>
      </c>
      <c r="I1927" s="30">
        <v>0</v>
      </c>
      <c r="J1927" s="30">
        <v>0</v>
      </c>
      <c r="K1927" s="30">
        <v>1</v>
      </c>
      <c r="L1927" s="30">
        <v>1</v>
      </c>
      <c r="M1927" s="30">
        <v>1</v>
      </c>
      <c r="N1927" s="31">
        <v>3</v>
      </c>
    </row>
    <row r="1928" spans="1:14" x14ac:dyDescent="0.25">
      <c r="A1928" s="43" t="s">
        <v>10</v>
      </c>
      <c r="B1928" s="25" t="s">
        <v>53</v>
      </c>
      <c r="C1928" s="26">
        <v>11524</v>
      </c>
      <c r="D1928" s="26" t="s">
        <v>72</v>
      </c>
      <c r="E1928" s="32" t="s">
        <v>12</v>
      </c>
      <c r="F1928" s="28">
        <v>191</v>
      </c>
      <c r="G1928" s="28">
        <v>166</v>
      </c>
      <c r="H1928" s="29">
        <v>11524003</v>
      </c>
      <c r="I1928" s="30">
        <v>0</v>
      </c>
      <c r="J1928" s="30">
        <v>1</v>
      </c>
      <c r="K1928" s="30">
        <v>1</v>
      </c>
      <c r="L1928" s="30">
        <v>1</v>
      </c>
      <c r="M1928" s="30">
        <v>1</v>
      </c>
      <c r="N1928" s="31">
        <v>4</v>
      </c>
    </row>
    <row r="1929" spans="1:14" x14ac:dyDescent="0.25">
      <c r="A1929" s="43" t="s">
        <v>10</v>
      </c>
      <c r="B1929" s="25" t="s">
        <v>53</v>
      </c>
      <c r="C1929" s="26">
        <v>11524</v>
      </c>
      <c r="D1929" s="26" t="s">
        <v>72</v>
      </c>
      <c r="E1929" s="32" t="s">
        <v>12</v>
      </c>
      <c r="F1929" s="28">
        <v>191</v>
      </c>
      <c r="G1929" s="28">
        <v>166</v>
      </c>
      <c r="H1929" s="29">
        <v>11524004</v>
      </c>
      <c r="I1929" s="30">
        <v>1</v>
      </c>
      <c r="J1929" s="30">
        <v>1</v>
      </c>
      <c r="K1929" s="30">
        <v>1</v>
      </c>
      <c r="L1929" s="30">
        <v>1</v>
      </c>
      <c r="M1929" s="30">
        <v>1</v>
      </c>
      <c r="N1929" s="31">
        <v>5</v>
      </c>
    </row>
    <row r="1930" spans="1:14" x14ac:dyDescent="0.25">
      <c r="A1930" s="43" t="s">
        <v>10</v>
      </c>
      <c r="B1930" s="25" t="s">
        <v>53</v>
      </c>
      <c r="C1930" s="26">
        <v>11524</v>
      </c>
      <c r="D1930" s="26" t="s">
        <v>72</v>
      </c>
      <c r="E1930" s="32" t="s">
        <v>12</v>
      </c>
      <c r="F1930" s="28">
        <v>191</v>
      </c>
      <c r="G1930" s="28">
        <v>166</v>
      </c>
      <c r="H1930" s="29">
        <v>11524005</v>
      </c>
      <c r="I1930" s="30">
        <v>0</v>
      </c>
      <c r="J1930" s="30">
        <v>1</v>
      </c>
      <c r="K1930" s="30">
        <v>1</v>
      </c>
      <c r="L1930" s="30">
        <v>1</v>
      </c>
      <c r="M1930" s="30">
        <v>1</v>
      </c>
      <c r="N1930" s="31">
        <v>4</v>
      </c>
    </row>
    <row r="1931" spans="1:14" x14ac:dyDescent="0.25">
      <c r="A1931" s="43" t="s">
        <v>10</v>
      </c>
      <c r="B1931" s="25" t="s">
        <v>53</v>
      </c>
      <c r="C1931" s="26">
        <v>11524</v>
      </c>
      <c r="D1931" s="26" t="s">
        <v>72</v>
      </c>
      <c r="E1931" s="32" t="s">
        <v>12</v>
      </c>
      <c r="F1931" s="28">
        <v>191</v>
      </c>
      <c r="G1931" s="28">
        <v>166</v>
      </c>
      <c r="H1931" s="29">
        <v>11524006</v>
      </c>
      <c r="I1931" s="30">
        <v>1</v>
      </c>
      <c r="J1931" s="30">
        <v>0</v>
      </c>
      <c r="K1931" s="30">
        <v>1</v>
      </c>
      <c r="L1931" s="30">
        <v>1</v>
      </c>
      <c r="M1931" s="30">
        <v>1</v>
      </c>
      <c r="N1931" s="31">
        <v>4</v>
      </c>
    </row>
    <row r="1932" spans="1:14" x14ac:dyDescent="0.25">
      <c r="A1932" s="43" t="s">
        <v>10</v>
      </c>
      <c r="B1932" s="25" t="s">
        <v>53</v>
      </c>
      <c r="C1932" s="26">
        <v>11524</v>
      </c>
      <c r="D1932" s="26" t="s">
        <v>72</v>
      </c>
      <c r="E1932" s="32" t="s">
        <v>12</v>
      </c>
      <c r="F1932" s="28">
        <v>191</v>
      </c>
      <c r="G1932" s="28">
        <v>166</v>
      </c>
      <c r="H1932" s="29">
        <v>11524007</v>
      </c>
      <c r="I1932" s="30">
        <v>0</v>
      </c>
      <c r="J1932" s="30">
        <v>0</v>
      </c>
      <c r="K1932" s="30">
        <v>1</v>
      </c>
      <c r="L1932" s="30">
        <v>1</v>
      </c>
      <c r="M1932" s="30">
        <v>1</v>
      </c>
      <c r="N1932" s="31">
        <v>3</v>
      </c>
    </row>
    <row r="1933" spans="1:14" x14ac:dyDescent="0.25">
      <c r="A1933" s="43" t="s">
        <v>10</v>
      </c>
      <c r="B1933" s="25" t="s">
        <v>53</v>
      </c>
      <c r="C1933" s="26">
        <v>11524</v>
      </c>
      <c r="D1933" s="26" t="s">
        <v>72</v>
      </c>
      <c r="E1933" s="32" t="s">
        <v>12</v>
      </c>
      <c r="F1933" s="28">
        <v>191</v>
      </c>
      <c r="G1933" s="28">
        <v>166</v>
      </c>
      <c r="H1933" s="29">
        <v>11524008</v>
      </c>
      <c r="I1933" s="30">
        <v>1</v>
      </c>
      <c r="J1933" s="30">
        <v>1</v>
      </c>
      <c r="K1933" s="30">
        <v>1</v>
      </c>
      <c r="L1933" s="30">
        <v>1</v>
      </c>
      <c r="M1933" s="30">
        <v>1</v>
      </c>
      <c r="N1933" s="31">
        <v>5</v>
      </c>
    </row>
    <row r="1934" spans="1:14" x14ac:dyDescent="0.25">
      <c r="A1934" s="43" t="s">
        <v>10</v>
      </c>
      <c r="B1934" s="25" t="s">
        <v>53</v>
      </c>
      <c r="C1934" s="26">
        <v>11524</v>
      </c>
      <c r="D1934" s="26" t="s">
        <v>72</v>
      </c>
      <c r="E1934" s="32" t="s">
        <v>12</v>
      </c>
      <c r="F1934" s="28">
        <v>191</v>
      </c>
      <c r="G1934" s="28">
        <v>166</v>
      </c>
      <c r="H1934" s="29">
        <v>11524009</v>
      </c>
      <c r="I1934" s="30">
        <v>1</v>
      </c>
      <c r="J1934" s="30">
        <v>1</v>
      </c>
      <c r="K1934" s="30">
        <v>1</v>
      </c>
      <c r="L1934" s="30">
        <v>1</v>
      </c>
      <c r="M1934" s="30">
        <v>1</v>
      </c>
      <c r="N1934" s="31">
        <v>5</v>
      </c>
    </row>
    <row r="1935" spans="1:14" x14ac:dyDescent="0.25">
      <c r="A1935" s="43" t="s">
        <v>10</v>
      </c>
      <c r="B1935" s="25" t="s">
        <v>53</v>
      </c>
      <c r="C1935" s="26">
        <v>11524</v>
      </c>
      <c r="D1935" s="26" t="s">
        <v>72</v>
      </c>
      <c r="E1935" s="32" t="s">
        <v>12</v>
      </c>
      <c r="F1935" s="28">
        <v>191</v>
      </c>
      <c r="G1935" s="28">
        <v>166</v>
      </c>
      <c r="H1935" s="29">
        <v>11524010</v>
      </c>
      <c r="I1935" s="30">
        <v>1</v>
      </c>
      <c r="J1935" s="30">
        <v>1</v>
      </c>
      <c r="K1935" s="30">
        <v>1</v>
      </c>
      <c r="L1935" s="30">
        <v>1</v>
      </c>
      <c r="M1935" s="30">
        <v>1</v>
      </c>
      <c r="N1935" s="31">
        <v>5</v>
      </c>
    </row>
    <row r="1936" spans="1:14" x14ac:dyDescent="0.25">
      <c r="A1936" s="43" t="s">
        <v>10</v>
      </c>
      <c r="B1936" s="25" t="s">
        <v>53</v>
      </c>
      <c r="C1936" s="26">
        <v>11524</v>
      </c>
      <c r="D1936" s="26" t="s">
        <v>72</v>
      </c>
      <c r="E1936" s="32" t="s">
        <v>12</v>
      </c>
      <c r="F1936" s="28">
        <v>191</v>
      </c>
      <c r="G1936" s="28">
        <v>166</v>
      </c>
      <c r="H1936" s="29">
        <v>11524011</v>
      </c>
      <c r="I1936" s="30">
        <v>0</v>
      </c>
      <c r="J1936" s="30">
        <v>1</v>
      </c>
      <c r="K1936" s="30">
        <v>1</v>
      </c>
      <c r="L1936" s="30">
        <v>1</v>
      </c>
      <c r="M1936" s="30">
        <v>1</v>
      </c>
      <c r="N1936" s="31">
        <v>4</v>
      </c>
    </row>
    <row r="1937" spans="1:14" x14ac:dyDescent="0.25">
      <c r="A1937" s="43" t="s">
        <v>10</v>
      </c>
      <c r="B1937" s="25" t="s">
        <v>53</v>
      </c>
      <c r="C1937" s="26">
        <v>11524</v>
      </c>
      <c r="D1937" s="26" t="s">
        <v>72</v>
      </c>
      <c r="E1937" s="32" t="s">
        <v>12</v>
      </c>
      <c r="F1937" s="28">
        <v>191</v>
      </c>
      <c r="G1937" s="28">
        <v>166</v>
      </c>
      <c r="H1937" s="29">
        <v>11524012</v>
      </c>
      <c r="I1937" s="30">
        <v>1</v>
      </c>
      <c r="J1937" s="30">
        <v>1</v>
      </c>
      <c r="K1937" s="30">
        <v>0</v>
      </c>
      <c r="L1937" s="30">
        <v>1</v>
      </c>
      <c r="M1937" s="30">
        <v>1</v>
      </c>
      <c r="N1937" s="31">
        <v>4</v>
      </c>
    </row>
    <row r="1938" spans="1:14" x14ac:dyDescent="0.25">
      <c r="A1938" s="43" t="s">
        <v>10</v>
      </c>
      <c r="B1938" s="25" t="s">
        <v>53</v>
      </c>
      <c r="C1938" s="26">
        <v>11524</v>
      </c>
      <c r="D1938" s="26" t="s">
        <v>72</v>
      </c>
      <c r="E1938" s="32" t="s">
        <v>12</v>
      </c>
      <c r="F1938" s="28">
        <v>191</v>
      </c>
      <c r="G1938" s="28">
        <v>166</v>
      </c>
      <c r="H1938" s="29">
        <v>11524013</v>
      </c>
      <c r="I1938" s="30">
        <v>1</v>
      </c>
      <c r="J1938" s="30">
        <v>1</v>
      </c>
      <c r="K1938" s="30">
        <v>1</v>
      </c>
      <c r="L1938" s="30">
        <v>0</v>
      </c>
      <c r="M1938" s="30">
        <v>1</v>
      </c>
      <c r="N1938" s="31">
        <v>4</v>
      </c>
    </row>
    <row r="1939" spans="1:14" x14ac:dyDescent="0.25">
      <c r="A1939" s="43" t="s">
        <v>10</v>
      </c>
      <c r="B1939" s="25" t="s">
        <v>53</v>
      </c>
      <c r="C1939" s="26">
        <v>11524</v>
      </c>
      <c r="D1939" s="26" t="s">
        <v>72</v>
      </c>
      <c r="E1939" s="32" t="s">
        <v>12</v>
      </c>
      <c r="F1939" s="28">
        <v>191</v>
      </c>
      <c r="G1939" s="28">
        <v>166</v>
      </c>
      <c r="H1939" s="29">
        <v>11524014</v>
      </c>
      <c r="I1939" s="30">
        <v>1</v>
      </c>
      <c r="J1939" s="30">
        <v>1</v>
      </c>
      <c r="K1939" s="30">
        <v>1</v>
      </c>
      <c r="L1939" s="30">
        <v>1</v>
      </c>
      <c r="M1939" s="30">
        <v>1</v>
      </c>
      <c r="N1939" s="31">
        <v>5</v>
      </c>
    </row>
    <row r="1940" spans="1:14" x14ac:dyDescent="0.25">
      <c r="A1940" s="43" t="s">
        <v>10</v>
      </c>
      <c r="B1940" s="25" t="s">
        <v>53</v>
      </c>
      <c r="C1940" s="26">
        <v>11524</v>
      </c>
      <c r="D1940" s="26" t="s">
        <v>72</v>
      </c>
      <c r="E1940" s="32" t="s">
        <v>12</v>
      </c>
      <c r="F1940" s="28">
        <v>191</v>
      </c>
      <c r="G1940" s="28">
        <v>166</v>
      </c>
      <c r="H1940" s="29">
        <v>11524015</v>
      </c>
      <c r="I1940" s="30">
        <v>0</v>
      </c>
      <c r="J1940" s="30">
        <v>0</v>
      </c>
      <c r="K1940" s="30">
        <v>1</v>
      </c>
      <c r="L1940" s="30">
        <v>1</v>
      </c>
      <c r="M1940" s="30">
        <v>1</v>
      </c>
      <c r="N1940" s="31">
        <v>3</v>
      </c>
    </row>
    <row r="1941" spans="1:14" x14ac:dyDescent="0.25">
      <c r="A1941" s="43" t="s">
        <v>10</v>
      </c>
      <c r="B1941" s="25" t="s">
        <v>53</v>
      </c>
      <c r="C1941" s="26">
        <v>11524</v>
      </c>
      <c r="D1941" s="26" t="s">
        <v>72</v>
      </c>
      <c r="E1941" s="32" t="s">
        <v>12</v>
      </c>
      <c r="F1941" s="28">
        <v>191</v>
      </c>
      <c r="G1941" s="28">
        <v>166</v>
      </c>
      <c r="H1941" s="29">
        <v>11524016</v>
      </c>
      <c r="I1941" s="30">
        <v>1</v>
      </c>
      <c r="J1941" s="30">
        <v>0</v>
      </c>
      <c r="K1941" s="30">
        <v>1</v>
      </c>
      <c r="L1941" s="30">
        <v>0</v>
      </c>
      <c r="M1941" s="30">
        <v>1</v>
      </c>
      <c r="N1941" s="31">
        <v>3</v>
      </c>
    </row>
    <row r="1942" spans="1:14" x14ac:dyDescent="0.25">
      <c r="A1942" s="43" t="s">
        <v>10</v>
      </c>
      <c r="B1942" s="25" t="s">
        <v>53</v>
      </c>
      <c r="C1942" s="26">
        <v>11524</v>
      </c>
      <c r="D1942" s="26" t="s">
        <v>72</v>
      </c>
      <c r="E1942" s="32" t="s">
        <v>12</v>
      </c>
      <c r="F1942" s="28">
        <v>191</v>
      </c>
      <c r="G1942" s="28">
        <v>166</v>
      </c>
      <c r="H1942" s="29">
        <v>11524017</v>
      </c>
      <c r="I1942" s="30">
        <v>1</v>
      </c>
      <c r="J1942" s="30">
        <v>1</v>
      </c>
      <c r="K1942" s="30">
        <v>0</v>
      </c>
      <c r="L1942" s="30">
        <v>1</v>
      </c>
      <c r="M1942" s="30">
        <v>1</v>
      </c>
      <c r="N1942" s="31">
        <v>4</v>
      </c>
    </row>
    <row r="1943" spans="1:14" x14ac:dyDescent="0.25">
      <c r="A1943" s="43" t="s">
        <v>10</v>
      </c>
      <c r="B1943" s="25" t="s">
        <v>53</v>
      </c>
      <c r="C1943" s="26">
        <v>11524</v>
      </c>
      <c r="D1943" s="26" t="s">
        <v>72</v>
      </c>
      <c r="E1943" s="32" t="s">
        <v>12</v>
      </c>
      <c r="F1943" s="28">
        <v>191</v>
      </c>
      <c r="G1943" s="28">
        <v>166</v>
      </c>
      <c r="H1943" s="29">
        <v>11524018</v>
      </c>
      <c r="I1943" s="30">
        <v>1</v>
      </c>
      <c r="J1943" s="30">
        <v>1</v>
      </c>
      <c r="K1943" s="30">
        <v>0</v>
      </c>
      <c r="L1943" s="30">
        <v>1</v>
      </c>
      <c r="M1943" s="30">
        <v>1</v>
      </c>
      <c r="N1943" s="31">
        <v>4</v>
      </c>
    </row>
    <row r="1944" spans="1:14" x14ac:dyDescent="0.25">
      <c r="A1944" s="43" t="s">
        <v>10</v>
      </c>
      <c r="B1944" s="25" t="s">
        <v>53</v>
      </c>
      <c r="C1944" s="26">
        <v>11524</v>
      </c>
      <c r="D1944" s="26" t="s">
        <v>72</v>
      </c>
      <c r="E1944" s="32" t="s">
        <v>12</v>
      </c>
      <c r="F1944" s="28">
        <v>191</v>
      </c>
      <c r="G1944" s="28">
        <v>166</v>
      </c>
      <c r="H1944" s="29">
        <v>11524019</v>
      </c>
      <c r="I1944" s="30">
        <v>0</v>
      </c>
      <c r="J1944" s="30">
        <v>1</v>
      </c>
      <c r="K1944" s="30">
        <v>1</v>
      </c>
      <c r="L1944" s="30">
        <v>1</v>
      </c>
      <c r="M1944" s="30">
        <v>1</v>
      </c>
      <c r="N1944" s="31">
        <v>4</v>
      </c>
    </row>
    <row r="1945" spans="1:14" x14ac:dyDescent="0.25">
      <c r="A1945" s="43" t="s">
        <v>10</v>
      </c>
      <c r="B1945" s="25" t="s">
        <v>53</v>
      </c>
      <c r="C1945" s="26">
        <v>11524</v>
      </c>
      <c r="D1945" s="26" t="s">
        <v>72</v>
      </c>
      <c r="E1945" s="32" t="s">
        <v>12</v>
      </c>
      <c r="F1945" s="28">
        <v>191</v>
      </c>
      <c r="G1945" s="28">
        <v>166</v>
      </c>
      <c r="H1945" s="29">
        <v>11524020</v>
      </c>
      <c r="I1945" s="30">
        <v>1</v>
      </c>
      <c r="J1945" s="30">
        <v>1</v>
      </c>
      <c r="K1945" s="30">
        <v>1</v>
      </c>
      <c r="L1945" s="30">
        <v>1</v>
      </c>
      <c r="M1945" s="30">
        <v>1</v>
      </c>
      <c r="N1945" s="31">
        <v>5</v>
      </c>
    </row>
    <row r="1946" spans="1:14" x14ac:dyDescent="0.25">
      <c r="A1946" s="43" t="s">
        <v>10</v>
      </c>
      <c r="B1946" s="25" t="s">
        <v>53</v>
      </c>
      <c r="C1946" s="26">
        <v>11524</v>
      </c>
      <c r="D1946" s="26" t="s">
        <v>72</v>
      </c>
      <c r="E1946" s="32" t="s">
        <v>12</v>
      </c>
      <c r="F1946" s="28">
        <v>191</v>
      </c>
      <c r="G1946" s="28">
        <v>166</v>
      </c>
      <c r="H1946" s="29">
        <v>11524021</v>
      </c>
      <c r="I1946" s="30">
        <v>1</v>
      </c>
      <c r="J1946" s="30">
        <v>1</v>
      </c>
      <c r="K1946" s="30">
        <v>1</v>
      </c>
      <c r="L1946" s="30">
        <v>1</v>
      </c>
      <c r="M1946" s="30">
        <v>1</v>
      </c>
      <c r="N1946" s="31">
        <v>5</v>
      </c>
    </row>
    <row r="1947" spans="1:14" x14ac:dyDescent="0.25">
      <c r="A1947" s="43" t="s">
        <v>10</v>
      </c>
      <c r="B1947" s="25" t="s">
        <v>53</v>
      </c>
      <c r="C1947" s="26">
        <v>11524</v>
      </c>
      <c r="D1947" s="26" t="s">
        <v>72</v>
      </c>
      <c r="E1947" s="32" t="s">
        <v>12</v>
      </c>
      <c r="F1947" s="28">
        <v>191</v>
      </c>
      <c r="G1947" s="28">
        <v>166</v>
      </c>
      <c r="H1947" s="29">
        <v>11524022</v>
      </c>
      <c r="I1947" s="30">
        <v>1</v>
      </c>
      <c r="J1947" s="30">
        <v>1</v>
      </c>
      <c r="K1947" s="30">
        <v>1</v>
      </c>
      <c r="L1947" s="30">
        <v>1</v>
      </c>
      <c r="M1947" s="30">
        <v>1</v>
      </c>
      <c r="N1947" s="31">
        <v>5</v>
      </c>
    </row>
    <row r="1948" spans="1:14" x14ac:dyDescent="0.25">
      <c r="A1948" s="43" t="s">
        <v>10</v>
      </c>
      <c r="B1948" s="25" t="s">
        <v>53</v>
      </c>
      <c r="C1948" s="26">
        <v>11524</v>
      </c>
      <c r="D1948" s="26" t="s">
        <v>72</v>
      </c>
      <c r="E1948" s="32" t="s">
        <v>12</v>
      </c>
      <c r="F1948" s="28">
        <v>191</v>
      </c>
      <c r="G1948" s="28">
        <v>166</v>
      </c>
      <c r="H1948" s="29">
        <v>11524023</v>
      </c>
      <c r="I1948" s="30">
        <v>0</v>
      </c>
      <c r="J1948" s="30">
        <v>1</v>
      </c>
      <c r="K1948" s="30">
        <v>1</v>
      </c>
      <c r="L1948" s="30">
        <v>1</v>
      </c>
      <c r="M1948" s="30">
        <v>1</v>
      </c>
      <c r="N1948" s="31">
        <v>4</v>
      </c>
    </row>
    <row r="1949" spans="1:14" x14ac:dyDescent="0.25">
      <c r="A1949" s="43" t="s">
        <v>10</v>
      </c>
      <c r="B1949" s="25" t="s">
        <v>53</v>
      </c>
      <c r="C1949" s="26">
        <v>11524</v>
      </c>
      <c r="D1949" s="26" t="s">
        <v>72</v>
      </c>
      <c r="E1949" s="32" t="s">
        <v>12</v>
      </c>
      <c r="F1949" s="28">
        <v>191</v>
      </c>
      <c r="G1949" s="28">
        <v>166</v>
      </c>
      <c r="H1949" s="29">
        <v>11524024</v>
      </c>
      <c r="I1949" s="30">
        <v>1</v>
      </c>
      <c r="J1949" s="30">
        <v>1</v>
      </c>
      <c r="K1949" s="30">
        <v>1</v>
      </c>
      <c r="L1949" s="30">
        <v>1</v>
      </c>
      <c r="M1949" s="30">
        <v>1</v>
      </c>
      <c r="N1949" s="31">
        <v>5</v>
      </c>
    </row>
    <row r="1950" spans="1:14" x14ac:dyDescent="0.25">
      <c r="A1950" s="43" t="s">
        <v>10</v>
      </c>
      <c r="B1950" s="25" t="s">
        <v>53</v>
      </c>
      <c r="C1950" s="26">
        <v>11524</v>
      </c>
      <c r="D1950" s="26" t="s">
        <v>72</v>
      </c>
      <c r="E1950" s="32" t="s">
        <v>12</v>
      </c>
      <c r="F1950" s="28">
        <v>191</v>
      </c>
      <c r="G1950" s="28">
        <v>166</v>
      </c>
      <c r="H1950" s="29">
        <v>11524025</v>
      </c>
      <c r="I1950" s="30">
        <v>0</v>
      </c>
      <c r="J1950" s="30">
        <v>1</v>
      </c>
      <c r="K1950" s="30">
        <v>1</v>
      </c>
      <c r="L1950" s="30">
        <v>1</v>
      </c>
      <c r="M1950" s="30">
        <v>0</v>
      </c>
      <c r="N1950" s="31">
        <v>3</v>
      </c>
    </row>
    <row r="1951" spans="1:14" x14ac:dyDescent="0.25">
      <c r="A1951" s="43" t="s">
        <v>10</v>
      </c>
      <c r="B1951" s="25" t="s">
        <v>53</v>
      </c>
      <c r="C1951" s="26">
        <v>11524</v>
      </c>
      <c r="D1951" s="26" t="s">
        <v>72</v>
      </c>
      <c r="E1951" s="32" t="s">
        <v>12</v>
      </c>
      <c r="F1951" s="28">
        <v>191</v>
      </c>
      <c r="G1951" s="28">
        <v>166</v>
      </c>
      <c r="H1951" s="29">
        <v>11524026</v>
      </c>
      <c r="I1951" s="30">
        <v>1</v>
      </c>
      <c r="J1951" s="30">
        <v>1</v>
      </c>
      <c r="K1951" s="30">
        <v>1</v>
      </c>
      <c r="L1951" s="30">
        <v>1</v>
      </c>
      <c r="M1951" s="30">
        <v>1</v>
      </c>
      <c r="N1951" s="31">
        <v>5</v>
      </c>
    </row>
    <row r="1952" spans="1:14" x14ac:dyDescent="0.25">
      <c r="A1952" s="43" t="s">
        <v>10</v>
      </c>
      <c r="B1952" s="25" t="s">
        <v>53</v>
      </c>
      <c r="C1952" s="26">
        <v>11524</v>
      </c>
      <c r="D1952" s="26" t="s">
        <v>72</v>
      </c>
      <c r="E1952" s="32" t="s">
        <v>12</v>
      </c>
      <c r="F1952" s="28">
        <v>191</v>
      </c>
      <c r="G1952" s="28">
        <v>166</v>
      </c>
      <c r="H1952" s="29">
        <v>11524027</v>
      </c>
      <c r="I1952" s="30">
        <v>0</v>
      </c>
      <c r="J1952" s="30">
        <v>1</v>
      </c>
      <c r="K1952" s="30">
        <v>1</v>
      </c>
      <c r="L1952" s="30">
        <v>1</v>
      </c>
      <c r="M1952" s="30">
        <v>1</v>
      </c>
      <c r="N1952" s="31">
        <v>4</v>
      </c>
    </row>
    <row r="1953" spans="1:14" x14ac:dyDescent="0.25">
      <c r="A1953" s="43" t="s">
        <v>10</v>
      </c>
      <c r="B1953" s="25" t="s">
        <v>53</v>
      </c>
      <c r="C1953" s="26">
        <v>11524</v>
      </c>
      <c r="D1953" s="26" t="s">
        <v>72</v>
      </c>
      <c r="E1953" s="32" t="s">
        <v>12</v>
      </c>
      <c r="F1953" s="28">
        <v>191</v>
      </c>
      <c r="G1953" s="28">
        <v>166</v>
      </c>
      <c r="H1953" s="29">
        <v>11524028</v>
      </c>
      <c r="I1953" s="30">
        <v>1</v>
      </c>
      <c r="J1953" s="30">
        <v>1</v>
      </c>
      <c r="K1953" s="30">
        <v>1</v>
      </c>
      <c r="L1953" s="30">
        <v>1</v>
      </c>
      <c r="M1953" s="30">
        <v>1</v>
      </c>
      <c r="N1953" s="31">
        <v>5</v>
      </c>
    </row>
    <row r="1954" spans="1:14" x14ac:dyDescent="0.25">
      <c r="A1954" s="43" t="s">
        <v>10</v>
      </c>
      <c r="B1954" s="25" t="s">
        <v>53</v>
      </c>
      <c r="C1954" s="26">
        <v>11524</v>
      </c>
      <c r="D1954" s="26" t="s">
        <v>72</v>
      </c>
      <c r="E1954" s="32" t="s">
        <v>12</v>
      </c>
      <c r="F1954" s="28">
        <v>191</v>
      </c>
      <c r="G1954" s="28">
        <v>166</v>
      </c>
      <c r="H1954" s="29">
        <v>11524029</v>
      </c>
      <c r="I1954" s="30">
        <v>1</v>
      </c>
      <c r="J1954" s="30">
        <v>0</v>
      </c>
      <c r="K1954" s="30">
        <v>1</v>
      </c>
      <c r="L1954" s="30">
        <v>1</v>
      </c>
      <c r="M1954" s="30">
        <v>0</v>
      </c>
      <c r="N1954" s="31">
        <v>3</v>
      </c>
    </row>
    <row r="1955" spans="1:14" x14ac:dyDescent="0.25">
      <c r="A1955" s="43" t="s">
        <v>10</v>
      </c>
      <c r="B1955" s="25" t="s">
        <v>53</v>
      </c>
      <c r="C1955" s="26">
        <v>11524</v>
      </c>
      <c r="D1955" s="26" t="s">
        <v>72</v>
      </c>
      <c r="E1955" s="32" t="s">
        <v>12</v>
      </c>
      <c r="F1955" s="28">
        <v>191</v>
      </c>
      <c r="G1955" s="28">
        <v>166</v>
      </c>
      <c r="H1955" s="29">
        <v>11524030</v>
      </c>
      <c r="I1955" s="30">
        <v>1</v>
      </c>
      <c r="J1955" s="30">
        <v>1</v>
      </c>
      <c r="K1955" s="30">
        <v>1</v>
      </c>
      <c r="L1955" s="30">
        <v>1</v>
      </c>
      <c r="M1955" s="30">
        <v>1</v>
      </c>
      <c r="N1955" s="31">
        <v>5</v>
      </c>
    </row>
    <row r="1956" spans="1:14" x14ac:dyDescent="0.25">
      <c r="A1956" s="43" t="s">
        <v>10</v>
      </c>
      <c r="B1956" s="25" t="s">
        <v>53</v>
      </c>
      <c r="C1956" s="26">
        <v>11524</v>
      </c>
      <c r="D1956" s="26" t="s">
        <v>72</v>
      </c>
      <c r="E1956" s="32" t="s">
        <v>12</v>
      </c>
      <c r="F1956" s="28">
        <v>191</v>
      </c>
      <c r="G1956" s="28">
        <v>166</v>
      </c>
      <c r="H1956" s="29">
        <v>11524031</v>
      </c>
      <c r="I1956" s="30">
        <v>1</v>
      </c>
      <c r="J1956" s="30">
        <v>1</v>
      </c>
      <c r="K1956" s="30">
        <v>1</v>
      </c>
      <c r="L1956" s="30">
        <v>1</v>
      </c>
      <c r="M1956" s="30">
        <v>1</v>
      </c>
      <c r="N1956" s="31">
        <v>5</v>
      </c>
    </row>
    <row r="1957" spans="1:14" x14ac:dyDescent="0.25">
      <c r="A1957" s="43" t="s">
        <v>10</v>
      </c>
      <c r="B1957" s="25" t="s">
        <v>53</v>
      </c>
      <c r="C1957" s="26">
        <v>11524</v>
      </c>
      <c r="D1957" s="26" t="s">
        <v>72</v>
      </c>
      <c r="E1957" s="32" t="s">
        <v>12</v>
      </c>
      <c r="F1957" s="28">
        <v>191</v>
      </c>
      <c r="G1957" s="28">
        <v>166</v>
      </c>
      <c r="H1957" s="29">
        <v>11524032</v>
      </c>
      <c r="I1957" s="30">
        <v>1</v>
      </c>
      <c r="J1957" s="30">
        <v>0</v>
      </c>
      <c r="K1957" s="30">
        <v>0</v>
      </c>
      <c r="L1957" s="30">
        <v>1</v>
      </c>
      <c r="M1957" s="30">
        <v>1</v>
      </c>
      <c r="N1957" s="31">
        <v>3</v>
      </c>
    </row>
    <row r="1958" spans="1:14" x14ac:dyDescent="0.25">
      <c r="A1958" s="43" t="s">
        <v>10</v>
      </c>
      <c r="B1958" s="25" t="s">
        <v>53</v>
      </c>
      <c r="C1958" s="26">
        <v>11524</v>
      </c>
      <c r="D1958" s="26" t="s">
        <v>72</v>
      </c>
      <c r="E1958" s="46" t="s">
        <v>13</v>
      </c>
      <c r="F1958" s="28">
        <v>191</v>
      </c>
      <c r="G1958" s="28">
        <v>166</v>
      </c>
      <c r="H1958" s="29">
        <v>11524033</v>
      </c>
      <c r="I1958" s="30">
        <v>1</v>
      </c>
      <c r="J1958" s="30">
        <v>1</v>
      </c>
      <c r="K1958" s="30">
        <v>0</v>
      </c>
      <c r="L1958" s="30">
        <v>1</v>
      </c>
      <c r="M1958" s="30">
        <v>1</v>
      </c>
      <c r="N1958" s="31">
        <v>4</v>
      </c>
    </row>
    <row r="1959" spans="1:14" x14ac:dyDescent="0.25">
      <c r="A1959" s="43" t="s">
        <v>10</v>
      </c>
      <c r="B1959" s="25" t="s">
        <v>53</v>
      </c>
      <c r="C1959" s="26">
        <v>11524</v>
      </c>
      <c r="D1959" s="26" t="s">
        <v>72</v>
      </c>
      <c r="E1959" s="32" t="s">
        <v>13</v>
      </c>
      <c r="F1959" s="28">
        <v>191</v>
      </c>
      <c r="G1959" s="28">
        <v>166</v>
      </c>
      <c r="H1959" s="29">
        <v>11524034</v>
      </c>
      <c r="I1959" s="30">
        <v>1</v>
      </c>
      <c r="J1959" s="30">
        <v>1</v>
      </c>
      <c r="K1959" s="30">
        <v>1</v>
      </c>
      <c r="L1959" s="30">
        <v>1</v>
      </c>
      <c r="M1959" s="30">
        <v>1</v>
      </c>
      <c r="N1959" s="31">
        <v>5</v>
      </c>
    </row>
    <row r="1960" spans="1:14" x14ac:dyDescent="0.25">
      <c r="A1960" s="43" t="s">
        <v>10</v>
      </c>
      <c r="B1960" s="25" t="s">
        <v>53</v>
      </c>
      <c r="C1960" s="26">
        <v>11524</v>
      </c>
      <c r="D1960" s="26" t="s">
        <v>72</v>
      </c>
      <c r="E1960" s="32" t="s">
        <v>13</v>
      </c>
      <c r="F1960" s="28">
        <v>191</v>
      </c>
      <c r="G1960" s="28">
        <v>166</v>
      </c>
      <c r="H1960" s="29">
        <v>11524035</v>
      </c>
      <c r="I1960" s="30">
        <v>1</v>
      </c>
      <c r="J1960" s="30">
        <v>1</v>
      </c>
      <c r="K1960" s="30">
        <v>0</v>
      </c>
      <c r="L1960" s="30">
        <v>1</v>
      </c>
      <c r="M1960" s="30">
        <v>0</v>
      </c>
      <c r="N1960" s="31">
        <v>3</v>
      </c>
    </row>
    <row r="1961" spans="1:14" x14ac:dyDescent="0.25">
      <c r="A1961" s="43" t="s">
        <v>10</v>
      </c>
      <c r="B1961" s="25" t="s">
        <v>53</v>
      </c>
      <c r="C1961" s="26">
        <v>11524</v>
      </c>
      <c r="D1961" s="26" t="s">
        <v>72</v>
      </c>
      <c r="E1961" s="32" t="s">
        <v>13</v>
      </c>
      <c r="F1961" s="28">
        <v>191</v>
      </c>
      <c r="G1961" s="28">
        <v>166</v>
      </c>
      <c r="H1961" s="29">
        <v>11524036</v>
      </c>
      <c r="I1961" s="30">
        <v>1</v>
      </c>
      <c r="J1961" s="30">
        <v>1</v>
      </c>
      <c r="K1961" s="30">
        <v>1</v>
      </c>
      <c r="L1961" s="30">
        <v>1</v>
      </c>
      <c r="M1961" s="30">
        <v>1</v>
      </c>
      <c r="N1961" s="31">
        <v>5</v>
      </c>
    </row>
    <row r="1962" spans="1:14" x14ac:dyDescent="0.25">
      <c r="A1962" s="43" t="s">
        <v>10</v>
      </c>
      <c r="B1962" s="25" t="s">
        <v>53</v>
      </c>
      <c r="C1962" s="26">
        <v>11524</v>
      </c>
      <c r="D1962" s="26" t="s">
        <v>72</v>
      </c>
      <c r="E1962" s="32" t="s">
        <v>13</v>
      </c>
      <c r="F1962" s="28">
        <v>191</v>
      </c>
      <c r="G1962" s="28">
        <v>166</v>
      </c>
      <c r="H1962" s="29">
        <v>11524037</v>
      </c>
      <c r="I1962" s="30">
        <v>0</v>
      </c>
      <c r="J1962" s="30">
        <v>1</v>
      </c>
      <c r="K1962" s="30">
        <v>1</v>
      </c>
      <c r="L1962" s="30">
        <v>1</v>
      </c>
      <c r="M1962" s="30">
        <v>1</v>
      </c>
      <c r="N1962" s="31">
        <v>4</v>
      </c>
    </row>
    <row r="1963" spans="1:14" x14ac:dyDescent="0.25">
      <c r="A1963" s="43" t="s">
        <v>10</v>
      </c>
      <c r="B1963" s="25" t="s">
        <v>53</v>
      </c>
      <c r="C1963" s="26">
        <v>11524</v>
      </c>
      <c r="D1963" s="26" t="s">
        <v>72</v>
      </c>
      <c r="E1963" s="32" t="s">
        <v>13</v>
      </c>
      <c r="F1963" s="28">
        <v>191</v>
      </c>
      <c r="G1963" s="28">
        <v>166</v>
      </c>
      <c r="H1963" s="29">
        <v>11524038</v>
      </c>
      <c r="I1963" s="30">
        <v>1</v>
      </c>
      <c r="J1963" s="30">
        <v>1</v>
      </c>
      <c r="K1963" s="30">
        <v>1</v>
      </c>
      <c r="L1963" s="30">
        <v>1</v>
      </c>
      <c r="M1963" s="30">
        <v>1</v>
      </c>
      <c r="N1963" s="31">
        <v>5</v>
      </c>
    </row>
    <row r="1964" spans="1:14" x14ac:dyDescent="0.25">
      <c r="A1964" s="43" t="s">
        <v>10</v>
      </c>
      <c r="B1964" s="25" t="s">
        <v>53</v>
      </c>
      <c r="C1964" s="26">
        <v>11524</v>
      </c>
      <c r="D1964" s="26" t="s">
        <v>72</v>
      </c>
      <c r="E1964" s="32" t="s">
        <v>13</v>
      </c>
      <c r="F1964" s="28">
        <v>191</v>
      </c>
      <c r="G1964" s="28">
        <v>166</v>
      </c>
      <c r="H1964" s="29">
        <v>11524039</v>
      </c>
      <c r="I1964" s="30">
        <v>1</v>
      </c>
      <c r="J1964" s="30">
        <v>1</v>
      </c>
      <c r="K1964" s="30">
        <v>1</v>
      </c>
      <c r="L1964" s="30">
        <v>1</v>
      </c>
      <c r="M1964" s="30">
        <v>1</v>
      </c>
      <c r="N1964" s="31">
        <v>5</v>
      </c>
    </row>
    <row r="1965" spans="1:14" x14ac:dyDescent="0.25">
      <c r="A1965" s="43" t="s">
        <v>10</v>
      </c>
      <c r="B1965" s="25" t="s">
        <v>53</v>
      </c>
      <c r="C1965" s="26">
        <v>11524</v>
      </c>
      <c r="D1965" s="26" t="s">
        <v>72</v>
      </c>
      <c r="E1965" s="32" t="s">
        <v>13</v>
      </c>
      <c r="F1965" s="28">
        <v>191</v>
      </c>
      <c r="G1965" s="28">
        <v>166</v>
      </c>
      <c r="H1965" s="29">
        <v>11524040</v>
      </c>
      <c r="I1965" s="30">
        <v>1</v>
      </c>
      <c r="J1965" s="30">
        <v>1</v>
      </c>
      <c r="K1965" s="30">
        <v>0</v>
      </c>
      <c r="L1965" s="30">
        <v>1</v>
      </c>
      <c r="M1965" s="30">
        <v>1</v>
      </c>
      <c r="N1965" s="31">
        <v>4</v>
      </c>
    </row>
    <row r="1966" spans="1:14" x14ac:dyDescent="0.25">
      <c r="A1966" s="43" t="s">
        <v>10</v>
      </c>
      <c r="B1966" s="25" t="s">
        <v>53</v>
      </c>
      <c r="C1966" s="26">
        <v>11524</v>
      </c>
      <c r="D1966" s="26" t="s">
        <v>72</v>
      </c>
      <c r="E1966" s="32" t="s">
        <v>13</v>
      </c>
      <c r="F1966" s="28">
        <v>191</v>
      </c>
      <c r="G1966" s="28">
        <v>166</v>
      </c>
      <c r="H1966" s="29">
        <v>11524041</v>
      </c>
      <c r="I1966" s="30">
        <v>1</v>
      </c>
      <c r="J1966" s="30">
        <v>1</v>
      </c>
      <c r="K1966" s="30">
        <v>0</v>
      </c>
      <c r="L1966" s="30">
        <v>1</v>
      </c>
      <c r="M1966" s="30">
        <v>1</v>
      </c>
      <c r="N1966" s="31">
        <v>4</v>
      </c>
    </row>
    <row r="1967" spans="1:14" x14ac:dyDescent="0.25">
      <c r="A1967" s="43" t="s">
        <v>10</v>
      </c>
      <c r="B1967" s="25" t="s">
        <v>53</v>
      </c>
      <c r="C1967" s="26">
        <v>11524</v>
      </c>
      <c r="D1967" s="26" t="s">
        <v>72</v>
      </c>
      <c r="E1967" s="32" t="s">
        <v>13</v>
      </c>
      <c r="F1967" s="28">
        <v>191</v>
      </c>
      <c r="G1967" s="28">
        <v>166</v>
      </c>
      <c r="H1967" s="29">
        <v>11524042</v>
      </c>
      <c r="I1967" s="30">
        <v>1</v>
      </c>
      <c r="J1967" s="30">
        <v>1</v>
      </c>
      <c r="K1967" s="30">
        <v>1</v>
      </c>
      <c r="L1967" s="30">
        <v>1</v>
      </c>
      <c r="M1967" s="30">
        <v>1</v>
      </c>
      <c r="N1967" s="31">
        <v>5</v>
      </c>
    </row>
    <row r="1968" spans="1:14" x14ac:dyDescent="0.25">
      <c r="A1968" s="43" t="s">
        <v>10</v>
      </c>
      <c r="B1968" s="25" t="s">
        <v>53</v>
      </c>
      <c r="C1968" s="26">
        <v>11524</v>
      </c>
      <c r="D1968" s="26" t="s">
        <v>72</v>
      </c>
      <c r="E1968" s="32" t="s">
        <v>13</v>
      </c>
      <c r="F1968" s="28">
        <v>191</v>
      </c>
      <c r="G1968" s="28">
        <v>166</v>
      </c>
      <c r="H1968" s="29">
        <v>11524043</v>
      </c>
      <c r="I1968" s="30">
        <v>1</v>
      </c>
      <c r="J1968" s="30">
        <v>0</v>
      </c>
      <c r="K1968" s="30">
        <v>1</v>
      </c>
      <c r="L1968" s="30">
        <v>1</v>
      </c>
      <c r="M1968" s="30">
        <v>1</v>
      </c>
      <c r="N1968" s="31">
        <v>4</v>
      </c>
    </row>
    <row r="1969" spans="1:14" x14ac:dyDescent="0.25">
      <c r="A1969" s="43" t="s">
        <v>10</v>
      </c>
      <c r="B1969" s="25" t="s">
        <v>53</v>
      </c>
      <c r="C1969" s="26">
        <v>11524</v>
      </c>
      <c r="D1969" s="26" t="s">
        <v>72</v>
      </c>
      <c r="E1969" s="32" t="s">
        <v>13</v>
      </c>
      <c r="F1969" s="28">
        <v>191</v>
      </c>
      <c r="G1969" s="28">
        <v>166</v>
      </c>
      <c r="H1969" s="29">
        <v>11524044</v>
      </c>
      <c r="I1969" s="30">
        <v>1</v>
      </c>
      <c r="J1969" s="30">
        <v>1</v>
      </c>
      <c r="K1969" s="30">
        <v>0</v>
      </c>
      <c r="L1969" s="30">
        <v>1</v>
      </c>
      <c r="M1969" s="30">
        <v>1</v>
      </c>
      <c r="N1969" s="31">
        <v>4</v>
      </c>
    </row>
    <row r="1970" spans="1:14" x14ac:dyDescent="0.25">
      <c r="A1970" s="43" t="s">
        <v>10</v>
      </c>
      <c r="B1970" s="25" t="s">
        <v>53</v>
      </c>
      <c r="C1970" s="26">
        <v>11524</v>
      </c>
      <c r="D1970" s="26" t="s">
        <v>72</v>
      </c>
      <c r="E1970" s="32" t="s">
        <v>13</v>
      </c>
      <c r="F1970" s="28">
        <v>191</v>
      </c>
      <c r="G1970" s="28">
        <v>166</v>
      </c>
      <c r="H1970" s="29">
        <v>11524045</v>
      </c>
      <c r="I1970" s="30">
        <v>1</v>
      </c>
      <c r="J1970" s="30">
        <v>1</v>
      </c>
      <c r="K1970" s="30">
        <v>1</v>
      </c>
      <c r="L1970" s="30">
        <v>0</v>
      </c>
      <c r="M1970" s="30">
        <v>1</v>
      </c>
      <c r="N1970" s="31">
        <v>4</v>
      </c>
    </row>
    <row r="1971" spans="1:14" x14ac:dyDescent="0.25">
      <c r="A1971" s="43" t="s">
        <v>10</v>
      </c>
      <c r="B1971" s="25" t="s">
        <v>53</v>
      </c>
      <c r="C1971" s="26">
        <v>11524</v>
      </c>
      <c r="D1971" s="26" t="s">
        <v>72</v>
      </c>
      <c r="E1971" s="32" t="s">
        <v>13</v>
      </c>
      <c r="F1971" s="28">
        <v>191</v>
      </c>
      <c r="G1971" s="28">
        <v>166</v>
      </c>
      <c r="H1971" s="29">
        <v>11524046</v>
      </c>
      <c r="I1971" s="30">
        <v>1</v>
      </c>
      <c r="J1971" s="30">
        <v>1</v>
      </c>
      <c r="K1971" s="30">
        <v>1</v>
      </c>
      <c r="L1971" s="30">
        <v>1</v>
      </c>
      <c r="M1971" s="30">
        <v>1</v>
      </c>
      <c r="N1971" s="31">
        <v>5</v>
      </c>
    </row>
    <row r="1972" spans="1:14" x14ac:dyDescent="0.25">
      <c r="A1972" s="43" t="s">
        <v>10</v>
      </c>
      <c r="B1972" s="25" t="s">
        <v>53</v>
      </c>
      <c r="C1972" s="26">
        <v>11524</v>
      </c>
      <c r="D1972" s="26" t="s">
        <v>72</v>
      </c>
      <c r="E1972" s="32" t="s">
        <v>13</v>
      </c>
      <c r="F1972" s="28">
        <v>191</v>
      </c>
      <c r="G1972" s="28">
        <v>166</v>
      </c>
      <c r="H1972" s="29">
        <v>11524047</v>
      </c>
      <c r="I1972" s="30">
        <v>1</v>
      </c>
      <c r="J1972" s="30">
        <v>1</v>
      </c>
      <c r="K1972" s="30">
        <v>1</v>
      </c>
      <c r="L1972" s="30">
        <v>1</v>
      </c>
      <c r="M1972" s="30">
        <v>1</v>
      </c>
      <c r="N1972" s="31">
        <v>5</v>
      </c>
    </row>
    <row r="1973" spans="1:14" x14ac:dyDescent="0.25">
      <c r="A1973" s="43" t="s">
        <v>10</v>
      </c>
      <c r="B1973" s="25" t="s">
        <v>53</v>
      </c>
      <c r="C1973" s="26">
        <v>11524</v>
      </c>
      <c r="D1973" s="26" t="s">
        <v>72</v>
      </c>
      <c r="E1973" s="32" t="s">
        <v>13</v>
      </c>
      <c r="F1973" s="28">
        <v>191</v>
      </c>
      <c r="G1973" s="28">
        <v>166</v>
      </c>
      <c r="H1973" s="29">
        <v>11524048</v>
      </c>
      <c r="I1973" s="30">
        <v>1</v>
      </c>
      <c r="J1973" s="30">
        <v>1</v>
      </c>
      <c r="K1973" s="30">
        <v>0</v>
      </c>
      <c r="L1973" s="30">
        <v>1</v>
      </c>
      <c r="M1973" s="30">
        <v>1</v>
      </c>
      <c r="N1973" s="31">
        <v>4</v>
      </c>
    </row>
    <row r="1974" spans="1:14" x14ac:dyDescent="0.25">
      <c r="A1974" s="43" t="s">
        <v>10</v>
      </c>
      <c r="B1974" s="25" t="s">
        <v>53</v>
      </c>
      <c r="C1974" s="26">
        <v>11524</v>
      </c>
      <c r="D1974" s="26" t="s">
        <v>72</v>
      </c>
      <c r="E1974" s="32" t="s">
        <v>13</v>
      </c>
      <c r="F1974" s="28">
        <v>191</v>
      </c>
      <c r="G1974" s="28">
        <v>166</v>
      </c>
      <c r="H1974" s="29">
        <v>11524049</v>
      </c>
      <c r="I1974" s="30">
        <v>1</v>
      </c>
      <c r="J1974" s="30">
        <v>1</v>
      </c>
      <c r="K1974" s="30">
        <v>1</v>
      </c>
      <c r="L1974" s="30">
        <v>1</v>
      </c>
      <c r="M1974" s="30">
        <v>1</v>
      </c>
      <c r="N1974" s="31">
        <v>5</v>
      </c>
    </row>
    <row r="1975" spans="1:14" x14ac:dyDescent="0.25">
      <c r="A1975" s="43" t="s">
        <v>10</v>
      </c>
      <c r="B1975" s="25" t="s">
        <v>53</v>
      </c>
      <c r="C1975" s="26">
        <v>11524</v>
      </c>
      <c r="D1975" s="26" t="s">
        <v>72</v>
      </c>
      <c r="E1975" s="32" t="s">
        <v>13</v>
      </c>
      <c r="F1975" s="28">
        <v>191</v>
      </c>
      <c r="G1975" s="28">
        <v>166</v>
      </c>
      <c r="H1975" s="29">
        <v>11524050</v>
      </c>
      <c r="I1975" s="30">
        <v>1</v>
      </c>
      <c r="J1975" s="30">
        <v>1</v>
      </c>
      <c r="K1975" s="30">
        <v>1</v>
      </c>
      <c r="L1975" s="30">
        <v>1</v>
      </c>
      <c r="M1975" s="30">
        <v>1</v>
      </c>
      <c r="N1975" s="31">
        <v>5</v>
      </c>
    </row>
    <row r="1976" spans="1:14" x14ac:dyDescent="0.25">
      <c r="A1976" s="43" t="s">
        <v>10</v>
      </c>
      <c r="B1976" s="25" t="s">
        <v>53</v>
      </c>
      <c r="C1976" s="26">
        <v>11524</v>
      </c>
      <c r="D1976" s="26" t="s">
        <v>72</v>
      </c>
      <c r="E1976" s="32" t="s">
        <v>13</v>
      </c>
      <c r="F1976" s="28">
        <v>191</v>
      </c>
      <c r="G1976" s="28">
        <v>166</v>
      </c>
      <c r="H1976" s="29">
        <v>11524051</v>
      </c>
      <c r="I1976" s="30">
        <v>1</v>
      </c>
      <c r="J1976" s="30">
        <v>1</v>
      </c>
      <c r="K1976" s="30">
        <v>1</v>
      </c>
      <c r="L1976" s="30">
        <v>1</v>
      </c>
      <c r="M1976" s="30">
        <v>1</v>
      </c>
      <c r="N1976" s="31">
        <v>5</v>
      </c>
    </row>
    <row r="1977" spans="1:14" x14ac:dyDescent="0.25">
      <c r="A1977" s="43" t="s">
        <v>10</v>
      </c>
      <c r="B1977" s="25" t="s">
        <v>53</v>
      </c>
      <c r="C1977" s="26">
        <v>11524</v>
      </c>
      <c r="D1977" s="26" t="s">
        <v>72</v>
      </c>
      <c r="E1977" s="32" t="s">
        <v>13</v>
      </c>
      <c r="F1977" s="28">
        <v>191</v>
      </c>
      <c r="G1977" s="28">
        <v>166</v>
      </c>
      <c r="H1977" s="29">
        <v>11524052</v>
      </c>
      <c r="I1977" s="30">
        <v>1</v>
      </c>
      <c r="J1977" s="30">
        <v>1</v>
      </c>
      <c r="K1977" s="30">
        <v>1</v>
      </c>
      <c r="L1977" s="30">
        <v>1</v>
      </c>
      <c r="M1977" s="30">
        <v>1</v>
      </c>
      <c r="N1977" s="31">
        <v>5</v>
      </c>
    </row>
    <row r="1978" spans="1:14" x14ac:dyDescent="0.25">
      <c r="A1978" s="43" t="s">
        <v>10</v>
      </c>
      <c r="B1978" s="25" t="s">
        <v>53</v>
      </c>
      <c r="C1978" s="26">
        <v>11524</v>
      </c>
      <c r="D1978" s="26" t="s">
        <v>72</v>
      </c>
      <c r="E1978" s="32" t="s">
        <v>13</v>
      </c>
      <c r="F1978" s="28">
        <v>191</v>
      </c>
      <c r="G1978" s="28">
        <v>166</v>
      </c>
      <c r="H1978" s="29">
        <v>11524053</v>
      </c>
      <c r="I1978" s="30">
        <v>1</v>
      </c>
      <c r="J1978" s="30">
        <v>1</v>
      </c>
      <c r="K1978" s="30">
        <v>1</v>
      </c>
      <c r="L1978" s="30">
        <v>1</v>
      </c>
      <c r="M1978" s="30">
        <v>0</v>
      </c>
      <c r="N1978" s="31">
        <v>4</v>
      </c>
    </row>
    <row r="1979" spans="1:14" x14ac:dyDescent="0.25">
      <c r="A1979" s="43" t="s">
        <v>10</v>
      </c>
      <c r="B1979" s="25" t="s">
        <v>53</v>
      </c>
      <c r="C1979" s="26">
        <v>11524</v>
      </c>
      <c r="D1979" s="26" t="s">
        <v>72</v>
      </c>
      <c r="E1979" s="32" t="s">
        <v>13</v>
      </c>
      <c r="F1979" s="28">
        <v>191</v>
      </c>
      <c r="G1979" s="28">
        <v>166</v>
      </c>
      <c r="H1979" s="29">
        <v>11524054</v>
      </c>
      <c r="I1979" s="30">
        <v>1</v>
      </c>
      <c r="J1979" s="30">
        <v>1</v>
      </c>
      <c r="K1979" s="30">
        <v>1</v>
      </c>
      <c r="L1979" s="30">
        <v>1</v>
      </c>
      <c r="M1979" s="30">
        <v>1</v>
      </c>
      <c r="N1979" s="31">
        <v>5</v>
      </c>
    </row>
    <row r="1980" spans="1:14" x14ac:dyDescent="0.25">
      <c r="A1980" s="43" t="s">
        <v>10</v>
      </c>
      <c r="B1980" s="25" t="s">
        <v>53</v>
      </c>
      <c r="C1980" s="26">
        <v>11524</v>
      </c>
      <c r="D1980" s="26" t="s">
        <v>72</v>
      </c>
      <c r="E1980" s="32" t="s">
        <v>13</v>
      </c>
      <c r="F1980" s="28">
        <v>191</v>
      </c>
      <c r="G1980" s="28">
        <v>166</v>
      </c>
      <c r="H1980" s="29">
        <v>11524055</v>
      </c>
      <c r="I1980" s="30">
        <v>1</v>
      </c>
      <c r="J1980" s="30">
        <v>1</v>
      </c>
      <c r="K1980" s="30">
        <v>1</v>
      </c>
      <c r="L1980" s="30">
        <v>1</v>
      </c>
      <c r="M1980" s="30">
        <v>1</v>
      </c>
      <c r="N1980" s="31">
        <v>5</v>
      </c>
    </row>
    <row r="1981" spans="1:14" x14ac:dyDescent="0.25">
      <c r="A1981" s="43" t="s">
        <v>10</v>
      </c>
      <c r="B1981" s="25" t="s">
        <v>53</v>
      </c>
      <c r="C1981" s="26">
        <v>11524</v>
      </c>
      <c r="D1981" s="26" t="s">
        <v>72</v>
      </c>
      <c r="E1981" s="32" t="s">
        <v>13</v>
      </c>
      <c r="F1981" s="28">
        <v>191</v>
      </c>
      <c r="G1981" s="28">
        <v>166</v>
      </c>
      <c r="H1981" s="29">
        <v>11524056</v>
      </c>
      <c r="I1981" s="30">
        <v>1</v>
      </c>
      <c r="J1981" s="30">
        <v>1</v>
      </c>
      <c r="K1981" s="30">
        <v>0</v>
      </c>
      <c r="L1981" s="30">
        <v>1</v>
      </c>
      <c r="M1981" s="30">
        <v>1</v>
      </c>
      <c r="N1981" s="31">
        <v>4</v>
      </c>
    </row>
    <row r="1982" spans="1:14" x14ac:dyDescent="0.25">
      <c r="A1982" s="43" t="s">
        <v>10</v>
      </c>
      <c r="B1982" s="25" t="s">
        <v>53</v>
      </c>
      <c r="C1982" s="26">
        <v>11524</v>
      </c>
      <c r="D1982" s="26" t="s">
        <v>72</v>
      </c>
      <c r="E1982" s="32" t="s">
        <v>13</v>
      </c>
      <c r="F1982" s="28">
        <v>191</v>
      </c>
      <c r="G1982" s="28">
        <v>166</v>
      </c>
      <c r="H1982" s="29">
        <v>11524057</v>
      </c>
      <c r="I1982" s="30">
        <v>1</v>
      </c>
      <c r="J1982" s="30">
        <v>1</v>
      </c>
      <c r="K1982" s="30">
        <v>1</v>
      </c>
      <c r="L1982" s="30">
        <v>1</v>
      </c>
      <c r="M1982" s="30">
        <v>1</v>
      </c>
      <c r="N1982" s="31">
        <v>5</v>
      </c>
    </row>
    <row r="1983" spans="1:14" x14ac:dyDescent="0.25">
      <c r="A1983" s="43" t="s">
        <v>10</v>
      </c>
      <c r="B1983" s="25" t="s">
        <v>53</v>
      </c>
      <c r="C1983" s="26">
        <v>11524</v>
      </c>
      <c r="D1983" s="26" t="s">
        <v>72</v>
      </c>
      <c r="E1983" s="32" t="s">
        <v>13</v>
      </c>
      <c r="F1983" s="28">
        <v>191</v>
      </c>
      <c r="G1983" s="28">
        <v>166</v>
      </c>
      <c r="H1983" s="29">
        <v>11524058</v>
      </c>
      <c r="I1983" s="30">
        <v>1</v>
      </c>
      <c r="J1983" s="30">
        <v>1</v>
      </c>
      <c r="K1983" s="30">
        <v>1</v>
      </c>
      <c r="L1983" s="30">
        <v>1</v>
      </c>
      <c r="M1983" s="30">
        <v>1</v>
      </c>
      <c r="N1983" s="31">
        <v>5</v>
      </c>
    </row>
    <row r="1984" spans="1:14" x14ac:dyDescent="0.25">
      <c r="A1984" s="43" t="s">
        <v>10</v>
      </c>
      <c r="B1984" s="25" t="s">
        <v>53</v>
      </c>
      <c r="C1984" s="26">
        <v>11524</v>
      </c>
      <c r="D1984" s="26" t="s">
        <v>72</v>
      </c>
      <c r="E1984" s="32" t="s">
        <v>13</v>
      </c>
      <c r="F1984" s="28">
        <v>191</v>
      </c>
      <c r="G1984" s="28">
        <v>166</v>
      </c>
      <c r="H1984" s="29">
        <v>11524059</v>
      </c>
      <c r="I1984" s="30">
        <v>1</v>
      </c>
      <c r="J1984" s="30">
        <v>1</v>
      </c>
      <c r="K1984" s="30">
        <v>1</v>
      </c>
      <c r="L1984" s="30">
        <v>1</v>
      </c>
      <c r="M1984" s="30">
        <v>1</v>
      </c>
      <c r="N1984" s="31">
        <v>5</v>
      </c>
    </row>
    <row r="1985" spans="1:14" x14ac:dyDescent="0.25">
      <c r="A1985" s="43" t="s">
        <v>10</v>
      </c>
      <c r="B1985" s="25" t="s">
        <v>53</v>
      </c>
      <c r="C1985" s="26">
        <v>11524</v>
      </c>
      <c r="D1985" s="26" t="s">
        <v>72</v>
      </c>
      <c r="E1985" s="32" t="s">
        <v>13</v>
      </c>
      <c r="F1985" s="28">
        <v>191</v>
      </c>
      <c r="G1985" s="28">
        <v>166</v>
      </c>
      <c r="H1985" s="29">
        <v>11524060</v>
      </c>
      <c r="I1985" s="30">
        <v>1</v>
      </c>
      <c r="J1985" s="30">
        <v>1</v>
      </c>
      <c r="K1985" s="30">
        <v>1</v>
      </c>
      <c r="L1985" s="30">
        <v>1</v>
      </c>
      <c r="M1985" s="30">
        <v>1</v>
      </c>
      <c r="N1985" s="31">
        <v>5</v>
      </c>
    </row>
    <row r="1986" spans="1:14" x14ac:dyDescent="0.25">
      <c r="A1986" s="43" t="s">
        <v>10</v>
      </c>
      <c r="B1986" s="25" t="s">
        <v>53</v>
      </c>
      <c r="C1986" s="26">
        <v>11524</v>
      </c>
      <c r="D1986" s="26" t="s">
        <v>72</v>
      </c>
      <c r="E1986" s="32" t="s">
        <v>13</v>
      </c>
      <c r="F1986" s="28">
        <v>191</v>
      </c>
      <c r="G1986" s="28">
        <v>166</v>
      </c>
      <c r="H1986" s="29">
        <v>11524061</v>
      </c>
      <c r="I1986" s="30">
        <v>1</v>
      </c>
      <c r="J1986" s="30">
        <v>1</v>
      </c>
      <c r="K1986" s="30">
        <v>1</v>
      </c>
      <c r="L1986" s="30">
        <v>1</v>
      </c>
      <c r="M1986" s="30">
        <v>1</v>
      </c>
      <c r="N1986" s="31">
        <v>5</v>
      </c>
    </row>
    <row r="1987" spans="1:14" x14ac:dyDescent="0.25">
      <c r="A1987" s="43" t="s">
        <v>10</v>
      </c>
      <c r="B1987" s="25" t="s">
        <v>53</v>
      </c>
      <c r="C1987" s="26">
        <v>11524</v>
      </c>
      <c r="D1987" s="26" t="s">
        <v>72</v>
      </c>
      <c r="E1987" s="32" t="s">
        <v>13</v>
      </c>
      <c r="F1987" s="28">
        <v>191</v>
      </c>
      <c r="G1987" s="28">
        <v>166</v>
      </c>
      <c r="H1987" s="29">
        <v>11524062</v>
      </c>
      <c r="I1987" s="30">
        <v>1</v>
      </c>
      <c r="J1987" s="30">
        <v>1</v>
      </c>
      <c r="K1987" s="30">
        <v>1</v>
      </c>
      <c r="L1987" s="30">
        <v>1</v>
      </c>
      <c r="M1987" s="30">
        <v>1</v>
      </c>
      <c r="N1987" s="31">
        <v>5</v>
      </c>
    </row>
    <row r="1988" spans="1:14" x14ac:dyDescent="0.25">
      <c r="A1988" s="43" t="s">
        <v>10</v>
      </c>
      <c r="B1988" s="25" t="s">
        <v>53</v>
      </c>
      <c r="C1988" s="26">
        <v>11524</v>
      </c>
      <c r="D1988" s="26" t="s">
        <v>72</v>
      </c>
      <c r="E1988" s="32" t="s">
        <v>13</v>
      </c>
      <c r="F1988" s="28">
        <v>191</v>
      </c>
      <c r="G1988" s="28">
        <v>166</v>
      </c>
      <c r="H1988" s="29">
        <v>11524063</v>
      </c>
      <c r="I1988" s="30">
        <v>1</v>
      </c>
      <c r="J1988" s="30">
        <v>1</v>
      </c>
      <c r="K1988" s="30">
        <v>1</v>
      </c>
      <c r="L1988" s="30">
        <v>1</v>
      </c>
      <c r="M1988" s="30">
        <v>1</v>
      </c>
      <c r="N1988" s="31">
        <v>5</v>
      </c>
    </row>
    <row r="1989" spans="1:14" x14ac:dyDescent="0.25">
      <c r="A1989" s="43" t="s">
        <v>10</v>
      </c>
      <c r="B1989" s="25" t="s">
        <v>53</v>
      </c>
      <c r="C1989" s="26">
        <v>11524</v>
      </c>
      <c r="D1989" s="26" t="s">
        <v>72</v>
      </c>
      <c r="E1989" s="32" t="s">
        <v>13</v>
      </c>
      <c r="F1989" s="28">
        <v>191</v>
      </c>
      <c r="G1989" s="28">
        <v>166</v>
      </c>
      <c r="H1989" s="29">
        <v>11524064</v>
      </c>
      <c r="I1989" s="30">
        <v>1</v>
      </c>
      <c r="J1989" s="30">
        <v>1</v>
      </c>
      <c r="K1989" s="30">
        <v>1</v>
      </c>
      <c r="L1989" s="30">
        <v>1</v>
      </c>
      <c r="M1989" s="30">
        <v>1</v>
      </c>
      <c r="N1989" s="31">
        <v>5</v>
      </c>
    </row>
    <row r="1990" spans="1:14" x14ac:dyDescent="0.25">
      <c r="A1990" s="43" t="s">
        <v>10</v>
      </c>
      <c r="B1990" s="25" t="s">
        <v>53</v>
      </c>
      <c r="C1990" s="26">
        <v>11524</v>
      </c>
      <c r="D1990" s="26" t="s">
        <v>72</v>
      </c>
      <c r="E1990" s="32" t="s">
        <v>13</v>
      </c>
      <c r="F1990" s="28">
        <v>191</v>
      </c>
      <c r="G1990" s="28">
        <v>166</v>
      </c>
      <c r="H1990" s="29">
        <v>11524065</v>
      </c>
      <c r="I1990" s="30">
        <v>1</v>
      </c>
      <c r="J1990" s="30">
        <v>1</v>
      </c>
      <c r="K1990" s="30">
        <v>1</v>
      </c>
      <c r="L1990" s="30">
        <v>1</v>
      </c>
      <c r="M1990" s="30">
        <v>1</v>
      </c>
      <c r="N1990" s="31">
        <v>5</v>
      </c>
    </row>
    <row r="1991" spans="1:14" x14ac:dyDescent="0.25">
      <c r="A1991" s="43" t="s">
        <v>10</v>
      </c>
      <c r="B1991" s="25" t="s">
        <v>53</v>
      </c>
      <c r="C1991" s="26">
        <v>11524</v>
      </c>
      <c r="D1991" s="26" t="s">
        <v>72</v>
      </c>
      <c r="E1991" s="32" t="s">
        <v>13</v>
      </c>
      <c r="F1991" s="28">
        <v>191</v>
      </c>
      <c r="G1991" s="28">
        <v>166</v>
      </c>
      <c r="H1991" s="29">
        <v>11524066</v>
      </c>
      <c r="I1991" s="30">
        <v>1</v>
      </c>
      <c r="J1991" s="30">
        <v>1</v>
      </c>
      <c r="K1991" s="30">
        <v>0</v>
      </c>
      <c r="L1991" s="30">
        <v>1</v>
      </c>
      <c r="M1991" s="30">
        <v>1</v>
      </c>
      <c r="N1991" s="31">
        <v>4</v>
      </c>
    </row>
    <row r="1992" spans="1:14" x14ac:dyDescent="0.25">
      <c r="A1992" s="43" t="s">
        <v>10</v>
      </c>
      <c r="B1992" s="25" t="s">
        <v>53</v>
      </c>
      <c r="C1992" s="26">
        <v>11524</v>
      </c>
      <c r="D1992" s="26" t="s">
        <v>72</v>
      </c>
      <c r="E1992" s="32" t="s">
        <v>13</v>
      </c>
      <c r="F1992" s="28">
        <v>191</v>
      </c>
      <c r="G1992" s="28">
        <v>166</v>
      </c>
      <c r="H1992" s="29">
        <v>11524067</v>
      </c>
      <c r="I1992" s="30">
        <v>1</v>
      </c>
      <c r="J1992" s="30">
        <v>1</v>
      </c>
      <c r="K1992" s="30">
        <v>1</v>
      </c>
      <c r="L1992" s="30">
        <v>1</v>
      </c>
      <c r="M1992" s="30">
        <v>1</v>
      </c>
      <c r="N1992" s="31">
        <v>5</v>
      </c>
    </row>
    <row r="1993" spans="1:14" x14ac:dyDescent="0.25">
      <c r="A1993" s="43" t="s">
        <v>10</v>
      </c>
      <c r="B1993" s="25" t="s">
        <v>53</v>
      </c>
      <c r="C1993" s="26">
        <v>11524</v>
      </c>
      <c r="D1993" s="26" t="s">
        <v>72</v>
      </c>
      <c r="E1993" s="32" t="s">
        <v>13</v>
      </c>
      <c r="F1993" s="28">
        <v>191</v>
      </c>
      <c r="G1993" s="28">
        <v>166</v>
      </c>
      <c r="H1993" s="29">
        <v>11524068</v>
      </c>
      <c r="I1993" s="30">
        <v>1</v>
      </c>
      <c r="J1993" s="30">
        <v>1</v>
      </c>
      <c r="K1993" s="30">
        <v>1</v>
      </c>
      <c r="L1993" s="30">
        <v>1</v>
      </c>
      <c r="M1993" s="30">
        <v>1</v>
      </c>
      <c r="N1993" s="31">
        <v>5</v>
      </c>
    </row>
    <row r="1994" spans="1:14" x14ac:dyDescent="0.25">
      <c r="A1994" s="43" t="s">
        <v>10</v>
      </c>
      <c r="B1994" s="25" t="s">
        <v>53</v>
      </c>
      <c r="C1994" s="26">
        <v>11524</v>
      </c>
      <c r="D1994" s="26" t="s">
        <v>72</v>
      </c>
      <c r="E1994" s="32" t="s">
        <v>13</v>
      </c>
      <c r="F1994" s="28">
        <v>191</v>
      </c>
      <c r="G1994" s="28">
        <v>166</v>
      </c>
      <c r="H1994" s="29">
        <v>11524069</v>
      </c>
      <c r="I1994" s="30">
        <v>1</v>
      </c>
      <c r="J1994" s="30">
        <v>1</v>
      </c>
      <c r="K1994" s="30">
        <v>0</v>
      </c>
      <c r="L1994" s="30">
        <v>1</v>
      </c>
      <c r="M1994" s="30">
        <v>1</v>
      </c>
      <c r="N1994" s="31">
        <v>4</v>
      </c>
    </row>
    <row r="1995" spans="1:14" x14ac:dyDescent="0.25">
      <c r="A1995" s="43" t="s">
        <v>10</v>
      </c>
      <c r="B1995" s="25" t="s">
        <v>53</v>
      </c>
      <c r="C1995" s="26">
        <v>11524</v>
      </c>
      <c r="D1995" s="26" t="s">
        <v>72</v>
      </c>
      <c r="E1995" s="46" t="s">
        <v>37</v>
      </c>
      <c r="F1995" s="28">
        <v>191</v>
      </c>
      <c r="G1995" s="28">
        <v>166</v>
      </c>
      <c r="H1995" s="29">
        <v>11524070</v>
      </c>
      <c r="I1995" s="30">
        <v>1</v>
      </c>
      <c r="J1995" s="30">
        <v>1</v>
      </c>
      <c r="K1995" s="30">
        <v>1</v>
      </c>
      <c r="L1995" s="30">
        <v>1</v>
      </c>
      <c r="M1995" s="30">
        <v>1</v>
      </c>
      <c r="N1995" s="31">
        <v>5</v>
      </c>
    </row>
    <row r="1996" spans="1:14" x14ac:dyDescent="0.25">
      <c r="A1996" s="43" t="s">
        <v>10</v>
      </c>
      <c r="B1996" s="25" t="s">
        <v>53</v>
      </c>
      <c r="C1996" s="26">
        <v>11524</v>
      </c>
      <c r="D1996" s="26" t="s">
        <v>72</v>
      </c>
      <c r="E1996" s="32" t="s">
        <v>37</v>
      </c>
      <c r="F1996" s="28">
        <v>191</v>
      </c>
      <c r="G1996" s="28">
        <v>166</v>
      </c>
      <c r="H1996" s="29">
        <v>11524071</v>
      </c>
      <c r="I1996" s="30">
        <v>0</v>
      </c>
      <c r="J1996" s="30">
        <v>0</v>
      </c>
      <c r="K1996" s="30">
        <v>1</v>
      </c>
      <c r="L1996" s="30">
        <v>1</v>
      </c>
      <c r="M1996" s="30">
        <v>1</v>
      </c>
      <c r="N1996" s="31">
        <v>3</v>
      </c>
    </row>
    <row r="1997" spans="1:14" x14ac:dyDescent="0.25">
      <c r="A1997" s="43" t="s">
        <v>10</v>
      </c>
      <c r="B1997" s="25" t="s">
        <v>53</v>
      </c>
      <c r="C1997" s="26">
        <v>11524</v>
      </c>
      <c r="D1997" s="26" t="s">
        <v>72</v>
      </c>
      <c r="E1997" s="32" t="s">
        <v>37</v>
      </c>
      <c r="F1997" s="28">
        <v>191</v>
      </c>
      <c r="G1997" s="28">
        <v>166</v>
      </c>
      <c r="H1997" s="29">
        <v>11524072</v>
      </c>
      <c r="I1997" s="30">
        <v>0</v>
      </c>
      <c r="J1997" s="30">
        <v>1</v>
      </c>
      <c r="K1997" s="30">
        <v>1</v>
      </c>
      <c r="L1997" s="30">
        <v>1</v>
      </c>
      <c r="M1997" s="30">
        <v>1</v>
      </c>
      <c r="N1997" s="31">
        <v>4</v>
      </c>
    </row>
    <row r="1998" spans="1:14" x14ac:dyDescent="0.25">
      <c r="A1998" s="43" t="s">
        <v>10</v>
      </c>
      <c r="B1998" s="25" t="s">
        <v>53</v>
      </c>
      <c r="C1998" s="26">
        <v>11524</v>
      </c>
      <c r="D1998" s="26" t="s">
        <v>72</v>
      </c>
      <c r="E1998" s="32" t="s">
        <v>37</v>
      </c>
      <c r="F1998" s="28">
        <v>191</v>
      </c>
      <c r="G1998" s="28">
        <v>166</v>
      </c>
      <c r="H1998" s="29">
        <v>11524073</v>
      </c>
      <c r="I1998" s="30">
        <v>0</v>
      </c>
      <c r="J1998" s="30">
        <v>1</v>
      </c>
      <c r="K1998" s="30">
        <v>0</v>
      </c>
      <c r="L1998" s="30">
        <v>1</v>
      </c>
      <c r="M1998" s="30">
        <v>0</v>
      </c>
      <c r="N1998" s="31">
        <v>2</v>
      </c>
    </row>
    <row r="1999" spans="1:14" x14ac:dyDescent="0.25">
      <c r="A1999" s="43" t="s">
        <v>10</v>
      </c>
      <c r="B1999" s="25" t="s">
        <v>53</v>
      </c>
      <c r="C1999" s="26">
        <v>11524</v>
      </c>
      <c r="D1999" s="26" t="s">
        <v>72</v>
      </c>
      <c r="E1999" s="32" t="s">
        <v>37</v>
      </c>
      <c r="F1999" s="28">
        <v>191</v>
      </c>
      <c r="G1999" s="28">
        <v>166</v>
      </c>
      <c r="H1999" s="29">
        <v>11524074</v>
      </c>
      <c r="I1999" s="30">
        <v>1</v>
      </c>
      <c r="J1999" s="30">
        <v>1</v>
      </c>
      <c r="K1999" s="30">
        <v>1</v>
      </c>
      <c r="L1999" s="30">
        <v>1</v>
      </c>
      <c r="M1999" s="30">
        <v>0</v>
      </c>
      <c r="N1999" s="31">
        <v>4</v>
      </c>
    </row>
    <row r="2000" spans="1:14" x14ac:dyDescent="0.25">
      <c r="A2000" s="43" t="s">
        <v>10</v>
      </c>
      <c r="B2000" s="25" t="s">
        <v>53</v>
      </c>
      <c r="C2000" s="26">
        <v>11524</v>
      </c>
      <c r="D2000" s="26" t="s">
        <v>72</v>
      </c>
      <c r="E2000" s="32" t="s">
        <v>37</v>
      </c>
      <c r="F2000" s="28">
        <v>191</v>
      </c>
      <c r="G2000" s="28">
        <v>166</v>
      </c>
      <c r="H2000" s="29">
        <v>11524075</v>
      </c>
      <c r="I2000" s="30">
        <v>0</v>
      </c>
      <c r="J2000" s="30">
        <v>1</v>
      </c>
      <c r="K2000" s="30">
        <v>1</v>
      </c>
      <c r="L2000" s="30">
        <v>1</v>
      </c>
      <c r="M2000" s="30">
        <v>1</v>
      </c>
      <c r="N2000" s="31">
        <v>4</v>
      </c>
    </row>
    <row r="2001" spans="1:14" x14ac:dyDescent="0.25">
      <c r="A2001" s="43" t="s">
        <v>10</v>
      </c>
      <c r="B2001" s="25" t="s">
        <v>53</v>
      </c>
      <c r="C2001" s="26">
        <v>11524</v>
      </c>
      <c r="D2001" s="26" t="s">
        <v>72</v>
      </c>
      <c r="E2001" s="32" t="s">
        <v>37</v>
      </c>
      <c r="F2001" s="28">
        <v>191</v>
      </c>
      <c r="G2001" s="28">
        <v>166</v>
      </c>
      <c r="H2001" s="29">
        <v>11524076</v>
      </c>
      <c r="I2001" s="30">
        <v>1</v>
      </c>
      <c r="J2001" s="30">
        <v>1</v>
      </c>
      <c r="K2001" s="30">
        <v>1</v>
      </c>
      <c r="L2001" s="30">
        <v>1</v>
      </c>
      <c r="M2001" s="30">
        <v>1</v>
      </c>
      <c r="N2001" s="31">
        <v>5</v>
      </c>
    </row>
    <row r="2002" spans="1:14" x14ac:dyDescent="0.25">
      <c r="A2002" s="43" t="s">
        <v>10</v>
      </c>
      <c r="B2002" s="25" t="s">
        <v>53</v>
      </c>
      <c r="C2002" s="26">
        <v>11524</v>
      </c>
      <c r="D2002" s="26" t="s">
        <v>72</v>
      </c>
      <c r="E2002" s="32" t="s">
        <v>37</v>
      </c>
      <c r="F2002" s="28">
        <v>191</v>
      </c>
      <c r="G2002" s="28">
        <v>166</v>
      </c>
      <c r="H2002" s="29">
        <v>11524077</v>
      </c>
      <c r="I2002" s="30">
        <v>1</v>
      </c>
      <c r="J2002" s="30">
        <v>1</v>
      </c>
      <c r="K2002" s="30">
        <v>1</v>
      </c>
      <c r="L2002" s="30">
        <v>1</v>
      </c>
      <c r="M2002" s="30">
        <v>0</v>
      </c>
      <c r="N2002" s="31">
        <v>4</v>
      </c>
    </row>
    <row r="2003" spans="1:14" x14ac:dyDescent="0.25">
      <c r="A2003" s="43" t="s">
        <v>10</v>
      </c>
      <c r="B2003" s="25" t="s">
        <v>53</v>
      </c>
      <c r="C2003" s="26">
        <v>11524</v>
      </c>
      <c r="D2003" s="26" t="s">
        <v>72</v>
      </c>
      <c r="E2003" s="32" t="s">
        <v>37</v>
      </c>
      <c r="F2003" s="28">
        <v>191</v>
      </c>
      <c r="G2003" s="28">
        <v>166</v>
      </c>
      <c r="H2003" s="29">
        <v>11524078</v>
      </c>
      <c r="I2003" s="30">
        <v>0</v>
      </c>
      <c r="J2003" s="30">
        <v>1</v>
      </c>
      <c r="K2003" s="30">
        <v>1</v>
      </c>
      <c r="L2003" s="30">
        <v>1</v>
      </c>
      <c r="M2003" s="30">
        <v>1</v>
      </c>
      <c r="N2003" s="31">
        <v>4</v>
      </c>
    </row>
    <row r="2004" spans="1:14" x14ac:dyDescent="0.25">
      <c r="A2004" s="43" t="s">
        <v>10</v>
      </c>
      <c r="B2004" s="25" t="s">
        <v>53</v>
      </c>
      <c r="C2004" s="26">
        <v>11524</v>
      </c>
      <c r="D2004" s="26" t="s">
        <v>72</v>
      </c>
      <c r="E2004" s="32" t="s">
        <v>37</v>
      </c>
      <c r="F2004" s="28">
        <v>191</v>
      </c>
      <c r="G2004" s="28">
        <v>166</v>
      </c>
      <c r="H2004" s="29">
        <v>11524079</v>
      </c>
      <c r="I2004" s="30">
        <v>0</v>
      </c>
      <c r="J2004" s="30">
        <v>1</v>
      </c>
      <c r="K2004" s="30">
        <v>1</v>
      </c>
      <c r="L2004" s="30">
        <v>1</v>
      </c>
      <c r="M2004" s="30">
        <v>1</v>
      </c>
      <c r="N2004" s="31">
        <v>4</v>
      </c>
    </row>
    <row r="2005" spans="1:14" x14ac:dyDescent="0.25">
      <c r="A2005" s="43" t="s">
        <v>10</v>
      </c>
      <c r="B2005" s="25" t="s">
        <v>53</v>
      </c>
      <c r="C2005" s="26">
        <v>11524</v>
      </c>
      <c r="D2005" s="26" t="s">
        <v>72</v>
      </c>
      <c r="E2005" s="32" t="s">
        <v>37</v>
      </c>
      <c r="F2005" s="28">
        <v>191</v>
      </c>
      <c r="G2005" s="28">
        <v>166</v>
      </c>
      <c r="H2005" s="29">
        <v>11524080</v>
      </c>
      <c r="I2005" s="30">
        <v>1</v>
      </c>
      <c r="J2005" s="30">
        <v>1</v>
      </c>
      <c r="K2005" s="30">
        <v>1</v>
      </c>
      <c r="L2005" s="30">
        <v>1</v>
      </c>
      <c r="M2005" s="30">
        <v>1</v>
      </c>
      <c r="N2005" s="31">
        <v>5</v>
      </c>
    </row>
    <row r="2006" spans="1:14" x14ac:dyDescent="0.25">
      <c r="A2006" s="43" t="s">
        <v>10</v>
      </c>
      <c r="B2006" s="25" t="s">
        <v>53</v>
      </c>
      <c r="C2006" s="26">
        <v>11524</v>
      </c>
      <c r="D2006" s="26" t="s">
        <v>72</v>
      </c>
      <c r="E2006" s="32" t="s">
        <v>37</v>
      </c>
      <c r="F2006" s="28">
        <v>191</v>
      </c>
      <c r="G2006" s="28">
        <v>166</v>
      </c>
      <c r="H2006" s="29">
        <v>11524081</v>
      </c>
      <c r="I2006" s="30">
        <v>0</v>
      </c>
      <c r="J2006" s="30">
        <v>1</v>
      </c>
      <c r="K2006" s="30">
        <v>1</v>
      </c>
      <c r="L2006" s="30">
        <v>1</v>
      </c>
      <c r="M2006" s="30">
        <v>1</v>
      </c>
      <c r="N2006" s="31">
        <v>4</v>
      </c>
    </row>
    <row r="2007" spans="1:14" x14ac:dyDescent="0.25">
      <c r="A2007" s="43" t="s">
        <v>10</v>
      </c>
      <c r="B2007" s="25" t="s">
        <v>53</v>
      </c>
      <c r="C2007" s="26">
        <v>11524</v>
      </c>
      <c r="D2007" s="26" t="s">
        <v>72</v>
      </c>
      <c r="E2007" s="32" t="s">
        <v>37</v>
      </c>
      <c r="F2007" s="28">
        <v>191</v>
      </c>
      <c r="G2007" s="28">
        <v>166</v>
      </c>
      <c r="H2007" s="29">
        <v>11524082</v>
      </c>
      <c r="I2007" s="30">
        <v>0</v>
      </c>
      <c r="J2007" s="30">
        <v>1</v>
      </c>
      <c r="K2007" s="30">
        <v>1</v>
      </c>
      <c r="L2007" s="30">
        <v>1</v>
      </c>
      <c r="M2007" s="30">
        <v>1</v>
      </c>
      <c r="N2007" s="31">
        <v>4</v>
      </c>
    </row>
    <row r="2008" spans="1:14" x14ac:dyDescent="0.25">
      <c r="A2008" s="43" t="s">
        <v>10</v>
      </c>
      <c r="B2008" s="25" t="s">
        <v>53</v>
      </c>
      <c r="C2008" s="26">
        <v>11524</v>
      </c>
      <c r="D2008" s="26" t="s">
        <v>72</v>
      </c>
      <c r="E2008" s="32" t="s">
        <v>37</v>
      </c>
      <c r="F2008" s="28">
        <v>191</v>
      </c>
      <c r="G2008" s="28">
        <v>166</v>
      </c>
      <c r="H2008" s="29">
        <v>11524083</v>
      </c>
      <c r="I2008" s="30">
        <v>0</v>
      </c>
      <c r="J2008" s="30">
        <v>1</v>
      </c>
      <c r="K2008" s="30">
        <v>0</v>
      </c>
      <c r="L2008" s="30">
        <v>1</v>
      </c>
      <c r="M2008" s="30">
        <v>1</v>
      </c>
      <c r="N2008" s="31">
        <v>3</v>
      </c>
    </row>
    <row r="2009" spans="1:14" x14ac:dyDescent="0.25">
      <c r="A2009" s="43" t="s">
        <v>10</v>
      </c>
      <c r="B2009" s="25" t="s">
        <v>53</v>
      </c>
      <c r="C2009" s="26">
        <v>11524</v>
      </c>
      <c r="D2009" s="26" t="s">
        <v>72</v>
      </c>
      <c r="E2009" s="32" t="s">
        <v>37</v>
      </c>
      <c r="F2009" s="28">
        <v>191</v>
      </c>
      <c r="G2009" s="28">
        <v>166</v>
      </c>
      <c r="H2009" s="29">
        <v>11524084</v>
      </c>
      <c r="I2009" s="30">
        <v>0</v>
      </c>
      <c r="J2009" s="30">
        <v>1</v>
      </c>
      <c r="K2009" s="30">
        <v>1</v>
      </c>
      <c r="L2009" s="30">
        <v>1</v>
      </c>
      <c r="M2009" s="30">
        <v>0</v>
      </c>
      <c r="N2009" s="31">
        <v>3</v>
      </c>
    </row>
    <row r="2010" spans="1:14" x14ac:dyDescent="0.25">
      <c r="A2010" s="43" t="s">
        <v>10</v>
      </c>
      <c r="B2010" s="25" t="s">
        <v>53</v>
      </c>
      <c r="C2010" s="26">
        <v>11524</v>
      </c>
      <c r="D2010" s="26" t="s">
        <v>72</v>
      </c>
      <c r="E2010" s="32" t="s">
        <v>37</v>
      </c>
      <c r="F2010" s="28">
        <v>191</v>
      </c>
      <c r="G2010" s="28">
        <v>166</v>
      </c>
      <c r="H2010" s="29">
        <v>11524085</v>
      </c>
      <c r="I2010" s="30">
        <v>1</v>
      </c>
      <c r="J2010" s="30">
        <v>1</v>
      </c>
      <c r="K2010" s="30">
        <v>1</v>
      </c>
      <c r="L2010" s="30">
        <v>1</v>
      </c>
      <c r="M2010" s="30">
        <v>1</v>
      </c>
      <c r="N2010" s="31">
        <v>5</v>
      </c>
    </row>
    <row r="2011" spans="1:14" x14ac:dyDescent="0.25">
      <c r="A2011" s="43" t="s">
        <v>10</v>
      </c>
      <c r="B2011" s="25" t="s">
        <v>53</v>
      </c>
      <c r="C2011" s="26">
        <v>11524</v>
      </c>
      <c r="D2011" s="26" t="s">
        <v>72</v>
      </c>
      <c r="E2011" s="32" t="s">
        <v>37</v>
      </c>
      <c r="F2011" s="28">
        <v>191</v>
      </c>
      <c r="G2011" s="28">
        <v>166</v>
      </c>
      <c r="H2011" s="29">
        <v>11524086</v>
      </c>
      <c r="I2011" s="30">
        <v>0</v>
      </c>
      <c r="J2011" s="30">
        <v>0</v>
      </c>
      <c r="K2011" s="30">
        <v>1</v>
      </c>
      <c r="L2011" s="30">
        <v>1</v>
      </c>
      <c r="M2011" s="30">
        <v>0</v>
      </c>
      <c r="N2011" s="31">
        <v>2</v>
      </c>
    </row>
    <row r="2012" spans="1:14" x14ac:dyDescent="0.25">
      <c r="A2012" s="43" t="s">
        <v>10</v>
      </c>
      <c r="B2012" s="25" t="s">
        <v>53</v>
      </c>
      <c r="C2012" s="26">
        <v>11524</v>
      </c>
      <c r="D2012" s="26" t="s">
        <v>72</v>
      </c>
      <c r="E2012" s="32" t="s">
        <v>37</v>
      </c>
      <c r="F2012" s="28">
        <v>191</v>
      </c>
      <c r="G2012" s="28">
        <v>166</v>
      </c>
      <c r="H2012" s="29">
        <v>11524087</v>
      </c>
      <c r="I2012" s="30">
        <v>0</v>
      </c>
      <c r="J2012" s="30">
        <v>1</v>
      </c>
      <c r="K2012" s="30">
        <v>1</v>
      </c>
      <c r="L2012" s="30">
        <v>1</v>
      </c>
      <c r="M2012" s="30">
        <v>1</v>
      </c>
      <c r="N2012" s="31">
        <v>4</v>
      </c>
    </row>
    <row r="2013" spans="1:14" x14ac:dyDescent="0.25">
      <c r="A2013" s="43" t="s">
        <v>10</v>
      </c>
      <c r="B2013" s="25" t="s">
        <v>53</v>
      </c>
      <c r="C2013" s="26">
        <v>11524</v>
      </c>
      <c r="D2013" s="26" t="s">
        <v>72</v>
      </c>
      <c r="E2013" s="32" t="s">
        <v>37</v>
      </c>
      <c r="F2013" s="28">
        <v>191</v>
      </c>
      <c r="G2013" s="28">
        <v>166</v>
      </c>
      <c r="H2013" s="29">
        <v>11524088</v>
      </c>
      <c r="I2013" s="30">
        <v>1</v>
      </c>
      <c r="J2013" s="30">
        <v>1</v>
      </c>
      <c r="K2013" s="30">
        <v>1</v>
      </c>
      <c r="L2013" s="30">
        <v>1</v>
      </c>
      <c r="M2013" s="30">
        <v>1</v>
      </c>
      <c r="N2013" s="31">
        <v>5</v>
      </c>
    </row>
    <row r="2014" spans="1:14" x14ac:dyDescent="0.25">
      <c r="A2014" s="43" t="s">
        <v>10</v>
      </c>
      <c r="B2014" s="25" t="s">
        <v>53</v>
      </c>
      <c r="C2014" s="26">
        <v>11524</v>
      </c>
      <c r="D2014" s="26" t="s">
        <v>72</v>
      </c>
      <c r="E2014" s="32" t="s">
        <v>37</v>
      </c>
      <c r="F2014" s="28">
        <v>191</v>
      </c>
      <c r="G2014" s="28">
        <v>166</v>
      </c>
      <c r="H2014" s="29">
        <v>11524089</v>
      </c>
      <c r="I2014" s="30">
        <v>1</v>
      </c>
      <c r="J2014" s="30">
        <v>1</v>
      </c>
      <c r="K2014" s="30">
        <v>1</v>
      </c>
      <c r="L2014" s="30">
        <v>1</v>
      </c>
      <c r="M2014" s="30">
        <v>1</v>
      </c>
      <c r="N2014" s="31">
        <v>5</v>
      </c>
    </row>
    <row r="2015" spans="1:14" x14ac:dyDescent="0.25">
      <c r="A2015" s="43" t="s">
        <v>10</v>
      </c>
      <c r="B2015" s="25" t="s">
        <v>53</v>
      </c>
      <c r="C2015" s="26">
        <v>11524</v>
      </c>
      <c r="D2015" s="26" t="s">
        <v>72</v>
      </c>
      <c r="E2015" s="32" t="s">
        <v>37</v>
      </c>
      <c r="F2015" s="28">
        <v>191</v>
      </c>
      <c r="G2015" s="28">
        <v>166</v>
      </c>
      <c r="H2015" s="29">
        <v>11524090</v>
      </c>
      <c r="I2015" s="30">
        <v>0</v>
      </c>
      <c r="J2015" s="30">
        <v>1</v>
      </c>
      <c r="K2015" s="30">
        <v>1</v>
      </c>
      <c r="L2015" s="30">
        <v>0</v>
      </c>
      <c r="M2015" s="30">
        <v>1</v>
      </c>
      <c r="N2015" s="31">
        <v>3</v>
      </c>
    </row>
    <row r="2016" spans="1:14" x14ac:dyDescent="0.25">
      <c r="A2016" s="43" t="s">
        <v>10</v>
      </c>
      <c r="B2016" s="25" t="s">
        <v>53</v>
      </c>
      <c r="C2016" s="26">
        <v>11524</v>
      </c>
      <c r="D2016" s="26" t="s">
        <v>72</v>
      </c>
      <c r="E2016" s="32" t="s">
        <v>37</v>
      </c>
      <c r="F2016" s="28">
        <v>191</v>
      </c>
      <c r="G2016" s="28">
        <v>166</v>
      </c>
      <c r="H2016" s="29">
        <v>11524091</v>
      </c>
      <c r="I2016" s="30">
        <v>0</v>
      </c>
      <c r="J2016" s="30">
        <v>1</v>
      </c>
      <c r="K2016" s="30">
        <v>0</v>
      </c>
      <c r="L2016" s="30">
        <v>1</v>
      </c>
      <c r="M2016" s="30">
        <v>1</v>
      </c>
      <c r="N2016" s="31">
        <v>3</v>
      </c>
    </row>
    <row r="2017" spans="1:14" x14ac:dyDescent="0.25">
      <c r="A2017" s="43" t="s">
        <v>10</v>
      </c>
      <c r="B2017" s="25" t="s">
        <v>53</v>
      </c>
      <c r="C2017" s="26">
        <v>11524</v>
      </c>
      <c r="D2017" s="26" t="s">
        <v>72</v>
      </c>
      <c r="E2017" s="32" t="s">
        <v>37</v>
      </c>
      <c r="F2017" s="28">
        <v>191</v>
      </c>
      <c r="G2017" s="28">
        <v>166</v>
      </c>
      <c r="H2017" s="29">
        <v>11524092</v>
      </c>
      <c r="I2017" s="30">
        <v>1</v>
      </c>
      <c r="J2017" s="30">
        <v>1</v>
      </c>
      <c r="K2017" s="30">
        <v>0</v>
      </c>
      <c r="L2017" s="30">
        <v>1</v>
      </c>
      <c r="M2017" s="30">
        <v>1</v>
      </c>
      <c r="N2017" s="31">
        <v>4</v>
      </c>
    </row>
    <row r="2018" spans="1:14" x14ac:dyDescent="0.25">
      <c r="A2018" s="43" t="s">
        <v>10</v>
      </c>
      <c r="B2018" s="25" t="s">
        <v>53</v>
      </c>
      <c r="C2018" s="26">
        <v>11524</v>
      </c>
      <c r="D2018" s="26" t="s">
        <v>72</v>
      </c>
      <c r="E2018" s="32" t="s">
        <v>37</v>
      </c>
      <c r="F2018" s="28">
        <v>191</v>
      </c>
      <c r="G2018" s="28">
        <v>166</v>
      </c>
      <c r="H2018" s="29">
        <v>11524093</v>
      </c>
      <c r="I2018" s="30">
        <v>0</v>
      </c>
      <c r="J2018" s="30">
        <v>1</v>
      </c>
      <c r="K2018" s="30">
        <v>1</v>
      </c>
      <c r="L2018" s="30">
        <v>1</v>
      </c>
      <c r="M2018" s="30">
        <v>1</v>
      </c>
      <c r="N2018" s="31">
        <v>4</v>
      </c>
    </row>
    <row r="2019" spans="1:14" x14ac:dyDescent="0.25">
      <c r="A2019" s="43" t="s">
        <v>10</v>
      </c>
      <c r="B2019" s="25" t="s">
        <v>53</v>
      </c>
      <c r="C2019" s="26">
        <v>11524</v>
      </c>
      <c r="D2019" s="26" t="s">
        <v>72</v>
      </c>
      <c r="E2019" s="32" t="s">
        <v>37</v>
      </c>
      <c r="F2019" s="28">
        <v>191</v>
      </c>
      <c r="G2019" s="28">
        <v>166</v>
      </c>
      <c r="H2019" s="29">
        <v>11524094</v>
      </c>
      <c r="I2019" s="30">
        <v>1</v>
      </c>
      <c r="J2019" s="30">
        <v>0</v>
      </c>
      <c r="K2019" s="30">
        <v>1</v>
      </c>
      <c r="L2019" s="30">
        <v>1</v>
      </c>
      <c r="M2019" s="30">
        <v>1</v>
      </c>
      <c r="N2019" s="31">
        <v>4</v>
      </c>
    </row>
    <row r="2020" spans="1:14" x14ac:dyDescent="0.25">
      <c r="A2020" s="43" t="s">
        <v>10</v>
      </c>
      <c r="B2020" s="25" t="s">
        <v>53</v>
      </c>
      <c r="C2020" s="26">
        <v>11524</v>
      </c>
      <c r="D2020" s="26" t="s">
        <v>72</v>
      </c>
      <c r="E2020" s="32" t="s">
        <v>37</v>
      </c>
      <c r="F2020" s="28">
        <v>191</v>
      </c>
      <c r="G2020" s="28">
        <v>166</v>
      </c>
      <c r="H2020" s="29">
        <v>11524095</v>
      </c>
      <c r="I2020" s="30">
        <v>0</v>
      </c>
      <c r="J2020" s="30">
        <v>1</v>
      </c>
      <c r="K2020" s="30">
        <v>1</v>
      </c>
      <c r="L2020" s="30">
        <v>1</v>
      </c>
      <c r="M2020" s="30">
        <v>1</v>
      </c>
      <c r="N2020" s="31">
        <v>4</v>
      </c>
    </row>
    <row r="2021" spans="1:14" x14ac:dyDescent="0.25">
      <c r="A2021" s="43" t="s">
        <v>10</v>
      </c>
      <c r="B2021" s="25" t="s">
        <v>53</v>
      </c>
      <c r="C2021" s="26">
        <v>11524</v>
      </c>
      <c r="D2021" s="26" t="s">
        <v>72</v>
      </c>
      <c r="E2021" s="32" t="s">
        <v>37</v>
      </c>
      <c r="F2021" s="28">
        <v>191</v>
      </c>
      <c r="G2021" s="28">
        <v>166</v>
      </c>
      <c r="H2021" s="29">
        <v>11524096</v>
      </c>
      <c r="I2021" s="30">
        <v>1</v>
      </c>
      <c r="J2021" s="30">
        <v>1</v>
      </c>
      <c r="K2021" s="30">
        <v>1</v>
      </c>
      <c r="L2021" s="30">
        <v>1</v>
      </c>
      <c r="M2021" s="30">
        <v>1</v>
      </c>
      <c r="N2021" s="31">
        <v>5</v>
      </c>
    </row>
    <row r="2022" spans="1:14" x14ac:dyDescent="0.25">
      <c r="A2022" s="43" t="s">
        <v>10</v>
      </c>
      <c r="B2022" s="25" t="s">
        <v>53</v>
      </c>
      <c r="C2022" s="26">
        <v>11524</v>
      </c>
      <c r="D2022" s="26" t="s">
        <v>72</v>
      </c>
      <c r="E2022" s="32" t="s">
        <v>37</v>
      </c>
      <c r="F2022" s="28">
        <v>191</v>
      </c>
      <c r="G2022" s="28">
        <v>166</v>
      </c>
      <c r="H2022" s="29">
        <v>11524097</v>
      </c>
      <c r="I2022" s="30">
        <v>1</v>
      </c>
      <c r="J2022" s="30">
        <v>1</v>
      </c>
      <c r="K2022" s="30">
        <v>1</v>
      </c>
      <c r="L2022" s="30">
        <v>1</v>
      </c>
      <c r="M2022" s="30">
        <v>1</v>
      </c>
      <c r="N2022" s="31">
        <v>5</v>
      </c>
    </row>
    <row r="2023" spans="1:14" x14ac:dyDescent="0.25">
      <c r="A2023" s="43" t="s">
        <v>10</v>
      </c>
      <c r="B2023" s="25" t="s">
        <v>53</v>
      </c>
      <c r="C2023" s="26">
        <v>11524</v>
      </c>
      <c r="D2023" s="26" t="s">
        <v>72</v>
      </c>
      <c r="E2023" s="32" t="s">
        <v>37</v>
      </c>
      <c r="F2023" s="28">
        <v>191</v>
      </c>
      <c r="G2023" s="28">
        <v>166</v>
      </c>
      <c r="H2023" s="29">
        <v>11524098</v>
      </c>
      <c r="I2023" s="30">
        <v>0</v>
      </c>
      <c r="J2023" s="30">
        <v>1</v>
      </c>
      <c r="K2023" s="30">
        <v>1</v>
      </c>
      <c r="L2023" s="30">
        <v>1</v>
      </c>
      <c r="M2023" s="30">
        <v>1</v>
      </c>
      <c r="N2023" s="31">
        <v>4</v>
      </c>
    </row>
    <row r="2024" spans="1:14" x14ac:dyDescent="0.25">
      <c r="A2024" s="43" t="s">
        <v>10</v>
      </c>
      <c r="B2024" s="25" t="s">
        <v>53</v>
      </c>
      <c r="C2024" s="26">
        <v>11524</v>
      </c>
      <c r="D2024" s="26" t="s">
        <v>72</v>
      </c>
      <c r="E2024" s="32" t="s">
        <v>37</v>
      </c>
      <c r="F2024" s="28">
        <v>191</v>
      </c>
      <c r="G2024" s="28">
        <v>166</v>
      </c>
      <c r="H2024" s="29">
        <v>11524099</v>
      </c>
      <c r="I2024" s="30">
        <v>1</v>
      </c>
      <c r="J2024" s="30">
        <v>1</v>
      </c>
      <c r="K2024" s="30">
        <v>1</v>
      </c>
      <c r="L2024" s="30">
        <v>1</v>
      </c>
      <c r="M2024" s="30">
        <v>1</v>
      </c>
      <c r="N2024" s="31">
        <v>5</v>
      </c>
    </row>
    <row r="2025" spans="1:14" x14ac:dyDescent="0.25">
      <c r="A2025" s="43" t="s">
        <v>10</v>
      </c>
      <c r="B2025" s="25" t="s">
        <v>53</v>
      </c>
      <c r="C2025" s="26">
        <v>11524</v>
      </c>
      <c r="D2025" s="26" t="s">
        <v>72</v>
      </c>
      <c r="E2025" s="32" t="s">
        <v>37</v>
      </c>
      <c r="F2025" s="28">
        <v>191</v>
      </c>
      <c r="G2025" s="28">
        <v>166</v>
      </c>
      <c r="H2025" s="29">
        <v>11524100</v>
      </c>
      <c r="I2025" s="30">
        <v>1</v>
      </c>
      <c r="J2025" s="30">
        <v>1</v>
      </c>
      <c r="K2025" s="30">
        <v>1</v>
      </c>
      <c r="L2025" s="30">
        <v>1</v>
      </c>
      <c r="M2025" s="30">
        <v>1</v>
      </c>
      <c r="N2025" s="31">
        <v>5</v>
      </c>
    </row>
    <row r="2026" spans="1:14" x14ac:dyDescent="0.25">
      <c r="A2026" s="43" t="s">
        <v>10</v>
      </c>
      <c r="B2026" s="25" t="s">
        <v>53</v>
      </c>
      <c r="C2026" s="26">
        <v>11524</v>
      </c>
      <c r="D2026" s="26" t="s">
        <v>72</v>
      </c>
      <c r="E2026" s="32" t="s">
        <v>37</v>
      </c>
      <c r="F2026" s="28">
        <v>191</v>
      </c>
      <c r="G2026" s="28">
        <v>166</v>
      </c>
      <c r="H2026" s="29">
        <v>11524101</v>
      </c>
      <c r="I2026" s="30">
        <v>1</v>
      </c>
      <c r="J2026" s="30">
        <v>1</v>
      </c>
      <c r="K2026" s="30">
        <v>1</v>
      </c>
      <c r="L2026" s="30">
        <v>1</v>
      </c>
      <c r="M2026" s="30">
        <v>1</v>
      </c>
      <c r="N2026" s="31">
        <v>5</v>
      </c>
    </row>
    <row r="2027" spans="1:14" x14ac:dyDescent="0.25">
      <c r="A2027" s="43" t="s">
        <v>10</v>
      </c>
      <c r="B2027" s="25" t="s">
        <v>53</v>
      </c>
      <c r="C2027" s="26">
        <v>11524</v>
      </c>
      <c r="D2027" s="26" t="s">
        <v>72</v>
      </c>
      <c r="E2027" s="32" t="s">
        <v>37</v>
      </c>
      <c r="F2027" s="28">
        <v>191</v>
      </c>
      <c r="G2027" s="28">
        <v>166</v>
      </c>
      <c r="H2027" s="29">
        <v>11524102</v>
      </c>
      <c r="I2027" s="30">
        <v>1</v>
      </c>
      <c r="J2027" s="30">
        <v>1</v>
      </c>
      <c r="K2027" s="30">
        <v>1</v>
      </c>
      <c r="L2027" s="30">
        <v>1</v>
      </c>
      <c r="M2027" s="30">
        <v>1</v>
      </c>
      <c r="N2027" s="31">
        <v>5</v>
      </c>
    </row>
    <row r="2028" spans="1:14" x14ac:dyDescent="0.25">
      <c r="A2028" s="43" t="s">
        <v>10</v>
      </c>
      <c r="B2028" s="25" t="s">
        <v>53</v>
      </c>
      <c r="C2028" s="26">
        <v>11524</v>
      </c>
      <c r="D2028" s="26" t="s">
        <v>72</v>
      </c>
      <c r="E2028" s="32" t="s">
        <v>37</v>
      </c>
      <c r="F2028" s="28">
        <v>191</v>
      </c>
      <c r="G2028" s="28">
        <v>166</v>
      </c>
      <c r="H2028" s="29">
        <v>11524103</v>
      </c>
      <c r="I2028" s="30">
        <v>1</v>
      </c>
      <c r="J2028" s="30">
        <v>1</v>
      </c>
      <c r="K2028" s="30">
        <v>1</v>
      </c>
      <c r="L2028" s="30">
        <v>1</v>
      </c>
      <c r="M2028" s="30">
        <v>1</v>
      </c>
      <c r="N2028" s="31">
        <v>5</v>
      </c>
    </row>
    <row r="2029" spans="1:14" x14ac:dyDescent="0.25">
      <c r="A2029" s="43" t="s">
        <v>10</v>
      </c>
      <c r="B2029" s="25" t="s">
        <v>53</v>
      </c>
      <c r="C2029" s="26">
        <v>11524</v>
      </c>
      <c r="D2029" s="26" t="s">
        <v>72</v>
      </c>
      <c r="E2029" s="32" t="s">
        <v>37</v>
      </c>
      <c r="F2029" s="28">
        <v>191</v>
      </c>
      <c r="G2029" s="28">
        <v>166</v>
      </c>
      <c r="H2029" s="29">
        <v>11524104</v>
      </c>
      <c r="I2029" s="30">
        <v>1</v>
      </c>
      <c r="J2029" s="30">
        <v>1</v>
      </c>
      <c r="K2029" s="30">
        <v>1</v>
      </c>
      <c r="L2029" s="30">
        <v>1</v>
      </c>
      <c r="M2029" s="30">
        <v>1</v>
      </c>
      <c r="N2029" s="31">
        <v>5</v>
      </c>
    </row>
    <row r="2030" spans="1:14" x14ac:dyDescent="0.25">
      <c r="A2030" s="43" t="s">
        <v>10</v>
      </c>
      <c r="B2030" s="25" t="s">
        <v>53</v>
      </c>
      <c r="C2030" s="26">
        <v>11524</v>
      </c>
      <c r="D2030" s="26" t="s">
        <v>72</v>
      </c>
      <c r="E2030" s="32" t="s">
        <v>37</v>
      </c>
      <c r="F2030" s="28">
        <v>191</v>
      </c>
      <c r="G2030" s="28">
        <v>166</v>
      </c>
      <c r="H2030" s="29">
        <v>11524105</v>
      </c>
      <c r="I2030" s="30">
        <v>1</v>
      </c>
      <c r="J2030" s="30">
        <v>1</v>
      </c>
      <c r="K2030" s="30">
        <v>1</v>
      </c>
      <c r="L2030" s="30">
        <v>1</v>
      </c>
      <c r="M2030" s="30">
        <v>1</v>
      </c>
      <c r="N2030" s="31">
        <v>5</v>
      </c>
    </row>
    <row r="2031" spans="1:14" x14ac:dyDescent="0.25">
      <c r="A2031" s="43" t="s">
        <v>10</v>
      </c>
      <c r="B2031" s="25" t="s">
        <v>53</v>
      </c>
      <c r="C2031" s="26">
        <v>11524</v>
      </c>
      <c r="D2031" s="26" t="s">
        <v>72</v>
      </c>
      <c r="E2031" s="32" t="s">
        <v>37</v>
      </c>
      <c r="F2031" s="28">
        <v>191</v>
      </c>
      <c r="G2031" s="28">
        <v>166</v>
      </c>
      <c r="H2031" s="29">
        <v>11524106</v>
      </c>
      <c r="I2031" s="30">
        <v>1</v>
      </c>
      <c r="J2031" s="30">
        <v>0</v>
      </c>
      <c r="K2031" s="30">
        <v>1</v>
      </c>
      <c r="L2031" s="30">
        <v>1</v>
      </c>
      <c r="M2031" s="30">
        <v>1</v>
      </c>
      <c r="N2031" s="31">
        <v>4</v>
      </c>
    </row>
    <row r="2032" spans="1:14" x14ac:dyDescent="0.25">
      <c r="A2032" s="43" t="s">
        <v>10</v>
      </c>
      <c r="B2032" s="25" t="s">
        <v>53</v>
      </c>
      <c r="C2032" s="26">
        <v>11524</v>
      </c>
      <c r="D2032" s="26" t="s">
        <v>72</v>
      </c>
      <c r="E2032" s="32" t="s">
        <v>37</v>
      </c>
      <c r="F2032" s="28">
        <v>191</v>
      </c>
      <c r="G2032" s="28">
        <v>166</v>
      </c>
      <c r="H2032" s="29">
        <v>11524107</v>
      </c>
      <c r="I2032" s="30">
        <v>1</v>
      </c>
      <c r="J2032" s="30">
        <v>1</v>
      </c>
      <c r="K2032" s="30">
        <v>1</v>
      </c>
      <c r="L2032" s="30">
        <v>1</v>
      </c>
      <c r="M2032" s="30">
        <v>1</v>
      </c>
      <c r="N2032" s="31">
        <v>5</v>
      </c>
    </row>
    <row r="2033" spans="1:14" x14ac:dyDescent="0.25">
      <c r="A2033" s="43" t="s">
        <v>10</v>
      </c>
      <c r="B2033" s="25" t="s">
        <v>53</v>
      </c>
      <c r="C2033" s="26">
        <v>11524</v>
      </c>
      <c r="D2033" s="26" t="s">
        <v>72</v>
      </c>
      <c r="E2033" s="32" t="s">
        <v>37</v>
      </c>
      <c r="F2033" s="28">
        <v>191</v>
      </c>
      <c r="G2033" s="28">
        <v>166</v>
      </c>
      <c r="H2033" s="29">
        <v>11524108</v>
      </c>
      <c r="I2033" s="30">
        <v>1</v>
      </c>
      <c r="J2033" s="30">
        <v>1</v>
      </c>
      <c r="K2033" s="30">
        <v>1</v>
      </c>
      <c r="L2033" s="30">
        <v>1</v>
      </c>
      <c r="M2033" s="30">
        <v>1</v>
      </c>
      <c r="N2033" s="31">
        <v>5</v>
      </c>
    </row>
    <row r="2034" spans="1:14" x14ac:dyDescent="0.25">
      <c r="A2034" s="43" t="s">
        <v>10</v>
      </c>
      <c r="B2034" s="25" t="s">
        <v>53</v>
      </c>
      <c r="C2034" s="26">
        <v>11524</v>
      </c>
      <c r="D2034" s="26" t="s">
        <v>72</v>
      </c>
      <c r="E2034" s="32" t="s">
        <v>37</v>
      </c>
      <c r="F2034" s="28">
        <v>191</v>
      </c>
      <c r="G2034" s="28">
        <v>166</v>
      </c>
      <c r="H2034" s="29">
        <v>11524109</v>
      </c>
      <c r="I2034" s="30">
        <v>1</v>
      </c>
      <c r="J2034" s="30">
        <v>1</v>
      </c>
      <c r="K2034" s="30">
        <v>1</v>
      </c>
      <c r="L2034" s="30">
        <v>1</v>
      </c>
      <c r="M2034" s="30">
        <v>1</v>
      </c>
      <c r="N2034" s="31">
        <v>5</v>
      </c>
    </row>
    <row r="2035" spans="1:14" x14ac:dyDescent="0.25">
      <c r="A2035" s="43" t="s">
        <v>10</v>
      </c>
      <c r="B2035" s="25" t="s">
        <v>53</v>
      </c>
      <c r="C2035" s="26">
        <v>11524</v>
      </c>
      <c r="D2035" s="26" t="s">
        <v>72</v>
      </c>
      <c r="E2035" s="32" t="s">
        <v>37</v>
      </c>
      <c r="F2035" s="28">
        <v>191</v>
      </c>
      <c r="G2035" s="28">
        <v>166</v>
      </c>
      <c r="H2035" s="29">
        <v>11524110</v>
      </c>
      <c r="I2035" s="30">
        <v>1</v>
      </c>
      <c r="J2035" s="30">
        <v>0</v>
      </c>
      <c r="K2035" s="30">
        <v>0</v>
      </c>
      <c r="L2035" s="30">
        <v>1</v>
      </c>
      <c r="M2035" s="30">
        <v>1</v>
      </c>
      <c r="N2035" s="31">
        <v>3</v>
      </c>
    </row>
    <row r="2036" spans="1:14" x14ac:dyDescent="0.25">
      <c r="A2036" s="43" t="s">
        <v>10</v>
      </c>
      <c r="B2036" s="25" t="s">
        <v>53</v>
      </c>
      <c r="C2036" s="26">
        <v>11524</v>
      </c>
      <c r="D2036" s="26" t="s">
        <v>72</v>
      </c>
      <c r="E2036" s="32" t="s">
        <v>37</v>
      </c>
      <c r="F2036" s="28">
        <v>191</v>
      </c>
      <c r="G2036" s="28">
        <v>166</v>
      </c>
      <c r="H2036" s="29">
        <v>11524111</v>
      </c>
      <c r="I2036" s="30">
        <v>1</v>
      </c>
      <c r="J2036" s="30">
        <v>1</v>
      </c>
      <c r="K2036" s="30">
        <v>1</v>
      </c>
      <c r="L2036" s="30">
        <v>1</v>
      </c>
      <c r="M2036" s="30">
        <v>1</v>
      </c>
      <c r="N2036" s="31">
        <v>5</v>
      </c>
    </row>
    <row r="2037" spans="1:14" x14ac:dyDescent="0.25">
      <c r="A2037" s="43" t="s">
        <v>10</v>
      </c>
      <c r="B2037" s="25" t="s">
        <v>53</v>
      </c>
      <c r="C2037" s="26">
        <v>11524</v>
      </c>
      <c r="D2037" s="26" t="s">
        <v>72</v>
      </c>
      <c r="E2037" s="32" t="s">
        <v>37</v>
      </c>
      <c r="F2037" s="28">
        <v>191</v>
      </c>
      <c r="G2037" s="28">
        <v>166</v>
      </c>
      <c r="H2037" s="29">
        <v>11524112</v>
      </c>
      <c r="I2037" s="30">
        <v>0</v>
      </c>
      <c r="J2037" s="30">
        <v>1</v>
      </c>
      <c r="K2037" s="30">
        <v>1</v>
      </c>
      <c r="L2037" s="30">
        <v>1</v>
      </c>
      <c r="M2037" s="30">
        <v>1</v>
      </c>
      <c r="N2037" s="31">
        <v>4</v>
      </c>
    </row>
    <row r="2038" spans="1:14" x14ac:dyDescent="0.25">
      <c r="A2038" s="43" t="s">
        <v>10</v>
      </c>
      <c r="B2038" s="25" t="s">
        <v>53</v>
      </c>
      <c r="C2038" s="26">
        <v>11524</v>
      </c>
      <c r="D2038" s="26" t="s">
        <v>72</v>
      </c>
      <c r="E2038" s="32" t="s">
        <v>37</v>
      </c>
      <c r="F2038" s="28">
        <v>191</v>
      </c>
      <c r="G2038" s="28">
        <v>166</v>
      </c>
      <c r="H2038" s="29">
        <v>11524113</v>
      </c>
      <c r="I2038" s="30">
        <v>1</v>
      </c>
      <c r="J2038" s="30">
        <v>1</v>
      </c>
      <c r="K2038" s="30">
        <v>0</v>
      </c>
      <c r="L2038" s="30">
        <v>1</v>
      </c>
      <c r="M2038" s="30">
        <v>1</v>
      </c>
      <c r="N2038" s="31">
        <v>4</v>
      </c>
    </row>
    <row r="2039" spans="1:14" x14ac:dyDescent="0.25">
      <c r="A2039" s="43" t="s">
        <v>10</v>
      </c>
      <c r="B2039" s="25" t="s">
        <v>53</v>
      </c>
      <c r="C2039" s="26">
        <v>11524</v>
      </c>
      <c r="D2039" s="26" t="s">
        <v>72</v>
      </c>
      <c r="E2039" s="32" t="s">
        <v>37</v>
      </c>
      <c r="F2039" s="28">
        <v>191</v>
      </c>
      <c r="G2039" s="28">
        <v>166</v>
      </c>
      <c r="H2039" s="29">
        <v>11524114</v>
      </c>
      <c r="I2039" s="30">
        <v>0</v>
      </c>
      <c r="J2039" s="30">
        <v>1</v>
      </c>
      <c r="K2039" s="30">
        <v>0</v>
      </c>
      <c r="L2039" s="30">
        <v>1</v>
      </c>
      <c r="M2039" s="30">
        <v>1</v>
      </c>
      <c r="N2039" s="31">
        <v>3</v>
      </c>
    </row>
    <row r="2040" spans="1:14" x14ac:dyDescent="0.25">
      <c r="A2040" s="43" t="s">
        <v>10</v>
      </c>
      <c r="B2040" s="25" t="s">
        <v>53</v>
      </c>
      <c r="C2040" s="26">
        <v>11524</v>
      </c>
      <c r="D2040" s="26" t="s">
        <v>72</v>
      </c>
      <c r="E2040" s="32" t="s">
        <v>37</v>
      </c>
      <c r="F2040" s="28">
        <v>191</v>
      </c>
      <c r="G2040" s="28">
        <v>166</v>
      </c>
      <c r="H2040" s="29">
        <v>11524115</v>
      </c>
      <c r="I2040" s="30">
        <v>1</v>
      </c>
      <c r="J2040" s="30">
        <v>1</v>
      </c>
      <c r="K2040" s="30">
        <v>1</v>
      </c>
      <c r="L2040" s="30">
        <v>1</v>
      </c>
      <c r="M2040" s="30">
        <v>1</v>
      </c>
      <c r="N2040" s="31">
        <v>5</v>
      </c>
    </row>
    <row r="2041" spans="1:14" x14ac:dyDescent="0.25">
      <c r="A2041" s="43" t="s">
        <v>10</v>
      </c>
      <c r="B2041" s="25" t="s">
        <v>53</v>
      </c>
      <c r="C2041" s="26">
        <v>11524</v>
      </c>
      <c r="D2041" s="26" t="s">
        <v>72</v>
      </c>
      <c r="E2041" s="32" t="s">
        <v>37</v>
      </c>
      <c r="F2041" s="28">
        <v>191</v>
      </c>
      <c r="G2041" s="28">
        <v>166</v>
      </c>
      <c r="H2041" s="29">
        <v>11524116</v>
      </c>
      <c r="I2041" s="30">
        <v>1</v>
      </c>
      <c r="J2041" s="30">
        <v>0</v>
      </c>
      <c r="K2041" s="30">
        <v>0</v>
      </c>
      <c r="L2041" s="30">
        <v>0</v>
      </c>
      <c r="M2041" s="30">
        <v>1</v>
      </c>
      <c r="N2041" s="31">
        <v>2</v>
      </c>
    </row>
    <row r="2042" spans="1:14" x14ac:dyDescent="0.25">
      <c r="A2042" s="43" t="s">
        <v>10</v>
      </c>
      <c r="B2042" s="25" t="s">
        <v>53</v>
      </c>
      <c r="C2042" s="26">
        <v>11524</v>
      </c>
      <c r="D2042" s="26" t="s">
        <v>72</v>
      </c>
      <c r="E2042" s="32" t="s">
        <v>37</v>
      </c>
      <c r="F2042" s="28">
        <v>191</v>
      </c>
      <c r="G2042" s="28">
        <v>166</v>
      </c>
      <c r="H2042" s="29">
        <v>11524117</v>
      </c>
      <c r="I2042" s="30">
        <v>0</v>
      </c>
      <c r="J2042" s="30">
        <v>1</v>
      </c>
      <c r="K2042" s="30">
        <v>1</v>
      </c>
      <c r="L2042" s="30">
        <v>1</v>
      </c>
      <c r="M2042" s="30">
        <v>1</v>
      </c>
      <c r="N2042" s="31">
        <v>4</v>
      </c>
    </row>
    <row r="2043" spans="1:14" x14ac:dyDescent="0.25">
      <c r="A2043" s="43" t="s">
        <v>10</v>
      </c>
      <c r="B2043" s="25" t="s">
        <v>53</v>
      </c>
      <c r="C2043" s="26">
        <v>11524</v>
      </c>
      <c r="D2043" s="26" t="s">
        <v>72</v>
      </c>
      <c r="E2043" s="32" t="s">
        <v>37</v>
      </c>
      <c r="F2043" s="28">
        <v>191</v>
      </c>
      <c r="G2043" s="28">
        <v>166</v>
      </c>
      <c r="H2043" s="29">
        <v>11524118</v>
      </c>
      <c r="I2043" s="30">
        <v>1</v>
      </c>
      <c r="J2043" s="30">
        <v>1</v>
      </c>
      <c r="K2043" s="30">
        <v>1</v>
      </c>
      <c r="L2043" s="30">
        <v>1</v>
      </c>
      <c r="M2043" s="30">
        <v>1</v>
      </c>
      <c r="N2043" s="31">
        <v>5</v>
      </c>
    </row>
    <row r="2044" spans="1:14" x14ac:dyDescent="0.25">
      <c r="A2044" s="43" t="s">
        <v>10</v>
      </c>
      <c r="B2044" s="25" t="s">
        <v>53</v>
      </c>
      <c r="C2044" s="26">
        <v>11524</v>
      </c>
      <c r="D2044" s="26" t="s">
        <v>72</v>
      </c>
      <c r="E2044" s="32" t="s">
        <v>37</v>
      </c>
      <c r="F2044" s="28">
        <v>191</v>
      </c>
      <c r="G2044" s="28">
        <v>166</v>
      </c>
      <c r="H2044" s="29">
        <v>11524119</v>
      </c>
      <c r="I2044" s="30">
        <v>0</v>
      </c>
      <c r="J2044" s="30">
        <v>1</v>
      </c>
      <c r="K2044" s="30">
        <v>1</v>
      </c>
      <c r="L2044" s="30">
        <v>1</v>
      </c>
      <c r="M2044" s="30">
        <v>1</v>
      </c>
      <c r="N2044" s="31">
        <v>4</v>
      </c>
    </row>
    <row r="2045" spans="1:14" x14ac:dyDescent="0.25">
      <c r="A2045" s="43" t="s">
        <v>10</v>
      </c>
      <c r="B2045" s="25" t="s">
        <v>53</v>
      </c>
      <c r="C2045" s="26">
        <v>11524</v>
      </c>
      <c r="D2045" s="26" t="s">
        <v>72</v>
      </c>
      <c r="E2045" s="32" t="s">
        <v>37</v>
      </c>
      <c r="F2045" s="28">
        <v>191</v>
      </c>
      <c r="G2045" s="28">
        <v>166</v>
      </c>
      <c r="H2045" s="29">
        <v>11524120</v>
      </c>
      <c r="I2045" s="30">
        <v>0</v>
      </c>
      <c r="J2045" s="30">
        <v>1</v>
      </c>
      <c r="K2045" s="30">
        <v>0</v>
      </c>
      <c r="L2045" s="30">
        <v>1</v>
      </c>
      <c r="M2045" s="30">
        <v>0</v>
      </c>
      <c r="N2045" s="31">
        <v>2</v>
      </c>
    </row>
    <row r="2046" spans="1:14" x14ac:dyDescent="0.25">
      <c r="A2046" s="43" t="s">
        <v>10</v>
      </c>
      <c r="B2046" s="25" t="s">
        <v>53</v>
      </c>
      <c r="C2046" s="26">
        <v>11524</v>
      </c>
      <c r="D2046" s="26" t="s">
        <v>72</v>
      </c>
      <c r="E2046" s="32" t="s">
        <v>37</v>
      </c>
      <c r="F2046" s="28">
        <v>191</v>
      </c>
      <c r="G2046" s="28">
        <v>166</v>
      </c>
      <c r="H2046" s="29">
        <v>11524121</v>
      </c>
      <c r="I2046" s="30">
        <v>0</v>
      </c>
      <c r="J2046" s="30">
        <v>1</v>
      </c>
      <c r="K2046" s="30">
        <v>0</v>
      </c>
      <c r="L2046" s="30">
        <v>1</v>
      </c>
      <c r="M2046" s="30">
        <v>1</v>
      </c>
      <c r="N2046" s="31">
        <v>3</v>
      </c>
    </row>
    <row r="2047" spans="1:14" x14ac:dyDescent="0.25">
      <c r="A2047" s="43" t="s">
        <v>10</v>
      </c>
      <c r="B2047" s="25" t="s">
        <v>53</v>
      </c>
      <c r="C2047" s="26">
        <v>11524</v>
      </c>
      <c r="D2047" s="26" t="s">
        <v>72</v>
      </c>
      <c r="E2047" s="32" t="s">
        <v>37</v>
      </c>
      <c r="F2047" s="28">
        <v>191</v>
      </c>
      <c r="G2047" s="28">
        <v>166</v>
      </c>
      <c r="H2047" s="29">
        <v>11524122</v>
      </c>
      <c r="I2047" s="30">
        <v>1</v>
      </c>
      <c r="J2047" s="30">
        <v>1</v>
      </c>
      <c r="K2047" s="30">
        <v>1</v>
      </c>
      <c r="L2047" s="30">
        <v>1</v>
      </c>
      <c r="M2047" s="30">
        <v>1</v>
      </c>
      <c r="N2047" s="31">
        <v>5</v>
      </c>
    </row>
    <row r="2048" spans="1:14" x14ac:dyDescent="0.25">
      <c r="A2048" s="43" t="s">
        <v>10</v>
      </c>
      <c r="B2048" s="25" t="s">
        <v>53</v>
      </c>
      <c r="C2048" s="26">
        <v>11524</v>
      </c>
      <c r="D2048" s="26" t="s">
        <v>72</v>
      </c>
      <c r="E2048" s="32" t="s">
        <v>37</v>
      </c>
      <c r="F2048" s="28">
        <v>191</v>
      </c>
      <c r="G2048" s="28">
        <v>166</v>
      </c>
      <c r="H2048" s="29">
        <v>11524123</v>
      </c>
      <c r="I2048" s="30">
        <v>1</v>
      </c>
      <c r="J2048" s="30">
        <v>1</v>
      </c>
      <c r="K2048" s="30">
        <v>1</v>
      </c>
      <c r="L2048" s="30">
        <v>1</v>
      </c>
      <c r="M2048" s="30">
        <v>1</v>
      </c>
      <c r="N2048" s="31">
        <v>5</v>
      </c>
    </row>
    <row r="2049" spans="1:14" x14ac:dyDescent="0.25">
      <c r="A2049" s="43" t="s">
        <v>10</v>
      </c>
      <c r="B2049" s="25" t="s">
        <v>53</v>
      </c>
      <c r="C2049" s="26">
        <v>11524</v>
      </c>
      <c r="D2049" s="26" t="s">
        <v>72</v>
      </c>
      <c r="E2049" s="32" t="s">
        <v>37</v>
      </c>
      <c r="F2049" s="28">
        <v>191</v>
      </c>
      <c r="G2049" s="28">
        <v>166</v>
      </c>
      <c r="H2049" s="29">
        <v>11524124</v>
      </c>
      <c r="I2049" s="30">
        <v>1</v>
      </c>
      <c r="J2049" s="30">
        <v>1</v>
      </c>
      <c r="K2049" s="30">
        <v>1</v>
      </c>
      <c r="L2049" s="30">
        <v>1</v>
      </c>
      <c r="M2049" s="30">
        <v>1</v>
      </c>
      <c r="N2049" s="31">
        <v>5</v>
      </c>
    </row>
    <row r="2050" spans="1:14" x14ac:dyDescent="0.25">
      <c r="A2050" s="43" t="s">
        <v>10</v>
      </c>
      <c r="B2050" s="25" t="s">
        <v>53</v>
      </c>
      <c r="C2050" s="26">
        <v>11524</v>
      </c>
      <c r="D2050" s="26" t="s">
        <v>72</v>
      </c>
      <c r="E2050" s="32" t="s">
        <v>37</v>
      </c>
      <c r="F2050" s="28">
        <v>191</v>
      </c>
      <c r="G2050" s="28">
        <v>166</v>
      </c>
      <c r="H2050" s="29">
        <v>11524125</v>
      </c>
      <c r="I2050" s="30">
        <v>0</v>
      </c>
      <c r="J2050" s="30">
        <v>1</v>
      </c>
      <c r="K2050" s="30">
        <v>1</v>
      </c>
      <c r="L2050" s="30">
        <v>1</v>
      </c>
      <c r="M2050" s="30">
        <v>1</v>
      </c>
      <c r="N2050" s="31">
        <v>4</v>
      </c>
    </row>
    <row r="2051" spans="1:14" x14ac:dyDescent="0.25">
      <c r="A2051" s="43" t="s">
        <v>10</v>
      </c>
      <c r="B2051" s="25" t="s">
        <v>53</v>
      </c>
      <c r="C2051" s="26">
        <v>11524</v>
      </c>
      <c r="D2051" s="26" t="s">
        <v>72</v>
      </c>
      <c r="E2051" s="32" t="s">
        <v>37</v>
      </c>
      <c r="F2051" s="28">
        <v>191</v>
      </c>
      <c r="G2051" s="28">
        <v>166</v>
      </c>
      <c r="H2051" s="29">
        <v>11524126</v>
      </c>
      <c r="I2051" s="30">
        <v>0</v>
      </c>
      <c r="J2051" s="30">
        <v>1</v>
      </c>
      <c r="K2051" s="30">
        <v>1</v>
      </c>
      <c r="L2051" s="30">
        <v>1</v>
      </c>
      <c r="M2051" s="30">
        <v>1</v>
      </c>
      <c r="N2051" s="31">
        <v>4</v>
      </c>
    </row>
    <row r="2052" spans="1:14" x14ac:dyDescent="0.25">
      <c r="A2052" s="43" t="s">
        <v>10</v>
      </c>
      <c r="B2052" s="25" t="s">
        <v>53</v>
      </c>
      <c r="C2052" s="26">
        <v>11524</v>
      </c>
      <c r="D2052" s="26" t="s">
        <v>72</v>
      </c>
      <c r="E2052" s="32" t="s">
        <v>37</v>
      </c>
      <c r="F2052" s="28">
        <v>191</v>
      </c>
      <c r="G2052" s="28">
        <v>166</v>
      </c>
      <c r="H2052" s="29">
        <v>11524127</v>
      </c>
      <c r="I2052" s="30">
        <v>1</v>
      </c>
      <c r="J2052" s="30">
        <v>1</v>
      </c>
      <c r="K2052" s="30">
        <v>1</v>
      </c>
      <c r="L2052" s="30">
        <v>1</v>
      </c>
      <c r="M2052" s="30">
        <v>1</v>
      </c>
      <c r="N2052" s="31">
        <v>5</v>
      </c>
    </row>
    <row r="2053" spans="1:14" x14ac:dyDescent="0.25">
      <c r="A2053" s="43" t="s">
        <v>10</v>
      </c>
      <c r="B2053" s="25" t="s">
        <v>53</v>
      </c>
      <c r="C2053" s="26">
        <v>11524</v>
      </c>
      <c r="D2053" s="26" t="s">
        <v>72</v>
      </c>
      <c r="E2053" s="32" t="s">
        <v>37</v>
      </c>
      <c r="F2053" s="28">
        <v>191</v>
      </c>
      <c r="G2053" s="28">
        <v>166</v>
      </c>
      <c r="H2053" s="29">
        <v>11524128</v>
      </c>
      <c r="I2053" s="30">
        <v>1</v>
      </c>
      <c r="J2053" s="30">
        <v>1</v>
      </c>
      <c r="K2053" s="30">
        <v>1</v>
      </c>
      <c r="L2053" s="30">
        <v>1</v>
      </c>
      <c r="M2053" s="30">
        <v>1</v>
      </c>
      <c r="N2053" s="31">
        <v>5</v>
      </c>
    </row>
    <row r="2054" spans="1:14" x14ac:dyDescent="0.25">
      <c r="A2054" s="43" t="s">
        <v>10</v>
      </c>
      <c r="B2054" s="25" t="s">
        <v>53</v>
      </c>
      <c r="C2054" s="26">
        <v>11524</v>
      </c>
      <c r="D2054" s="26" t="s">
        <v>72</v>
      </c>
      <c r="E2054" s="32" t="s">
        <v>37</v>
      </c>
      <c r="F2054" s="28">
        <v>191</v>
      </c>
      <c r="G2054" s="28">
        <v>166</v>
      </c>
      <c r="H2054" s="29">
        <v>11524129</v>
      </c>
      <c r="I2054" s="30">
        <v>1</v>
      </c>
      <c r="J2054" s="30">
        <v>1</v>
      </c>
      <c r="K2054" s="30">
        <v>1</v>
      </c>
      <c r="L2054" s="30">
        <v>1</v>
      </c>
      <c r="M2054" s="30">
        <v>1</v>
      </c>
      <c r="N2054" s="31">
        <v>5</v>
      </c>
    </row>
    <row r="2055" spans="1:14" x14ac:dyDescent="0.25">
      <c r="A2055" s="43" t="s">
        <v>10</v>
      </c>
      <c r="B2055" s="25" t="s">
        <v>53</v>
      </c>
      <c r="C2055" s="26">
        <v>11524</v>
      </c>
      <c r="D2055" s="26" t="s">
        <v>72</v>
      </c>
      <c r="E2055" s="32" t="s">
        <v>37</v>
      </c>
      <c r="F2055" s="28">
        <v>191</v>
      </c>
      <c r="G2055" s="28">
        <v>166</v>
      </c>
      <c r="H2055" s="29">
        <v>11524130</v>
      </c>
      <c r="I2055" s="30">
        <v>1</v>
      </c>
      <c r="J2055" s="30">
        <v>1</v>
      </c>
      <c r="K2055" s="30">
        <v>1</v>
      </c>
      <c r="L2055" s="30">
        <v>1</v>
      </c>
      <c r="M2055" s="30">
        <v>1</v>
      </c>
      <c r="N2055" s="31">
        <v>5</v>
      </c>
    </row>
    <row r="2056" spans="1:14" x14ac:dyDescent="0.25">
      <c r="A2056" s="43" t="s">
        <v>10</v>
      </c>
      <c r="B2056" s="25" t="s">
        <v>53</v>
      </c>
      <c r="C2056" s="26">
        <v>11524</v>
      </c>
      <c r="D2056" s="26" t="s">
        <v>72</v>
      </c>
      <c r="E2056" s="32" t="s">
        <v>37</v>
      </c>
      <c r="F2056" s="28">
        <v>191</v>
      </c>
      <c r="G2056" s="28">
        <v>166</v>
      </c>
      <c r="H2056" s="29">
        <v>11524131</v>
      </c>
      <c r="I2056" s="30">
        <v>1</v>
      </c>
      <c r="J2056" s="30">
        <v>1</v>
      </c>
      <c r="K2056" s="30">
        <v>1</v>
      </c>
      <c r="L2056" s="30">
        <v>1</v>
      </c>
      <c r="M2056" s="30">
        <v>1</v>
      </c>
      <c r="N2056" s="31">
        <v>5</v>
      </c>
    </row>
    <row r="2057" spans="1:14" x14ac:dyDescent="0.25">
      <c r="A2057" s="43" t="s">
        <v>10</v>
      </c>
      <c r="B2057" s="25" t="s">
        <v>53</v>
      </c>
      <c r="C2057" s="26">
        <v>11524</v>
      </c>
      <c r="D2057" s="26" t="s">
        <v>72</v>
      </c>
      <c r="E2057" s="46" t="s">
        <v>40</v>
      </c>
      <c r="F2057" s="28">
        <v>191</v>
      </c>
      <c r="G2057" s="28">
        <v>166</v>
      </c>
      <c r="H2057" s="29">
        <v>11524132</v>
      </c>
      <c r="I2057" s="30">
        <v>1</v>
      </c>
      <c r="J2057" s="30">
        <v>1</v>
      </c>
      <c r="K2057" s="30">
        <v>0</v>
      </c>
      <c r="L2057" s="30">
        <v>1</v>
      </c>
      <c r="M2057" s="30">
        <v>1</v>
      </c>
      <c r="N2057" s="31">
        <v>4</v>
      </c>
    </row>
    <row r="2058" spans="1:14" x14ac:dyDescent="0.25">
      <c r="A2058" s="43" t="s">
        <v>10</v>
      </c>
      <c r="B2058" s="25" t="s">
        <v>53</v>
      </c>
      <c r="C2058" s="26">
        <v>11524</v>
      </c>
      <c r="D2058" s="26" t="s">
        <v>72</v>
      </c>
      <c r="E2058" s="32" t="s">
        <v>40</v>
      </c>
      <c r="F2058" s="28">
        <v>191</v>
      </c>
      <c r="G2058" s="28">
        <v>166</v>
      </c>
      <c r="H2058" s="29">
        <v>11524133</v>
      </c>
      <c r="I2058" s="30">
        <v>1</v>
      </c>
      <c r="J2058" s="30">
        <v>1</v>
      </c>
      <c r="K2058" s="30">
        <v>0</v>
      </c>
      <c r="L2058" s="30">
        <v>1</v>
      </c>
      <c r="M2058" s="30">
        <v>1</v>
      </c>
      <c r="N2058" s="31">
        <v>4</v>
      </c>
    </row>
    <row r="2059" spans="1:14" x14ac:dyDescent="0.25">
      <c r="A2059" s="43" t="s">
        <v>10</v>
      </c>
      <c r="B2059" s="25" t="s">
        <v>53</v>
      </c>
      <c r="C2059" s="26">
        <v>11524</v>
      </c>
      <c r="D2059" s="26" t="s">
        <v>72</v>
      </c>
      <c r="E2059" s="32" t="s">
        <v>40</v>
      </c>
      <c r="F2059" s="28">
        <v>191</v>
      </c>
      <c r="G2059" s="28">
        <v>166</v>
      </c>
      <c r="H2059" s="29">
        <v>11524134</v>
      </c>
      <c r="I2059" s="30">
        <v>1</v>
      </c>
      <c r="J2059" s="30">
        <v>1</v>
      </c>
      <c r="K2059" s="30">
        <v>1</v>
      </c>
      <c r="L2059" s="30">
        <v>1</v>
      </c>
      <c r="M2059" s="30">
        <v>1</v>
      </c>
      <c r="N2059" s="31">
        <v>5</v>
      </c>
    </row>
    <row r="2060" spans="1:14" x14ac:dyDescent="0.25">
      <c r="A2060" s="43" t="s">
        <v>10</v>
      </c>
      <c r="B2060" s="25" t="s">
        <v>53</v>
      </c>
      <c r="C2060" s="26">
        <v>11524</v>
      </c>
      <c r="D2060" s="26" t="s">
        <v>72</v>
      </c>
      <c r="E2060" s="32" t="s">
        <v>40</v>
      </c>
      <c r="F2060" s="28">
        <v>191</v>
      </c>
      <c r="G2060" s="28">
        <v>166</v>
      </c>
      <c r="H2060" s="29">
        <v>11524135</v>
      </c>
      <c r="I2060" s="30">
        <v>1</v>
      </c>
      <c r="J2060" s="30">
        <v>1</v>
      </c>
      <c r="K2060" s="30">
        <v>1</v>
      </c>
      <c r="L2060" s="30">
        <v>1</v>
      </c>
      <c r="M2060" s="30">
        <v>1</v>
      </c>
      <c r="N2060" s="31">
        <v>5</v>
      </c>
    </row>
    <row r="2061" spans="1:14" x14ac:dyDescent="0.25">
      <c r="A2061" s="43" t="s">
        <v>10</v>
      </c>
      <c r="B2061" s="25" t="s">
        <v>53</v>
      </c>
      <c r="C2061" s="26">
        <v>11524</v>
      </c>
      <c r="D2061" s="26" t="s">
        <v>72</v>
      </c>
      <c r="E2061" s="32" t="s">
        <v>40</v>
      </c>
      <c r="F2061" s="28">
        <v>191</v>
      </c>
      <c r="G2061" s="28">
        <v>166</v>
      </c>
      <c r="H2061" s="29">
        <v>11524136</v>
      </c>
      <c r="I2061" s="30">
        <v>0</v>
      </c>
      <c r="J2061" s="30">
        <v>0</v>
      </c>
      <c r="K2061" s="30">
        <v>0</v>
      </c>
      <c r="L2061" s="30">
        <v>1</v>
      </c>
      <c r="M2061" s="30">
        <v>1</v>
      </c>
      <c r="N2061" s="31">
        <v>2</v>
      </c>
    </row>
    <row r="2062" spans="1:14" x14ac:dyDescent="0.25">
      <c r="A2062" s="43" t="s">
        <v>10</v>
      </c>
      <c r="B2062" s="25" t="s">
        <v>53</v>
      </c>
      <c r="C2062" s="26">
        <v>11524</v>
      </c>
      <c r="D2062" s="26" t="s">
        <v>72</v>
      </c>
      <c r="E2062" s="32" t="s">
        <v>40</v>
      </c>
      <c r="F2062" s="28">
        <v>191</v>
      </c>
      <c r="G2062" s="28">
        <v>166</v>
      </c>
      <c r="H2062" s="29">
        <v>11524137</v>
      </c>
      <c r="I2062" s="30">
        <v>1</v>
      </c>
      <c r="J2062" s="30">
        <v>1</v>
      </c>
      <c r="K2062" s="30">
        <v>1</v>
      </c>
      <c r="L2062" s="30">
        <v>1</v>
      </c>
      <c r="M2062" s="30">
        <v>1</v>
      </c>
      <c r="N2062" s="31">
        <v>5</v>
      </c>
    </row>
    <row r="2063" spans="1:14" x14ac:dyDescent="0.25">
      <c r="A2063" s="43" t="s">
        <v>10</v>
      </c>
      <c r="B2063" s="25" t="s">
        <v>53</v>
      </c>
      <c r="C2063" s="26">
        <v>11524</v>
      </c>
      <c r="D2063" s="26" t="s">
        <v>72</v>
      </c>
      <c r="E2063" s="32" t="s">
        <v>40</v>
      </c>
      <c r="F2063" s="28">
        <v>191</v>
      </c>
      <c r="G2063" s="28">
        <v>166</v>
      </c>
      <c r="H2063" s="29">
        <v>11524138</v>
      </c>
      <c r="I2063" s="30">
        <v>1</v>
      </c>
      <c r="J2063" s="30">
        <v>1</v>
      </c>
      <c r="K2063" s="30">
        <v>0</v>
      </c>
      <c r="L2063" s="30">
        <v>1</v>
      </c>
      <c r="M2063" s="30">
        <v>1</v>
      </c>
      <c r="N2063" s="31">
        <v>4</v>
      </c>
    </row>
    <row r="2064" spans="1:14" x14ac:dyDescent="0.25">
      <c r="A2064" s="43" t="s">
        <v>10</v>
      </c>
      <c r="B2064" s="25" t="s">
        <v>53</v>
      </c>
      <c r="C2064" s="26">
        <v>11524</v>
      </c>
      <c r="D2064" s="26" t="s">
        <v>72</v>
      </c>
      <c r="E2064" s="32" t="s">
        <v>40</v>
      </c>
      <c r="F2064" s="28">
        <v>191</v>
      </c>
      <c r="G2064" s="28">
        <v>166</v>
      </c>
      <c r="H2064" s="29">
        <v>11524139</v>
      </c>
      <c r="I2064" s="30">
        <v>1</v>
      </c>
      <c r="J2064" s="30">
        <v>0</v>
      </c>
      <c r="K2064" s="30">
        <v>1</v>
      </c>
      <c r="L2064" s="30">
        <v>1</v>
      </c>
      <c r="M2064" s="30">
        <v>1</v>
      </c>
      <c r="N2064" s="31">
        <v>4</v>
      </c>
    </row>
    <row r="2065" spans="1:14" x14ac:dyDescent="0.25">
      <c r="A2065" s="43" t="s">
        <v>10</v>
      </c>
      <c r="B2065" s="25" t="s">
        <v>53</v>
      </c>
      <c r="C2065" s="26">
        <v>11524</v>
      </c>
      <c r="D2065" s="26" t="s">
        <v>72</v>
      </c>
      <c r="E2065" s="32" t="s">
        <v>40</v>
      </c>
      <c r="F2065" s="28">
        <v>191</v>
      </c>
      <c r="G2065" s="28">
        <v>166</v>
      </c>
      <c r="H2065" s="29">
        <v>11524140</v>
      </c>
      <c r="I2065" s="30">
        <v>1</v>
      </c>
      <c r="J2065" s="30">
        <v>1</v>
      </c>
      <c r="K2065" s="30">
        <v>1</v>
      </c>
      <c r="L2065" s="30">
        <v>1</v>
      </c>
      <c r="M2065" s="30">
        <v>1</v>
      </c>
      <c r="N2065" s="31">
        <v>5</v>
      </c>
    </row>
    <row r="2066" spans="1:14" x14ac:dyDescent="0.25">
      <c r="A2066" s="43" t="s">
        <v>10</v>
      </c>
      <c r="B2066" s="25" t="s">
        <v>53</v>
      </c>
      <c r="C2066" s="26">
        <v>11524</v>
      </c>
      <c r="D2066" s="26" t="s">
        <v>72</v>
      </c>
      <c r="E2066" s="32" t="s">
        <v>40</v>
      </c>
      <c r="F2066" s="28">
        <v>191</v>
      </c>
      <c r="G2066" s="28">
        <v>166</v>
      </c>
      <c r="H2066" s="29">
        <v>11524141</v>
      </c>
      <c r="I2066" s="30">
        <v>1</v>
      </c>
      <c r="J2066" s="30">
        <v>1</v>
      </c>
      <c r="K2066" s="30">
        <v>1</v>
      </c>
      <c r="L2066" s="30">
        <v>1</v>
      </c>
      <c r="M2066" s="30">
        <v>1</v>
      </c>
      <c r="N2066" s="31">
        <v>5</v>
      </c>
    </row>
    <row r="2067" spans="1:14" x14ac:dyDescent="0.25">
      <c r="A2067" s="43" t="s">
        <v>10</v>
      </c>
      <c r="B2067" s="25" t="s">
        <v>53</v>
      </c>
      <c r="C2067" s="26">
        <v>11524</v>
      </c>
      <c r="D2067" s="26" t="s">
        <v>72</v>
      </c>
      <c r="E2067" s="32" t="s">
        <v>40</v>
      </c>
      <c r="F2067" s="28">
        <v>191</v>
      </c>
      <c r="G2067" s="28">
        <v>166</v>
      </c>
      <c r="H2067" s="29">
        <v>11524142</v>
      </c>
      <c r="I2067" s="30">
        <v>1</v>
      </c>
      <c r="J2067" s="30">
        <v>1</v>
      </c>
      <c r="K2067" s="30">
        <v>0</v>
      </c>
      <c r="L2067" s="30">
        <v>1</v>
      </c>
      <c r="M2067" s="30">
        <v>1</v>
      </c>
      <c r="N2067" s="31">
        <v>4</v>
      </c>
    </row>
    <row r="2068" spans="1:14" x14ac:dyDescent="0.25">
      <c r="A2068" s="43" t="s">
        <v>10</v>
      </c>
      <c r="B2068" s="25" t="s">
        <v>53</v>
      </c>
      <c r="C2068" s="26">
        <v>11524</v>
      </c>
      <c r="D2068" s="26" t="s">
        <v>72</v>
      </c>
      <c r="E2068" s="32" t="s">
        <v>40</v>
      </c>
      <c r="F2068" s="28">
        <v>191</v>
      </c>
      <c r="G2068" s="28">
        <v>166</v>
      </c>
      <c r="H2068" s="29">
        <v>11524143</v>
      </c>
      <c r="I2068" s="30">
        <v>0</v>
      </c>
      <c r="J2068" s="30">
        <v>1</v>
      </c>
      <c r="K2068" s="30">
        <v>0</v>
      </c>
      <c r="L2068" s="30">
        <v>1</v>
      </c>
      <c r="M2068" s="30">
        <v>1</v>
      </c>
      <c r="N2068" s="31">
        <v>3</v>
      </c>
    </row>
    <row r="2069" spans="1:14" x14ac:dyDescent="0.25">
      <c r="A2069" s="43" t="s">
        <v>10</v>
      </c>
      <c r="B2069" s="25" t="s">
        <v>53</v>
      </c>
      <c r="C2069" s="26">
        <v>11524</v>
      </c>
      <c r="D2069" s="26" t="s">
        <v>72</v>
      </c>
      <c r="E2069" s="32" t="s">
        <v>40</v>
      </c>
      <c r="F2069" s="28">
        <v>191</v>
      </c>
      <c r="G2069" s="28">
        <v>166</v>
      </c>
      <c r="H2069" s="29">
        <v>11524144</v>
      </c>
      <c r="I2069" s="30">
        <v>1</v>
      </c>
      <c r="J2069" s="30">
        <v>1</v>
      </c>
      <c r="K2069" s="30">
        <v>0</v>
      </c>
      <c r="L2069" s="30">
        <v>1</v>
      </c>
      <c r="M2069" s="30">
        <v>1</v>
      </c>
      <c r="N2069" s="31">
        <v>4</v>
      </c>
    </row>
    <row r="2070" spans="1:14" x14ac:dyDescent="0.25">
      <c r="A2070" s="43" t="s">
        <v>10</v>
      </c>
      <c r="B2070" s="25" t="s">
        <v>53</v>
      </c>
      <c r="C2070" s="26">
        <v>11524</v>
      </c>
      <c r="D2070" s="26" t="s">
        <v>72</v>
      </c>
      <c r="E2070" s="32" t="s">
        <v>40</v>
      </c>
      <c r="F2070" s="28">
        <v>191</v>
      </c>
      <c r="G2070" s="28">
        <v>166</v>
      </c>
      <c r="H2070" s="29">
        <v>11524145</v>
      </c>
      <c r="I2070" s="30">
        <v>1</v>
      </c>
      <c r="J2070" s="30">
        <v>1</v>
      </c>
      <c r="K2070" s="30">
        <v>1</v>
      </c>
      <c r="L2070" s="30">
        <v>1</v>
      </c>
      <c r="M2070" s="30">
        <v>1</v>
      </c>
      <c r="N2070" s="31">
        <v>5</v>
      </c>
    </row>
    <row r="2071" spans="1:14" x14ac:dyDescent="0.25">
      <c r="A2071" s="43" t="s">
        <v>10</v>
      </c>
      <c r="B2071" s="25" t="s">
        <v>53</v>
      </c>
      <c r="C2071" s="26">
        <v>11524</v>
      </c>
      <c r="D2071" s="26" t="s">
        <v>72</v>
      </c>
      <c r="E2071" s="32" t="s">
        <v>40</v>
      </c>
      <c r="F2071" s="28">
        <v>191</v>
      </c>
      <c r="G2071" s="28">
        <v>166</v>
      </c>
      <c r="H2071" s="29">
        <v>11524146</v>
      </c>
      <c r="I2071" s="30">
        <v>1</v>
      </c>
      <c r="J2071" s="30">
        <v>1</v>
      </c>
      <c r="K2071" s="30">
        <v>1</v>
      </c>
      <c r="L2071" s="30">
        <v>1</v>
      </c>
      <c r="M2071" s="30">
        <v>1</v>
      </c>
      <c r="N2071" s="31">
        <v>5</v>
      </c>
    </row>
    <row r="2072" spans="1:14" x14ac:dyDescent="0.25">
      <c r="A2072" s="43" t="s">
        <v>10</v>
      </c>
      <c r="B2072" s="25" t="s">
        <v>53</v>
      </c>
      <c r="C2072" s="26">
        <v>11524</v>
      </c>
      <c r="D2072" s="26" t="s">
        <v>72</v>
      </c>
      <c r="E2072" s="32" t="s">
        <v>40</v>
      </c>
      <c r="F2072" s="28">
        <v>191</v>
      </c>
      <c r="G2072" s="28">
        <v>166</v>
      </c>
      <c r="H2072" s="29">
        <v>11524147</v>
      </c>
      <c r="I2072" s="30">
        <v>1</v>
      </c>
      <c r="J2072" s="30">
        <v>1</v>
      </c>
      <c r="K2072" s="30">
        <v>1</v>
      </c>
      <c r="L2072" s="30">
        <v>1</v>
      </c>
      <c r="M2072" s="30">
        <v>1</v>
      </c>
      <c r="N2072" s="31">
        <v>5</v>
      </c>
    </row>
    <row r="2073" spans="1:14" x14ac:dyDescent="0.25">
      <c r="A2073" s="43" t="s">
        <v>10</v>
      </c>
      <c r="B2073" s="25" t="s">
        <v>53</v>
      </c>
      <c r="C2073" s="26">
        <v>11524</v>
      </c>
      <c r="D2073" s="26" t="s">
        <v>72</v>
      </c>
      <c r="E2073" s="32" t="s">
        <v>40</v>
      </c>
      <c r="F2073" s="28">
        <v>191</v>
      </c>
      <c r="G2073" s="28">
        <v>166</v>
      </c>
      <c r="H2073" s="29">
        <v>11524148</v>
      </c>
      <c r="I2073" s="30">
        <v>1</v>
      </c>
      <c r="J2073" s="30">
        <v>1</v>
      </c>
      <c r="K2073" s="30">
        <v>1</v>
      </c>
      <c r="L2073" s="30">
        <v>1</v>
      </c>
      <c r="M2073" s="30">
        <v>1</v>
      </c>
      <c r="N2073" s="31">
        <v>5</v>
      </c>
    </row>
    <row r="2074" spans="1:14" x14ac:dyDescent="0.25">
      <c r="A2074" s="43" t="s">
        <v>10</v>
      </c>
      <c r="B2074" s="25" t="s">
        <v>53</v>
      </c>
      <c r="C2074" s="26">
        <v>11524</v>
      </c>
      <c r="D2074" s="26" t="s">
        <v>72</v>
      </c>
      <c r="E2074" s="32" t="s">
        <v>40</v>
      </c>
      <c r="F2074" s="28">
        <v>191</v>
      </c>
      <c r="G2074" s="28">
        <v>166</v>
      </c>
      <c r="H2074" s="29">
        <v>11524149</v>
      </c>
      <c r="I2074" s="30">
        <v>0</v>
      </c>
      <c r="J2074" s="30">
        <v>1</v>
      </c>
      <c r="K2074" s="30">
        <v>1</v>
      </c>
      <c r="L2074" s="30">
        <v>1</v>
      </c>
      <c r="M2074" s="30">
        <v>1</v>
      </c>
      <c r="N2074" s="31">
        <v>4</v>
      </c>
    </row>
    <row r="2075" spans="1:14" x14ac:dyDescent="0.25">
      <c r="A2075" s="43" t="s">
        <v>10</v>
      </c>
      <c r="B2075" s="25" t="s">
        <v>53</v>
      </c>
      <c r="C2075" s="26">
        <v>11524</v>
      </c>
      <c r="D2075" s="26" t="s">
        <v>72</v>
      </c>
      <c r="E2075" s="32" t="s">
        <v>40</v>
      </c>
      <c r="F2075" s="28">
        <v>191</v>
      </c>
      <c r="G2075" s="28">
        <v>166</v>
      </c>
      <c r="H2075" s="29">
        <v>11524150</v>
      </c>
      <c r="I2075" s="30">
        <v>1</v>
      </c>
      <c r="J2075" s="30">
        <v>1</v>
      </c>
      <c r="K2075" s="30">
        <v>1</v>
      </c>
      <c r="L2075" s="30">
        <v>1</v>
      </c>
      <c r="M2075" s="30">
        <v>1</v>
      </c>
      <c r="N2075" s="31">
        <v>5</v>
      </c>
    </row>
    <row r="2076" spans="1:14" x14ac:dyDescent="0.25">
      <c r="A2076" s="43" t="s">
        <v>10</v>
      </c>
      <c r="B2076" s="25" t="s">
        <v>53</v>
      </c>
      <c r="C2076" s="26">
        <v>11524</v>
      </c>
      <c r="D2076" s="26" t="s">
        <v>72</v>
      </c>
      <c r="E2076" s="32" t="s">
        <v>40</v>
      </c>
      <c r="F2076" s="28">
        <v>191</v>
      </c>
      <c r="G2076" s="28">
        <v>166</v>
      </c>
      <c r="H2076" s="29">
        <v>11524151</v>
      </c>
      <c r="I2076" s="30">
        <v>1</v>
      </c>
      <c r="J2076" s="30">
        <v>1</v>
      </c>
      <c r="K2076" s="30">
        <v>1</v>
      </c>
      <c r="L2076" s="30">
        <v>1</v>
      </c>
      <c r="M2076" s="30">
        <v>1</v>
      </c>
      <c r="N2076" s="31">
        <v>5</v>
      </c>
    </row>
    <row r="2077" spans="1:14" x14ac:dyDescent="0.25">
      <c r="A2077" s="43" t="s">
        <v>10</v>
      </c>
      <c r="B2077" s="25" t="s">
        <v>53</v>
      </c>
      <c r="C2077" s="26">
        <v>11524</v>
      </c>
      <c r="D2077" s="26" t="s">
        <v>72</v>
      </c>
      <c r="E2077" s="32" t="s">
        <v>40</v>
      </c>
      <c r="F2077" s="28">
        <v>191</v>
      </c>
      <c r="G2077" s="28">
        <v>166</v>
      </c>
      <c r="H2077" s="29">
        <v>11524152</v>
      </c>
      <c r="I2077" s="30">
        <v>1</v>
      </c>
      <c r="J2077" s="30">
        <v>1</v>
      </c>
      <c r="K2077" s="30">
        <v>0</v>
      </c>
      <c r="L2077" s="30">
        <v>1</v>
      </c>
      <c r="M2077" s="30">
        <v>1</v>
      </c>
      <c r="N2077" s="31">
        <v>4</v>
      </c>
    </row>
    <row r="2078" spans="1:14" x14ac:dyDescent="0.25">
      <c r="A2078" s="43" t="s">
        <v>10</v>
      </c>
      <c r="B2078" s="25" t="s">
        <v>53</v>
      </c>
      <c r="C2078" s="26">
        <v>11524</v>
      </c>
      <c r="D2078" s="26" t="s">
        <v>72</v>
      </c>
      <c r="E2078" s="32" t="s">
        <v>40</v>
      </c>
      <c r="F2078" s="28">
        <v>191</v>
      </c>
      <c r="G2078" s="28">
        <v>166</v>
      </c>
      <c r="H2078" s="29">
        <v>11524153</v>
      </c>
      <c r="I2078" s="30">
        <v>1</v>
      </c>
      <c r="J2078" s="30">
        <v>1</v>
      </c>
      <c r="K2078" s="30">
        <v>0</v>
      </c>
      <c r="L2078" s="30">
        <v>1</v>
      </c>
      <c r="M2078" s="30">
        <v>1</v>
      </c>
      <c r="N2078" s="31">
        <v>4</v>
      </c>
    </row>
    <row r="2079" spans="1:14" x14ac:dyDescent="0.25">
      <c r="A2079" s="43" t="s">
        <v>10</v>
      </c>
      <c r="B2079" s="25" t="s">
        <v>53</v>
      </c>
      <c r="C2079" s="26">
        <v>11524</v>
      </c>
      <c r="D2079" s="26" t="s">
        <v>72</v>
      </c>
      <c r="E2079" s="32" t="s">
        <v>40</v>
      </c>
      <c r="F2079" s="28">
        <v>191</v>
      </c>
      <c r="G2079" s="28">
        <v>166</v>
      </c>
      <c r="H2079" s="29">
        <v>11524154</v>
      </c>
      <c r="I2079" s="30">
        <v>1</v>
      </c>
      <c r="J2079" s="30">
        <v>1</v>
      </c>
      <c r="K2079" s="30">
        <v>0</v>
      </c>
      <c r="L2079" s="30">
        <v>1</v>
      </c>
      <c r="M2079" s="30">
        <v>1</v>
      </c>
      <c r="N2079" s="31">
        <v>4</v>
      </c>
    </row>
    <row r="2080" spans="1:14" x14ac:dyDescent="0.25">
      <c r="A2080" s="43" t="s">
        <v>10</v>
      </c>
      <c r="B2080" s="25" t="s">
        <v>53</v>
      </c>
      <c r="C2080" s="26">
        <v>11524</v>
      </c>
      <c r="D2080" s="26" t="s">
        <v>72</v>
      </c>
      <c r="E2080" s="32" t="s">
        <v>40</v>
      </c>
      <c r="F2080" s="28">
        <v>191</v>
      </c>
      <c r="G2080" s="28">
        <v>166</v>
      </c>
      <c r="H2080" s="29">
        <v>11524155</v>
      </c>
      <c r="I2080" s="30">
        <v>0</v>
      </c>
      <c r="J2080" s="30">
        <v>1</v>
      </c>
      <c r="K2080" s="30">
        <v>0</v>
      </c>
      <c r="L2080" s="30">
        <v>1</v>
      </c>
      <c r="M2080" s="30">
        <v>1</v>
      </c>
      <c r="N2080" s="31">
        <v>3</v>
      </c>
    </row>
    <row r="2081" spans="1:14" x14ac:dyDescent="0.25">
      <c r="A2081" s="43" t="s">
        <v>10</v>
      </c>
      <c r="B2081" s="25" t="s">
        <v>53</v>
      </c>
      <c r="C2081" s="26">
        <v>11524</v>
      </c>
      <c r="D2081" s="26" t="s">
        <v>72</v>
      </c>
      <c r="E2081" s="32" t="s">
        <v>40</v>
      </c>
      <c r="F2081" s="28">
        <v>191</v>
      </c>
      <c r="G2081" s="28">
        <v>166</v>
      </c>
      <c r="H2081" s="29">
        <v>11524156</v>
      </c>
      <c r="I2081" s="30">
        <v>1</v>
      </c>
      <c r="J2081" s="30">
        <v>1</v>
      </c>
      <c r="K2081" s="30">
        <v>1</v>
      </c>
      <c r="L2081" s="30">
        <v>1</v>
      </c>
      <c r="M2081" s="30">
        <v>1</v>
      </c>
      <c r="N2081" s="31">
        <v>5</v>
      </c>
    </row>
    <row r="2082" spans="1:14" x14ac:dyDescent="0.25">
      <c r="A2082" s="43" t="s">
        <v>10</v>
      </c>
      <c r="B2082" s="25" t="s">
        <v>53</v>
      </c>
      <c r="C2082" s="26">
        <v>11524</v>
      </c>
      <c r="D2082" s="26" t="s">
        <v>72</v>
      </c>
      <c r="E2082" s="32" t="s">
        <v>40</v>
      </c>
      <c r="F2082" s="28">
        <v>191</v>
      </c>
      <c r="G2082" s="28">
        <v>166</v>
      </c>
      <c r="H2082" s="29">
        <v>11524157</v>
      </c>
      <c r="I2082" s="30">
        <v>1</v>
      </c>
      <c r="J2082" s="30">
        <v>1</v>
      </c>
      <c r="K2082" s="30">
        <v>1</v>
      </c>
      <c r="L2082" s="30">
        <v>1</v>
      </c>
      <c r="M2082" s="30">
        <v>1</v>
      </c>
      <c r="N2082" s="31">
        <v>5</v>
      </c>
    </row>
    <row r="2083" spans="1:14" x14ac:dyDescent="0.25">
      <c r="A2083" s="43" t="s">
        <v>10</v>
      </c>
      <c r="B2083" s="25" t="s">
        <v>53</v>
      </c>
      <c r="C2083" s="26">
        <v>11524</v>
      </c>
      <c r="D2083" s="26" t="s">
        <v>72</v>
      </c>
      <c r="E2083" s="32" t="s">
        <v>40</v>
      </c>
      <c r="F2083" s="28">
        <v>191</v>
      </c>
      <c r="G2083" s="28">
        <v>166</v>
      </c>
      <c r="H2083" s="29">
        <v>11524158</v>
      </c>
      <c r="I2083" s="30">
        <v>1</v>
      </c>
      <c r="J2083" s="30">
        <v>1</v>
      </c>
      <c r="K2083" s="30">
        <v>1</v>
      </c>
      <c r="L2083" s="30">
        <v>1</v>
      </c>
      <c r="M2083" s="30">
        <v>1</v>
      </c>
      <c r="N2083" s="31">
        <v>5</v>
      </c>
    </row>
    <row r="2084" spans="1:14" x14ac:dyDescent="0.25">
      <c r="A2084" s="43" t="s">
        <v>10</v>
      </c>
      <c r="B2084" s="25" t="s">
        <v>53</v>
      </c>
      <c r="C2084" s="26">
        <v>11524</v>
      </c>
      <c r="D2084" s="26" t="s">
        <v>72</v>
      </c>
      <c r="E2084" s="32" t="s">
        <v>40</v>
      </c>
      <c r="F2084" s="28">
        <v>191</v>
      </c>
      <c r="G2084" s="28">
        <v>166</v>
      </c>
      <c r="H2084" s="29">
        <v>11524159</v>
      </c>
      <c r="I2084" s="30">
        <v>0</v>
      </c>
      <c r="J2084" s="30">
        <v>1</v>
      </c>
      <c r="K2084" s="30">
        <v>1</v>
      </c>
      <c r="L2084" s="30">
        <v>1</v>
      </c>
      <c r="M2084" s="30">
        <v>1</v>
      </c>
      <c r="N2084" s="31">
        <v>4</v>
      </c>
    </row>
    <row r="2085" spans="1:14" x14ac:dyDescent="0.25">
      <c r="A2085" s="43" t="s">
        <v>10</v>
      </c>
      <c r="B2085" s="25" t="s">
        <v>53</v>
      </c>
      <c r="C2085" s="26">
        <v>11524</v>
      </c>
      <c r="D2085" s="26" t="s">
        <v>72</v>
      </c>
      <c r="E2085" s="32" t="s">
        <v>40</v>
      </c>
      <c r="F2085" s="28">
        <v>191</v>
      </c>
      <c r="G2085" s="28">
        <v>166</v>
      </c>
      <c r="H2085" s="29">
        <v>11524160</v>
      </c>
      <c r="I2085" s="30">
        <v>0</v>
      </c>
      <c r="J2085" s="30">
        <v>1</v>
      </c>
      <c r="K2085" s="30">
        <v>1</v>
      </c>
      <c r="L2085" s="30">
        <v>1</v>
      </c>
      <c r="M2085" s="30">
        <v>1</v>
      </c>
      <c r="N2085" s="31">
        <v>4</v>
      </c>
    </row>
    <row r="2086" spans="1:14" x14ac:dyDescent="0.25">
      <c r="A2086" s="43" t="s">
        <v>10</v>
      </c>
      <c r="B2086" s="25" t="s">
        <v>53</v>
      </c>
      <c r="C2086" s="26">
        <v>11524</v>
      </c>
      <c r="D2086" s="26" t="s">
        <v>72</v>
      </c>
      <c r="E2086" s="32" t="s">
        <v>40</v>
      </c>
      <c r="F2086" s="28">
        <v>191</v>
      </c>
      <c r="G2086" s="28">
        <v>166</v>
      </c>
      <c r="H2086" s="29">
        <v>11524161</v>
      </c>
      <c r="I2086" s="30">
        <v>1</v>
      </c>
      <c r="J2086" s="30">
        <v>1</v>
      </c>
      <c r="K2086" s="30">
        <v>1</v>
      </c>
      <c r="L2086" s="30">
        <v>1</v>
      </c>
      <c r="M2086" s="30">
        <v>1</v>
      </c>
      <c r="N2086" s="31">
        <v>5</v>
      </c>
    </row>
    <row r="2087" spans="1:14" x14ac:dyDescent="0.25">
      <c r="A2087" s="43" t="s">
        <v>10</v>
      </c>
      <c r="B2087" s="25" t="s">
        <v>53</v>
      </c>
      <c r="C2087" s="26">
        <v>11524</v>
      </c>
      <c r="D2087" s="26" t="s">
        <v>72</v>
      </c>
      <c r="E2087" s="32" t="s">
        <v>40</v>
      </c>
      <c r="F2087" s="28">
        <v>191</v>
      </c>
      <c r="G2087" s="28">
        <v>166</v>
      </c>
      <c r="H2087" s="29">
        <v>11524162</v>
      </c>
      <c r="I2087" s="30">
        <v>1</v>
      </c>
      <c r="J2087" s="30">
        <v>1</v>
      </c>
      <c r="K2087" s="30">
        <v>0</v>
      </c>
      <c r="L2087" s="30">
        <v>1</v>
      </c>
      <c r="M2087" s="30">
        <v>1</v>
      </c>
      <c r="N2087" s="31">
        <v>4</v>
      </c>
    </row>
    <row r="2088" spans="1:14" x14ac:dyDescent="0.25">
      <c r="A2088" s="43" t="s">
        <v>10</v>
      </c>
      <c r="B2088" s="25" t="s">
        <v>53</v>
      </c>
      <c r="C2088" s="26">
        <v>11524</v>
      </c>
      <c r="D2088" s="26" t="s">
        <v>72</v>
      </c>
      <c r="E2088" s="32" t="s">
        <v>40</v>
      </c>
      <c r="F2088" s="28">
        <v>191</v>
      </c>
      <c r="G2088" s="28">
        <v>166</v>
      </c>
      <c r="H2088" s="29">
        <v>11524163</v>
      </c>
      <c r="I2088" s="30">
        <v>1</v>
      </c>
      <c r="J2088" s="30">
        <v>1</v>
      </c>
      <c r="K2088" s="30">
        <v>1</v>
      </c>
      <c r="L2088" s="30">
        <v>1</v>
      </c>
      <c r="M2088" s="30">
        <v>1</v>
      </c>
      <c r="N2088" s="31">
        <v>5</v>
      </c>
    </row>
    <row r="2089" spans="1:14" x14ac:dyDescent="0.25">
      <c r="A2089" s="43" t="s">
        <v>10</v>
      </c>
      <c r="B2089" s="25" t="s">
        <v>53</v>
      </c>
      <c r="C2089" s="26">
        <v>11524</v>
      </c>
      <c r="D2089" s="26" t="s">
        <v>72</v>
      </c>
      <c r="E2089" s="32" t="s">
        <v>40</v>
      </c>
      <c r="F2089" s="28">
        <v>191</v>
      </c>
      <c r="G2089" s="28">
        <v>166</v>
      </c>
      <c r="H2089" s="29">
        <v>11524164</v>
      </c>
      <c r="I2089" s="30">
        <v>1</v>
      </c>
      <c r="J2089" s="30">
        <v>1</v>
      </c>
      <c r="K2089" s="30">
        <v>1</v>
      </c>
      <c r="L2089" s="30">
        <v>1</v>
      </c>
      <c r="M2089" s="30">
        <v>1</v>
      </c>
      <c r="N2089" s="31">
        <v>5</v>
      </c>
    </row>
    <row r="2090" spans="1:14" x14ac:dyDescent="0.25">
      <c r="A2090" s="43" t="s">
        <v>10</v>
      </c>
      <c r="B2090" s="25" t="s">
        <v>53</v>
      </c>
      <c r="C2090" s="26">
        <v>11524</v>
      </c>
      <c r="D2090" s="26" t="s">
        <v>72</v>
      </c>
      <c r="E2090" s="32" t="s">
        <v>40</v>
      </c>
      <c r="F2090" s="28">
        <v>191</v>
      </c>
      <c r="G2090" s="28">
        <v>166</v>
      </c>
      <c r="H2090" s="29">
        <v>11524165</v>
      </c>
      <c r="I2090" s="30">
        <v>1</v>
      </c>
      <c r="J2090" s="30">
        <v>1</v>
      </c>
      <c r="K2090" s="30">
        <v>1</v>
      </c>
      <c r="L2090" s="30">
        <v>1</v>
      </c>
      <c r="M2090" s="30">
        <v>1</v>
      </c>
      <c r="N2090" s="31">
        <v>5</v>
      </c>
    </row>
    <row r="2091" spans="1:14" x14ac:dyDescent="0.25">
      <c r="A2091" s="43" t="s">
        <v>10</v>
      </c>
      <c r="B2091" s="25" t="s">
        <v>53</v>
      </c>
      <c r="C2091" s="26">
        <v>11524</v>
      </c>
      <c r="D2091" s="26" t="s">
        <v>72</v>
      </c>
      <c r="E2091" s="32" t="s">
        <v>40</v>
      </c>
      <c r="F2091" s="28">
        <v>191</v>
      </c>
      <c r="G2091" s="28">
        <v>166</v>
      </c>
      <c r="H2091" s="29">
        <v>11524166</v>
      </c>
      <c r="I2091" s="30">
        <v>1</v>
      </c>
      <c r="J2091" s="30">
        <v>1</v>
      </c>
      <c r="K2091" s="30">
        <v>1</v>
      </c>
      <c r="L2091" s="30">
        <v>1</v>
      </c>
      <c r="M2091" s="30">
        <v>1</v>
      </c>
      <c r="N2091" s="31">
        <v>5</v>
      </c>
    </row>
    <row r="2092" spans="1:14" x14ac:dyDescent="0.25">
      <c r="A2092" s="3" t="s">
        <v>10</v>
      </c>
      <c r="B2092" s="11" t="s">
        <v>54</v>
      </c>
      <c r="C2092" s="5">
        <v>11525</v>
      </c>
      <c r="D2092" s="5" t="s">
        <v>70</v>
      </c>
      <c r="E2092" s="6" t="s">
        <v>15</v>
      </c>
      <c r="F2092" s="7">
        <v>77</v>
      </c>
      <c r="G2092" s="7">
        <v>75</v>
      </c>
      <c r="H2092" s="8">
        <v>11525001</v>
      </c>
      <c r="I2092" s="9">
        <v>1</v>
      </c>
      <c r="J2092" s="9">
        <v>1</v>
      </c>
      <c r="K2092" s="9">
        <v>0</v>
      </c>
      <c r="L2092" s="9">
        <v>1</v>
      </c>
      <c r="M2092" s="9">
        <v>1</v>
      </c>
      <c r="N2092" s="10">
        <v>4</v>
      </c>
    </row>
    <row r="2093" spans="1:14" x14ac:dyDescent="0.25">
      <c r="A2093" s="3" t="s">
        <v>10</v>
      </c>
      <c r="B2093" s="11" t="s">
        <v>54</v>
      </c>
      <c r="C2093" s="5">
        <v>11525</v>
      </c>
      <c r="D2093" s="5" t="s">
        <v>70</v>
      </c>
      <c r="E2093" s="12" t="s">
        <v>15</v>
      </c>
      <c r="F2093" s="7">
        <v>77</v>
      </c>
      <c r="G2093" s="7">
        <v>75</v>
      </c>
      <c r="H2093" s="8">
        <v>11525002</v>
      </c>
      <c r="I2093" s="9">
        <v>1</v>
      </c>
      <c r="J2093" s="9">
        <v>1</v>
      </c>
      <c r="K2093" s="9">
        <v>1</v>
      </c>
      <c r="L2093" s="9">
        <v>1</v>
      </c>
      <c r="M2093" s="9">
        <v>1</v>
      </c>
      <c r="N2093" s="10">
        <v>5</v>
      </c>
    </row>
    <row r="2094" spans="1:14" x14ac:dyDescent="0.25">
      <c r="A2094" s="3" t="s">
        <v>10</v>
      </c>
      <c r="B2094" s="11" t="s">
        <v>54</v>
      </c>
      <c r="C2094" s="5">
        <v>11525</v>
      </c>
      <c r="D2094" s="5" t="s">
        <v>70</v>
      </c>
      <c r="E2094" s="12" t="s">
        <v>15</v>
      </c>
      <c r="F2094" s="7">
        <v>77</v>
      </c>
      <c r="G2094" s="7">
        <v>75</v>
      </c>
      <c r="H2094" s="8">
        <v>11525003</v>
      </c>
      <c r="I2094" s="9">
        <v>1</v>
      </c>
      <c r="J2094" s="9">
        <v>1</v>
      </c>
      <c r="K2094" s="9">
        <v>1</v>
      </c>
      <c r="L2094" s="9">
        <v>1</v>
      </c>
      <c r="M2094" s="9">
        <v>1</v>
      </c>
      <c r="N2094" s="10">
        <v>5</v>
      </c>
    </row>
    <row r="2095" spans="1:14" x14ac:dyDescent="0.25">
      <c r="A2095" s="3" t="s">
        <v>10</v>
      </c>
      <c r="B2095" s="11" t="s">
        <v>54</v>
      </c>
      <c r="C2095" s="5">
        <v>11525</v>
      </c>
      <c r="D2095" s="5" t="s">
        <v>70</v>
      </c>
      <c r="E2095" s="12" t="s">
        <v>15</v>
      </c>
      <c r="F2095" s="7">
        <v>77</v>
      </c>
      <c r="G2095" s="7">
        <v>75</v>
      </c>
      <c r="H2095" s="8">
        <v>11525004</v>
      </c>
      <c r="I2095" s="9">
        <v>1</v>
      </c>
      <c r="J2095" s="9">
        <v>1</v>
      </c>
      <c r="K2095" s="9">
        <v>1</v>
      </c>
      <c r="L2095" s="9">
        <v>1</v>
      </c>
      <c r="M2095" s="9">
        <v>1</v>
      </c>
      <c r="N2095" s="10">
        <v>5</v>
      </c>
    </row>
    <row r="2096" spans="1:14" x14ac:dyDescent="0.25">
      <c r="A2096" s="3" t="s">
        <v>10</v>
      </c>
      <c r="B2096" s="11" t="s">
        <v>54</v>
      </c>
      <c r="C2096" s="5">
        <v>11525</v>
      </c>
      <c r="D2096" s="5" t="s">
        <v>70</v>
      </c>
      <c r="E2096" s="12" t="s">
        <v>15</v>
      </c>
      <c r="F2096" s="7">
        <v>77</v>
      </c>
      <c r="G2096" s="7">
        <v>75</v>
      </c>
      <c r="H2096" s="8">
        <v>11525005</v>
      </c>
      <c r="I2096" s="9">
        <v>1</v>
      </c>
      <c r="J2096" s="9">
        <v>1</v>
      </c>
      <c r="K2096" s="9">
        <v>1</v>
      </c>
      <c r="L2096" s="9">
        <v>1</v>
      </c>
      <c r="M2096" s="9">
        <v>1</v>
      </c>
      <c r="N2096" s="10">
        <v>5</v>
      </c>
    </row>
    <row r="2097" spans="1:14" x14ac:dyDescent="0.25">
      <c r="A2097" s="3" t="s">
        <v>10</v>
      </c>
      <c r="B2097" s="11" t="s">
        <v>54</v>
      </c>
      <c r="C2097" s="5">
        <v>11525</v>
      </c>
      <c r="D2097" s="5" t="s">
        <v>70</v>
      </c>
      <c r="E2097" s="12" t="s">
        <v>15</v>
      </c>
      <c r="F2097" s="7">
        <v>77</v>
      </c>
      <c r="G2097" s="7">
        <v>75</v>
      </c>
      <c r="H2097" s="8">
        <v>11525006</v>
      </c>
      <c r="I2097" s="9">
        <v>1</v>
      </c>
      <c r="J2097" s="9">
        <v>1</v>
      </c>
      <c r="K2097" s="9">
        <v>1</v>
      </c>
      <c r="L2097" s="9">
        <v>1</v>
      </c>
      <c r="M2097" s="9">
        <v>1</v>
      </c>
      <c r="N2097" s="10">
        <v>5</v>
      </c>
    </row>
    <row r="2098" spans="1:14" x14ac:dyDescent="0.25">
      <c r="A2098" s="3" t="s">
        <v>10</v>
      </c>
      <c r="B2098" s="11" t="s">
        <v>54</v>
      </c>
      <c r="C2098" s="5">
        <v>11525</v>
      </c>
      <c r="D2098" s="5" t="s">
        <v>70</v>
      </c>
      <c r="E2098" s="12" t="s">
        <v>15</v>
      </c>
      <c r="F2098" s="7">
        <v>77</v>
      </c>
      <c r="G2098" s="7">
        <v>75</v>
      </c>
      <c r="H2098" s="8">
        <v>11525007</v>
      </c>
      <c r="I2098" s="9">
        <v>1</v>
      </c>
      <c r="J2098" s="9">
        <v>1</v>
      </c>
      <c r="K2098" s="9">
        <v>1</v>
      </c>
      <c r="L2098" s="9">
        <v>1</v>
      </c>
      <c r="M2098" s="9">
        <v>1</v>
      </c>
      <c r="N2098" s="10">
        <v>5</v>
      </c>
    </row>
    <row r="2099" spans="1:14" x14ac:dyDescent="0.25">
      <c r="A2099" s="3" t="s">
        <v>10</v>
      </c>
      <c r="B2099" s="11" t="s">
        <v>54</v>
      </c>
      <c r="C2099" s="5">
        <v>11525</v>
      </c>
      <c r="D2099" s="5" t="s">
        <v>70</v>
      </c>
      <c r="E2099" s="12" t="s">
        <v>15</v>
      </c>
      <c r="F2099" s="7">
        <v>77</v>
      </c>
      <c r="G2099" s="7">
        <v>75</v>
      </c>
      <c r="H2099" s="8">
        <v>11525008</v>
      </c>
      <c r="I2099" s="9">
        <v>1</v>
      </c>
      <c r="J2099" s="9">
        <v>1</v>
      </c>
      <c r="K2099" s="9">
        <v>1</v>
      </c>
      <c r="L2099" s="9">
        <v>1</v>
      </c>
      <c r="M2099" s="9">
        <v>1</v>
      </c>
      <c r="N2099" s="10">
        <v>5</v>
      </c>
    </row>
    <row r="2100" spans="1:14" x14ac:dyDescent="0.25">
      <c r="A2100" s="3" t="s">
        <v>10</v>
      </c>
      <c r="B2100" s="11" t="s">
        <v>54</v>
      </c>
      <c r="C2100" s="5">
        <v>11525</v>
      </c>
      <c r="D2100" s="5" t="s">
        <v>70</v>
      </c>
      <c r="E2100" s="12" t="s">
        <v>15</v>
      </c>
      <c r="F2100" s="7">
        <v>77</v>
      </c>
      <c r="G2100" s="7">
        <v>75</v>
      </c>
      <c r="H2100" s="8">
        <v>11525009</v>
      </c>
      <c r="I2100" s="9">
        <v>1</v>
      </c>
      <c r="J2100" s="9">
        <v>1</v>
      </c>
      <c r="K2100" s="9">
        <v>1</v>
      </c>
      <c r="L2100" s="9">
        <v>1</v>
      </c>
      <c r="M2100" s="9">
        <v>1</v>
      </c>
      <c r="N2100" s="10">
        <v>5</v>
      </c>
    </row>
    <row r="2101" spans="1:14" x14ac:dyDescent="0.25">
      <c r="A2101" s="3" t="s">
        <v>10</v>
      </c>
      <c r="B2101" s="11" t="s">
        <v>54</v>
      </c>
      <c r="C2101" s="5">
        <v>11525</v>
      </c>
      <c r="D2101" s="5" t="s">
        <v>70</v>
      </c>
      <c r="E2101" s="12" t="s">
        <v>15</v>
      </c>
      <c r="F2101" s="7">
        <v>77</v>
      </c>
      <c r="G2101" s="7">
        <v>75</v>
      </c>
      <c r="H2101" s="8">
        <v>11525010</v>
      </c>
      <c r="I2101" s="9">
        <v>1</v>
      </c>
      <c r="J2101" s="9">
        <v>1</v>
      </c>
      <c r="K2101" s="9">
        <v>1</v>
      </c>
      <c r="L2101" s="9">
        <v>0</v>
      </c>
      <c r="M2101" s="9">
        <v>1</v>
      </c>
      <c r="N2101" s="10">
        <v>4</v>
      </c>
    </row>
    <row r="2102" spans="1:14" x14ac:dyDescent="0.25">
      <c r="A2102" s="3" t="s">
        <v>10</v>
      </c>
      <c r="B2102" s="11" t="s">
        <v>54</v>
      </c>
      <c r="C2102" s="5">
        <v>11525</v>
      </c>
      <c r="D2102" s="5" t="s">
        <v>70</v>
      </c>
      <c r="E2102" s="12" t="s">
        <v>15</v>
      </c>
      <c r="F2102" s="7">
        <v>77</v>
      </c>
      <c r="G2102" s="7">
        <v>75</v>
      </c>
      <c r="H2102" s="8">
        <v>11525011</v>
      </c>
      <c r="I2102" s="9">
        <v>1</v>
      </c>
      <c r="J2102" s="9">
        <v>1</v>
      </c>
      <c r="K2102" s="9">
        <v>1</v>
      </c>
      <c r="L2102" s="9">
        <v>1</v>
      </c>
      <c r="M2102" s="9">
        <v>1</v>
      </c>
      <c r="N2102" s="10">
        <v>5</v>
      </c>
    </row>
    <row r="2103" spans="1:14" x14ac:dyDescent="0.25">
      <c r="A2103" s="3" t="s">
        <v>10</v>
      </c>
      <c r="B2103" s="11" t="s">
        <v>54</v>
      </c>
      <c r="C2103" s="5">
        <v>11525</v>
      </c>
      <c r="D2103" s="5" t="s">
        <v>70</v>
      </c>
      <c r="E2103" s="12" t="s">
        <v>15</v>
      </c>
      <c r="F2103" s="7">
        <v>77</v>
      </c>
      <c r="G2103" s="7">
        <v>75</v>
      </c>
      <c r="H2103" s="8">
        <v>11525012</v>
      </c>
      <c r="I2103" s="9">
        <v>0</v>
      </c>
      <c r="J2103" s="9">
        <v>1</v>
      </c>
      <c r="K2103" s="9">
        <v>0</v>
      </c>
      <c r="L2103" s="9">
        <v>1</v>
      </c>
      <c r="M2103" s="9">
        <v>1</v>
      </c>
      <c r="N2103" s="10">
        <v>3</v>
      </c>
    </row>
    <row r="2104" spans="1:14" x14ac:dyDescent="0.25">
      <c r="A2104" s="3" t="s">
        <v>10</v>
      </c>
      <c r="B2104" s="11" t="s">
        <v>54</v>
      </c>
      <c r="C2104" s="5">
        <v>11525</v>
      </c>
      <c r="D2104" s="5" t="s">
        <v>70</v>
      </c>
      <c r="E2104" s="12" t="s">
        <v>15</v>
      </c>
      <c r="F2104" s="7">
        <v>77</v>
      </c>
      <c r="G2104" s="7">
        <v>75</v>
      </c>
      <c r="H2104" s="8">
        <v>11525013</v>
      </c>
      <c r="I2104" s="9">
        <v>1</v>
      </c>
      <c r="J2104" s="9">
        <v>1</v>
      </c>
      <c r="K2104" s="9">
        <v>1</v>
      </c>
      <c r="L2104" s="9">
        <v>1</v>
      </c>
      <c r="M2104" s="9">
        <v>1</v>
      </c>
      <c r="N2104" s="10">
        <v>5</v>
      </c>
    </row>
    <row r="2105" spans="1:14" x14ac:dyDescent="0.25">
      <c r="A2105" s="3" t="s">
        <v>10</v>
      </c>
      <c r="B2105" s="11" t="s">
        <v>54</v>
      </c>
      <c r="C2105" s="5">
        <v>11525</v>
      </c>
      <c r="D2105" s="5" t="s">
        <v>70</v>
      </c>
      <c r="E2105" s="12" t="s">
        <v>15</v>
      </c>
      <c r="F2105" s="7">
        <v>77</v>
      </c>
      <c r="G2105" s="7">
        <v>75</v>
      </c>
      <c r="H2105" s="8">
        <v>11525014</v>
      </c>
      <c r="I2105" s="9">
        <v>1</v>
      </c>
      <c r="J2105" s="9">
        <v>1</v>
      </c>
      <c r="K2105" s="9">
        <v>1</v>
      </c>
      <c r="L2105" s="9">
        <v>1</v>
      </c>
      <c r="M2105" s="9">
        <v>1</v>
      </c>
      <c r="N2105" s="10">
        <v>5</v>
      </c>
    </row>
    <row r="2106" spans="1:14" x14ac:dyDescent="0.25">
      <c r="A2106" s="3" t="s">
        <v>10</v>
      </c>
      <c r="B2106" s="11" t="s">
        <v>54</v>
      </c>
      <c r="C2106" s="5">
        <v>11525</v>
      </c>
      <c r="D2106" s="5" t="s">
        <v>70</v>
      </c>
      <c r="E2106" s="12" t="s">
        <v>15</v>
      </c>
      <c r="F2106" s="7">
        <v>77</v>
      </c>
      <c r="G2106" s="7">
        <v>75</v>
      </c>
      <c r="H2106" s="8">
        <v>11525015</v>
      </c>
      <c r="I2106" s="9">
        <v>1</v>
      </c>
      <c r="J2106" s="9">
        <v>1</v>
      </c>
      <c r="K2106" s="9">
        <v>1</v>
      </c>
      <c r="L2106" s="9">
        <v>1</v>
      </c>
      <c r="M2106" s="9">
        <v>1</v>
      </c>
      <c r="N2106" s="10">
        <v>5</v>
      </c>
    </row>
    <row r="2107" spans="1:14" x14ac:dyDescent="0.25">
      <c r="A2107" s="3" t="s">
        <v>10</v>
      </c>
      <c r="B2107" s="11" t="s">
        <v>54</v>
      </c>
      <c r="C2107" s="5">
        <v>11525</v>
      </c>
      <c r="D2107" s="5" t="s">
        <v>70</v>
      </c>
      <c r="E2107" s="12" t="s">
        <v>15</v>
      </c>
      <c r="F2107" s="7">
        <v>77</v>
      </c>
      <c r="G2107" s="7">
        <v>75</v>
      </c>
      <c r="H2107" s="8">
        <v>11525016</v>
      </c>
      <c r="I2107" s="9">
        <v>1</v>
      </c>
      <c r="J2107" s="9">
        <v>1</v>
      </c>
      <c r="K2107" s="9">
        <v>1</v>
      </c>
      <c r="L2107" s="9">
        <v>1</v>
      </c>
      <c r="M2107" s="9">
        <v>1</v>
      </c>
      <c r="N2107" s="10">
        <v>5</v>
      </c>
    </row>
    <row r="2108" spans="1:14" x14ac:dyDescent="0.25">
      <c r="A2108" s="3" t="s">
        <v>10</v>
      </c>
      <c r="B2108" s="11" t="s">
        <v>54</v>
      </c>
      <c r="C2108" s="5">
        <v>11525</v>
      </c>
      <c r="D2108" s="5" t="s">
        <v>70</v>
      </c>
      <c r="E2108" s="12" t="s">
        <v>15</v>
      </c>
      <c r="F2108" s="7">
        <v>77</v>
      </c>
      <c r="G2108" s="7">
        <v>75</v>
      </c>
      <c r="H2108" s="8">
        <v>11525017</v>
      </c>
      <c r="I2108" s="9">
        <v>1</v>
      </c>
      <c r="J2108" s="9">
        <v>1</v>
      </c>
      <c r="K2108" s="9">
        <v>1</v>
      </c>
      <c r="L2108" s="9">
        <v>1</v>
      </c>
      <c r="M2108" s="9">
        <v>1</v>
      </c>
      <c r="N2108" s="10">
        <v>5</v>
      </c>
    </row>
    <row r="2109" spans="1:14" x14ac:dyDescent="0.25">
      <c r="A2109" s="3" t="s">
        <v>10</v>
      </c>
      <c r="B2109" s="11" t="s">
        <v>54</v>
      </c>
      <c r="C2109" s="5">
        <v>11525</v>
      </c>
      <c r="D2109" s="5" t="s">
        <v>70</v>
      </c>
      <c r="E2109" s="12" t="s">
        <v>15</v>
      </c>
      <c r="F2109" s="7">
        <v>77</v>
      </c>
      <c r="G2109" s="7">
        <v>75</v>
      </c>
      <c r="H2109" s="8">
        <v>11525018</v>
      </c>
      <c r="I2109" s="9">
        <v>1</v>
      </c>
      <c r="J2109" s="9">
        <v>1</v>
      </c>
      <c r="K2109" s="9">
        <v>1</v>
      </c>
      <c r="L2109" s="9">
        <v>1</v>
      </c>
      <c r="M2109" s="9">
        <v>1</v>
      </c>
      <c r="N2109" s="10">
        <v>5</v>
      </c>
    </row>
    <row r="2110" spans="1:14" x14ac:dyDescent="0.25">
      <c r="A2110" s="3" t="s">
        <v>10</v>
      </c>
      <c r="B2110" s="11" t="s">
        <v>54</v>
      </c>
      <c r="C2110" s="5">
        <v>11525</v>
      </c>
      <c r="D2110" s="5" t="s">
        <v>70</v>
      </c>
      <c r="E2110" s="12" t="s">
        <v>15</v>
      </c>
      <c r="F2110" s="7">
        <v>77</v>
      </c>
      <c r="G2110" s="7">
        <v>75</v>
      </c>
      <c r="H2110" s="8">
        <v>11525019</v>
      </c>
      <c r="I2110" s="9">
        <v>1</v>
      </c>
      <c r="J2110" s="9">
        <v>1</v>
      </c>
      <c r="K2110" s="9">
        <v>1</v>
      </c>
      <c r="L2110" s="9">
        <v>1</v>
      </c>
      <c r="M2110" s="9">
        <v>1</v>
      </c>
      <c r="N2110" s="10">
        <v>5</v>
      </c>
    </row>
    <row r="2111" spans="1:14" x14ac:dyDescent="0.25">
      <c r="A2111" s="3" t="s">
        <v>10</v>
      </c>
      <c r="B2111" s="11" t="s">
        <v>54</v>
      </c>
      <c r="C2111" s="5">
        <v>11525</v>
      </c>
      <c r="D2111" s="5" t="s">
        <v>70</v>
      </c>
      <c r="E2111" s="12" t="s">
        <v>15</v>
      </c>
      <c r="F2111" s="7">
        <v>77</v>
      </c>
      <c r="G2111" s="7">
        <v>75</v>
      </c>
      <c r="H2111" s="8">
        <v>11525020</v>
      </c>
      <c r="I2111" s="9">
        <v>0</v>
      </c>
      <c r="J2111" s="9">
        <v>0</v>
      </c>
      <c r="K2111" s="9">
        <v>1</v>
      </c>
      <c r="L2111" s="9">
        <v>1</v>
      </c>
      <c r="M2111" s="9">
        <v>1</v>
      </c>
      <c r="N2111" s="10">
        <v>3</v>
      </c>
    </row>
    <row r="2112" spans="1:14" x14ac:dyDescent="0.25">
      <c r="A2112" s="3" t="s">
        <v>10</v>
      </c>
      <c r="B2112" s="11" t="s">
        <v>54</v>
      </c>
      <c r="C2112" s="5">
        <v>11525</v>
      </c>
      <c r="D2112" s="5" t="s">
        <v>70</v>
      </c>
      <c r="E2112" s="12" t="s">
        <v>15</v>
      </c>
      <c r="F2112" s="7">
        <v>77</v>
      </c>
      <c r="G2112" s="7">
        <v>75</v>
      </c>
      <c r="H2112" s="8">
        <v>11525021</v>
      </c>
      <c r="I2112" s="9">
        <v>1</v>
      </c>
      <c r="J2112" s="9">
        <v>1</v>
      </c>
      <c r="K2112" s="9">
        <v>1</v>
      </c>
      <c r="L2112" s="9">
        <v>1</v>
      </c>
      <c r="M2112" s="9">
        <v>1</v>
      </c>
      <c r="N2112" s="10">
        <v>5</v>
      </c>
    </row>
    <row r="2113" spans="1:14" x14ac:dyDescent="0.25">
      <c r="A2113" s="3" t="s">
        <v>10</v>
      </c>
      <c r="B2113" s="11" t="s">
        <v>54</v>
      </c>
      <c r="C2113" s="5">
        <v>11525</v>
      </c>
      <c r="D2113" s="5" t="s">
        <v>70</v>
      </c>
      <c r="E2113" s="12" t="s">
        <v>15</v>
      </c>
      <c r="F2113" s="7">
        <v>77</v>
      </c>
      <c r="G2113" s="7">
        <v>75</v>
      </c>
      <c r="H2113" s="8">
        <v>11525022</v>
      </c>
      <c r="I2113" s="9">
        <v>1</v>
      </c>
      <c r="J2113" s="9">
        <v>1</v>
      </c>
      <c r="K2113" s="9">
        <v>1</v>
      </c>
      <c r="L2113" s="9">
        <v>1</v>
      </c>
      <c r="M2113" s="9">
        <v>1</v>
      </c>
      <c r="N2113" s="10">
        <v>5</v>
      </c>
    </row>
    <row r="2114" spans="1:14" x14ac:dyDescent="0.25">
      <c r="A2114" s="3" t="s">
        <v>10</v>
      </c>
      <c r="B2114" s="11" t="s">
        <v>54</v>
      </c>
      <c r="C2114" s="5">
        <v>11525</v>
      </c>
      <c r="D2114" s="5" t="s">
        <v>70</v>
      </c>
      <c r="E2114" s="12" t="s">
        <v>15</v>
      </c>
      <c r="F2114" s="7">
        <v>77</v>
      </c>
      <c r="G2114" s="7">
        <v>75</v>
      </c>
      <c r="H2114" s="8">
        <v>11525023</v>
      </c>
      <c r="I2114" s="9">
        <v>0</v>
      </c>
      <c r="J2114" s="9">
        <v>1</v>
      </c>
      <c r="K2114" s="9">
        <v>1</v>
      </c>
      <c r="L2114" s="9">
        <v>0</v>
      </c>
      <c r="M2114" s="9">
        <v>1</v>
      </c>
      <c r="N2114" s="10">
        <v>3</v>
      </c>
    </row>
    <row r="2115" spans="1:14" x14ac:dyDescent="0.25">
      <c r="A2115" s="3" t="s">
        <v>10</v>
      </c>
      <c r="B2115" s="11" t="s">
        <v>54</v>
      </c>
      <c r="C2115" s="5">
        <v>11525</v>
      </c>
      <c r="D2115" s="5" t="s">
        <v>70</v>
      </c>
      <c r="E2115" s="12" t="s">
        <v>15</v>
      </c>
      <c r="F2115" s="16">
        <v>77</v>
      </c>
      <c r="G2115" s="7">
        <v>75</v>
      </c>
      <c r="H2115" s="8">
        <v>11525024</v>
      </c>
      <c r="I2115" s="9">
        <v>1</v>
      </c>
      <c r="J2115" s="9">
        <v>1</v>
      </c>
      <c r="K2115" s="9">
        <v>1</v>
      </c>
      <c r="L2115" s="9">
        <v>1</v>
      </c>
      <c r="M2115" s="9">
        <v>1</v>
      </c>
      <c r="N2115" s="10">
        <v>5</v>
      </c>
    </row>
    <row r="2116" spans="1:14" x14ac:dyDescent="0.25">
      <c r="A2116" s="3" t="s">
        <v>10</v>
      </c>
      <c r="B2116" s="11" t="s">
        <v>54</v>
      </c>
      <c r="C2116" s="5">
        <v>11525</v>
      </c>
      <c r="D2116" s="5" t="s">
        <v>70</v>
      </c>
      <c r="E2116" s="12" t="s">
        <v>15</v>
      </c>
      <c r="F2116" s="7">
        <v>77</v>
      </c>
      <c r="G2116" s="7">
        <v>75</v>
      </c>
      <c r="H2116" s="8">
        <v>11525025</v>
      </c>
      <c r="I2116" s="9">
        <v>1</v>
      </c>
      <c r="J2116" s="9">
        <v>1</v>
      </c>
      <c r="K2116" s="9">
        <v>0</v>
      </c>
      <c r="L2116" s="9">
        <v>1</v>
      </c>
      <c r="M2116" s="9">
        <v>1</v>
      </c>
      <c r="N2116" s="10">
        <v>4</v>
      </c>
    </row>
    <row r="2117" spans="1:14" x14ac:dyDescent="0.25">
      <c r="A2117" s="3" t="s">
        <v>10</v>
      </c>
      <c r="B2117" s="11" t="s">
        <v>54</v>
      </c>
      <c r="C2117" s="5">
        <v>11525</v>
      </c>
      <c r="D2117" s="5" t="s">
        <v>70</v>
      </c>
      <c r="E2117" s="12" t="s">
        <v>15</v>
      </c>
      <c r="F2117" s="7">
        <v>77</v>
      </c>
      <c r="G2117" s="7">
        <v>75</v>
      </c>
      <c r="H2117" s="8">
        <v>11525026</v>
      </c>
      <c r="I2117" s="9">
        <v>1</v>
      </c>
      <c r="J2117" s="9">
        <v>1</v>
      </c>
      <c r="K2117" s="9">
        <v>1</v>
      </c>
      <c r="L2117" s="9">
        <v>1</v>
      </c>
      <c r="M2117" s="9">
        <v>1</v>
      </c>
      <c r="N2117" s="10">
        <v>5</v>
      </c>
    </row>
    <row r="2118" spans="1:14" x14ac:dyDescent="0.25">
      <c r="A2118" s="3" t="s">
        <v>10</v>
      </c>
      <c r="B2118" s="11" t="s">
        <v>54</v>
      </c>
      <c r="C2118" s="5">
        <v>11525</v>
      </c>
      <c r="D2118" s="5" t="s">
        <v>70</v>
      </c>
      <c r="E2118" s="12" t="s">
        <v>15</v>
      </c>
      <c r="F2118" s="7">
        <v>77</v>
      </c>
      <c r="G2118" s="7">
        <v>75</v>
      </c>
      <c r="H2118" s="8">
        <v>11525027</v>
      </c>
      <c r="I2118" s="9">
        <v>1</v>
      </c>
      <c r="J2118" s="9">
        <v>1</v>
      </c>
      <c r="K2118" s="9">
        <v>1</v>
      </c>
      <c r="L2118" s="9">
        <v>1</v>
      </c>
      <c r="M2118" s="9">
        <v>1</v>
      </c>
      <c r="N2118" s="10">
        <v>5</v>
      </c>
    </row>
    <row r="2119" spans="1:14" x14ac:dyDescent="0.25">
      <c r="A2119" s="3" t="s">
        <v>10</v>
      </c>
      <c r="B2119" s="11" t="s">
        <v>54</v>
      </c>
      <c r="C2119" s="5">
        <v>11525</v>
      </c>
      <c r="D2119" s="5" t="s">
        <v>70</v>
      </c>
      <c r="E2119" s="12" t="s">
        <v>15</v>
      </c>
      <c r="F2119" s="7">
        <v>77</v>
      </c>
      <c r="G2119" s="7">
        <v>75</v>
      </c>
      <c r="H2119" s="8">
        <v>11525028</v>
      </c>
      <c r="I2119" s="9">
        <v>1</v>
      </c>
      <c r="J2119" s="9">
        <v>1</v>
      </c>
      <c r="K2119" s="9">
        <v>1</v>
      </c>
      <c r="L2119" s="9">
        <v>1</v>
      </c>
      <c r="M2119" s="9">
        <v>1</v>
      </c>
      <c r="N2119" s="10">
        <v>5</v>
      </c>
    </row>
    <row r="2120" spans="1:14" x14ac:dyDescent="0.25">
      <c r="A2120" s="3" t="s">
        <v>10</v>
      </c>
      <c r="B2120" s="11" t="s">
        <v>54</v>
      </c>
      <c r="C2120" s="5">
        <v>11525</v>
      </c>
      <c r="D2120" s="5" t="s">
        <v>70</v>
      </c>
      <c r="E2120" s="12" t="s">
        <v>15</v>
      </c>
      <c r="F2120" s="7">
        <v>77</v>
      </c>
      <c r="G2120" s="7">
        <v>75</v>
      </c>
      <c r="H2120" s="8">
        <v>11525029</v>
      </c>
      <c r="I2120" s="9">
        <v>1</v>
      </c>
      <c r="J2120" s="9">
        <v>1</v>
      </c>
      <c r="K2120" s="9">
        <v>1</v>
      </c>
      <c r="L2120" s="9">
        <v>1</v>
      </c>
      <c r="M2120" s="9">
        <v>1</v>
      </c>
      <c r="N2120" s="10">
        <v>5</v>
      </c>
    </row>
    <row r="2121" spans="1:14" x14ac:dyDescent="0.25">
      <c r="A2121" s="3" t="s">
        <v>10</v>
      </c>
      <c r="B2121" s="11" t="s">
        <v>54</v>
      </c>
      <c r="C2121" s="5">
        <v>11525</v>
      </c>
      <c r="D2121" s="5" t="s">
        <v>70</v>
      </c>
      <c r="E2121" s="12" t="s">
        <v>15</v>
      </c>
      <c r="F2121" s="7">
        <v>77</v>
      </c>
      <c r="G2121" s="7">
        <v>75</v>
      </c>
      <c r="H2121" s="8">
        <v>11525030</v>
      </c>
      <c r="I2121" s="9">
        <v>0</v>
      </c>
      <c r="J2121" s="9">
        <v>1</v>
      </c>
      <c r="K2121" s="9">
        <v>1</v>
      </c>
      <c r="L2121" s="9">
        <v>1</v>
      </c>
      <c r="M2121" s="9">
        <v>1</v>
      </c>
      <c r="N2121" s="10">
        <v>4</v>
      </c>
    </row>
    <row r="2122" spans="1:14" x14ac:dyDescent="0.25">
      <c r="A2122" s="3" t="s">
        <v>10</v>
      </c>
      <c r="B2122" s="11" t="s">
        <v>54</v>
      </c>
      <c r="C2122" s="5">
        <v>11525</v>
      </c>
      <c r="D2122" s="5" t="s">
        <v>70</v>
      </c>
      <c r="E2122" s="12" t="s">
        <v>15</v>
      </c>
      <c r="F2122" s="7">
        <v>77</v>
      </c>
      <c r="G2122" s="7">
        <v>75</v>
      </c>
      <c r="H2122" s="8">
        <v>11525031</v>
      </c>
      <c r="I2122" s="9">
        <v>1</v>
      </c>
      <c r="J2122" s="9">
        <v>1</v>
      </c>
      <c r="K2122" s="9">
        <v>0</v>
      </c>
      <c r="L2122" s="9">
        <v>1</v>
      </c>
      <c r="M2122" s="9">
        <v>1</v>
      </c>
      <c r="N2122" s="10">
        <v>4</v>
      </c>
    </row>
    <row r="2123" spans="1:14" x14ac:dyDescent="0.25">
      <c r="A2123" s="3" t="s">
        <v>10</v>
      </c>
      <c r="B2123" s="11" t="s">
        <v>54</v>
      </c>
      <c r="C2123" s="5">
        <v>11525</v>
      </c>
      <c r="D2123" s="5" t="s">
        <v>70</v>
      </c>
      <c r="E2123" s="12" t="s">
        <v>15</v>
      </c>
      <c r="F2123" s="7">
        <v>77</v>
      </c>
      <c r="G2123" s="7">
        <v>75</v>
      </c>
      <c r="H2123" s="8">
        <v>11525032</v>
      </c>
      <c r="I2123" s="9">
        <v>1</v>
      </c>
      <c r="J2123" s="9">
        <v>1</v>
      </c>
      <c r="K2123" s="9">
        <v>1</v>
      </c>
      <c r="L2123" s="9">
        <v>1</v>
      </c>
      <c r="M2123" s="9">
        <v>1</v>
      </c>
      <c r="N2123" s="10">
        <v>5</v>
      </c>
    </row>
    <row r="2124" spans="1:14" x14ac:dyDescent="0.25">
      <c r="A2124" s="3" t="s">
        <v>10</v>
      </c>
      <c r="B2124" s="11" t="s">
        <v>54</v>
      </c>
      <c r="C2124" s="5">
        <v>11525</v>
      </c>
      <c r="D2124" s="5" t="s">
        <v>70</v>
      </c>
      <c r="E2124" s="12" t="s">
        <v>15</v>
      </c>
      <c r="F2124" s="7">
        <v>77</v>
      </c>
      <c r="G2124" s="7">
        <v>75</v>
      </c>
      <c r="H2124" s="8">
        <v>11525033</v>
      </c>
      <c r="I2124" s="9">
        <v>1</v>
      </c>
      <c r="J2124" s="9">
        <v>1</v>
      </c>
      <c r="K2124" s="9">
        <v>1</v>
      </c>
      <c r="L2124" s="9">
        <v>1</v>
      </c>
      <c r="M2124" s="9">
        <v>1</v>
      </c>
      <c r="N2124" s="10">
        <v>5</v>
      </c>
    </row>
    <row r="2125" spans="1:14" x14ac:dyDescent="0.25">
      <c r="A2125" s="3" t="s">
        <v>10</v>
      </c>
      <c r="B2125" s="11" t="s">
        <v>54</v>
      </c>
      <c r="C2125" s="5">
        <v>11525</v>
      </c>
      <c r="D2125" s="5" t="s">
        <v>70</v>
      </c>
      <c r="E2125" s="12" t="s">
        <v>15</v>
      </c>
      <c r="F2125" s="7">
        <v>77</v>
      </c>
      <c r="G2125" s="7">
        <v>75</v>
      </c>
      <c r="H2125" s="8">
        <v>11525034</v>
      </c>
      <c r="I2125" s="9">
        <v>1</v>
      </c>
      <c r="J2125" s="9">
        <v>1</v>
      </c>
      <c r="K2125" s="9">
        <v>1</v>
      </c>
      <c r="L2125" s="9">
        <v>1</v>
      </c>
      <c r="M2125" s="9">
        <v>1</v>
      </c>
      <c r="N2125" s="10">
        <v>5</v>
      </c>
    </row>
    <row r="2126" spans="1:14" x14ac:dyDescent="0.25">
      <c r="A2126" s="3" t="s">
        <v>10</v>
      </c>
      <c r="B2126" s="11" t="s">
        <v>54</v>
      </c>
      <c r="C2126" s="5">
        <v>11525</v>
      </c>
      <c r="D2126" s="5" t="s">
        <v>70</v>
      </c>
      <c r="E2126" s="12" t="s">
        <v>15</v>
      </c>
      <c r="F2126" s="7">
        <v>77</v>
      </c>
      <c r="G2126" s="7">
        <v>75</v>
      </c>
      <c r="H2126" s="8">
        <v>11525035</v>
      </c>
      <c r="I2126" s="9">
        <v>1</v>
      </c>
      <c r="J2126" s="9">
        <v>1</v>
      </c>
      <c r="K2126" s="9">
        <v>1</v>
      </c>
      <c r="L2126" s="9">
        <v>1</v>
      </c>
      <c r="M2126" s="9">
        <v>1</v>
      </c>
      <c r="N2126" s="10">
        <v>5</v>
      </c>
    </row>
    <row r="2127" spans="1:14" x14ac:dyDescent="0.25">
      <c r="A2127" s="3" t="s">
        <v>10</v>
      </c>
      <c r="B2127" s="11" t="s">
        <v>54</v>
      </c>
      <c r="C2127" s="5">
        <v>11525</v>
      </c>
      <c r="D2127" s="5" t="s">
        <v>70</v>
      </c>
      <c r="E2127" s="12" t="s">
        <v>15</v>
      </c>
      <c r="F2127" s="7">
        <v>77</v>
      </c>
      <c r="G2127" s="7">
        <v>75</v>
      </c>
      <c r="H2127" s="8">
        <v>11525036</v>
      </c>
      <c r="I2127" s="9">
        <v>1</v>
      </c>
      <c r="J2127" s="9">
        <v>1</v>
      </c>
      <c r="K2127" s="9">
        <v>1</v>
      </c>
      <c r="L2127" s="9">
        <v>1</v>
      </c>
      <c r="M2127" s="9">
        <v>1</v>
      </c>
      <c r="N2127" s="10">
        <v>5</v>
      </c>
    </row>
    <row r="2128" spans="1:14" x14ac:dyDescent="0.25">
      <c r="A2128" s="3" t="s">
        <v>10</v>
      </c>
      <c r="B2128" s="11" t="s">
        <v>54</v>
      </c>
      <c r="C2128" s="5">
        <v>11525</v>
      </c>
      <c r="D2128" s="5" t="s">
        <v>70</v>
      </c>
      <c r="E2128" s="12" t="s">
        <v>15</v>
      </c>
      <c r="F2128" s="7">
        <v>77</v>
      </c>
      <c r="G2128" s="7">
        <v>75</v>
      </c>
      <c r="H2128" s="8">
        <v>11525037</v>
      </c>
      <c r="I2128" s="9">
        <v>1</v>
      </c>
      <c r="J2128" s="9">
        <v>1</v>
      </c>
      <c r="K2128" s="9">
        <v>1</v>
      </c>
      <c r="L2128" s="9">
        <v>1</v>
      </c>
      <c r="M2128" s="9">
        <v>1</v>
      </c>
      <c r="N2128" s="10">
        <v>5</v>
      </c>
    </row>
    <row r="2129" spans="1:14" x14ac:dyDescent="0.25">
      <c r="A2129" s="3" t="s">
        <v>10</v>
      </c>
      <c r="B2129" s="11" t="s">
        <v>54</v>
      </c>
      <c r="C2129" s="5">
        <v>11525</v>
      </c>
      <c r="D2129" s="5" t="s">
        <v>70</v>
      </c>
      <c r="E2129" s="12" t="s">
        <v>15</v>
      </c>
      <c r="F2129" s="7">
        <v>77</v>
      </c>
      <c r="G2129" s="7">
        <v>75</v>
      </c>
      <c r="H2129" s="8">
        <v>11525038</v>
      </c>
      <c r="I2129" s="9">
        <v>1</v>
      </c>
      <c r="J2129" s="9">
        <v>1</v>
      </c>
      <c r="K2129" s="9">
        <v>1</v>
      </c>
      <c r="L2129" s="9">
        <v>1</v>
      </c>
      <c r="M2129" s="9">
        <v>0</v>
      </c>
      <c r="N2129" s="10">
        <v>4</v>
      </c>
    </row>
    <row r="2130" spans="1:14" x14ac:dyDescent="0.25">
      <c r="A2130" s="3" t="s">
        <v>10</v>
      </c>
      <c r="B2130" s="11" t="s">
        <v>54</v>
      </c>
      <c r="C2130" s="5">
        <v>11525</v>
      </c>
      <c r="D2130" s="5" t="s">
        <v>70</v>
      </c>
      <c r="E2130" s="13" t="s">
        <v>16</v>
      </c>
      <c r="F2130" s="7">
        <v>77</v>
      </c>
      <c r="G2130" s="7">
        <v>75</v>
      </c>
      <c r="H2130" s="8">
        <v>11525039</v>
      </c>
      <c r="I2130" s="9">
        <v>1</v>
      </c>
      <c r="J2130" s="9">
        <v>1</v>
      </c>
      <c r="K2130" s="9">
        <v>1</v>
      </c>
      <c r="L2130" s="9">
        <v>1</v>
      </c>
      <c r="M2130" s="9">
        <v>1</v>
      </c>
      <c r="N2130" s="10">
        <v>5</v>
      </c>
    </row>
    <row r="2131" spans="1:14" x14ac:dyDescent="0.25">
      <c r="A2131" s="3" t="s">
        <v>10</v>
      </c>
      <c r="B2131" s="11" t="s">
        <v>54</v>
      </c>
      <c r="C2131" s="5">
        <v>11525</v>
      </c>
      <c r="D2131" s="5" t="s">
        <v>70</v>
      </c>
      <c r="E2131" s="12" t="s">
        <v>16</v>
      </c>
      <c r="F2131" s="7">
        <v>77</v>
      </c>
      <c r="G2131" s="7">
        <v>75</v>
      </c>
      <c r="H2131" s="8">
        <v>11525040</v>
      </c>
      <c r="I2131" s="9">
        <v>1</v>
      </c>
      <c r="J2131" s="9">
        <v>1</v>
      </c>
      <c r="K2131" s="9">
        <v>1</v>
      </c>
      <c r="L2131" s="9">
        <v>1</v>
      </c>
      <c r="M2131" s="9">
        <v>1</v>
      </c>
      <c r="N2131" s="10">
        <v>5</v>
      </c>
    </row>
    <row r="2132" spans="1:14" x14ac:dyDescent="0.25">
      <c r="A2132" s="3" t="s">
        <v>10</v>
      </c>
      <c r="B2132" s="11" t="s">
        <v>54</v>
      </c>
      <c r="C2132" s="5">
        <v>11525</v>
      </c>
      <c r="D2132" s="5" t="s">
        <v>70</v>
      </c>
      <c r="E2132" s="12" t="s">
        <v>16</v>
      </c>
      <c r="F2132" s="7">
        <v>77</v>
      </c>
      <c r="G2132" s="7">
        <v>75</v>
      </c>
      <c r="H2132" s="8">
        <v>11525041</v>
      </c>
      <c r="I2132" s="9">
        <v>1</v>
      </c>
      <c r="J2132" s="9">
        <v>1</v>
      </c>
      <c r="K2132" s="9">
        <v>1</v>
      </c>
      <c r="L2132" s="9">
        <v>1</v>
      </c>
      <c r="M2132" s="9">
        <v>1</v>
      </c>
      <c r="N2132" s="10">
        <v>5</v>
      </c>
    </row>
    <row r="2133" spans="1:14" x14ac:dyDescent="0.25">
      <c r="A2133" s="3" t="s">
        <v>10</v>
      </c>
      <c r="B2133" s="11" t="s">
        <v>54</v>
      </c>
      <c r="C2133" s="5">
        <v>11525</v>
      </c>
      <c r="D2133" s="5" t="s">
        <v>70</v>
      </c>
      <c r="E2133" s="12" t="s">
        <v>16</v>
      </c>
      <c r="F2133" s="7">
        <v>77</v>
      </c>
      <c r="G2133" s="7">
        <v>75</v>
      </c>
      <c r="H2133" s="8">
        <v>11525042</v>
      </c>
      <c r="I2133" s="9">
        <v>1</v>
      </c>
      <c r="J2133" s="9">
        <v>1</v>
      </c>
      <c r="K2133" s="9">
        <v>1</v>
      </c>
      <c r="L2133" s="9">
        <v>1</v>
      </c>
      <c r="M2133" s="9">
        <v>1</v>
      </c>
      <c r="N2133" s="10">
        <v>5</v>
      </c>
    </row>
    <row r="2134" spans="1:14" x14ac:dyDescent="0.25">
      <c r="A2134" s="3" t="s">
        <v>10</v>
      </c>
      <c r="B2134" s="11" t="s">
        <v>54</v>
      </c>
      <c r="C2134" s="5">
        <v>11525</v>
      </c>
      <c r="D2134" s="5" t="s">
        <v>70</v>
      </c>
      <c r="E2134" s="12" t="s">
        <v>16</v>
      </c>
      <c r="F2134" s="7">
        <v>77</v>
      </c>
      <c r="G2134" s="7">
        <v>75</v>
      </c>
      <c r="H2134" s="8">
        <v>11525043</v>
      </c>
      <c r="I2134" s="9">
        <v>0</v>
      </c>
      <c r="J2134" s="9">
        <v>1</v>
      </c>
      <c r="K2134" s="9">
        <v>1</v>
      </c>
      <c r="L2134" s="9">
        <v>1</v>
      </c>
      <c r="M2134" s="9">
        <v>1</v>
      </c>
      <c r="N2134" s="10">
        <v>4</v>
      </c>
    </row>
    <row r="2135" spans="1:14" x14ac:dyDescent="0.25">
      <c r="A2135" s="3" t="s">
        <v>10</v>
      </c>
      <c r="B2135" s="11" t="s">
        <v>54</v>
      </c>
      <c r="C2135" s="5">
        <v>11525</v>
      </c>
      <c r="D2135" s="5" t="s">
        <v>70</v>
      </c>
      <c r="E2135" s="12" t="s">
        <v>16</v>
      </c>
      <c r="F2135" s="7">
        <v>77</v>
      </c>
      <c r="G2135" s="7">
        <v>75</v>
      </c>
      <c r="H2135" s="8">
        <v>11525044</v>
      </c>
      <c r="I2135" s="9">
        <v>1</v>
      </c>
      <c r="J2135" s="9">
        <v>1</v>
      </c>
      <c r="K2135" s="9">
        <v>1</v>
      </c>
      <c r="L2135" s="9">
        <v>1</v>
      </c>
      <c r="M2135" s="9">
        <v>1</v>
      </c>
      <c r="N2135" s="10">
        <v>5</v>
      </c>
    </row>
    <row r="2136" spans="1:14" x14ac:dyDescent="0.25">
      <c r="A2136" s="3" t="s">
        <v>10</v>
      </c>
      <c r="B2136" s="11" t="s">
        <v>54</v>
      </c>
      <c r="C2136" s="5">
        <v>11525</v>
      </c>
      <c r="D2136" s="5" t="s">
        <v>70</v>
      </c>
      <c r="E2136" s="12" t="s">
        <v>16</v>
      </c>
      <c r="F2136" s="7">
        <v>77</v>
      </c>
      <c r="G2136" s="7">
        <v>75</v>
      </c>
      <c r="H2136" s="8">
        <v>11525045</v>
      </c>
      <c r="I2136" s="9">
        <v>1</v>
      </c>
      <c r="J2136" s="9">
        <v>1</v>
      </c>
      <c r="K2136" s="9">
        <v>1</v>
      </c>
      <c r="L2136" s="9">
        <v>1</v>
      </c>
      <c r="M2136" s="9">
        <v>1</v>
      </c>
      <c r="N2136" s="10">
        <v>5</v>
      </c>
    </row>
    <row r="2137" spans="1:14" x14ac:dyDescent="0.25">
      <c r="A2137" s="3" t="s">
        <v>10</v>
      </c>
      <c r="B2137" s="11" t="s">
        <v>54</v>
      </c>
      <c r="C2137" s="5">
        <v>11525</v>
      </c>
      <c r="D2137" s="5" t="s">
        <v>70</v>
      </c>
      <c r="E2137" s="12" t="s">
        <v>16</v>
      </c>
      <c r="F2137" s="7">
        <v>77</v>
      </c>
      <c r="G2137" s="7">
        <v>75</v>
      </c>
      <c r="H2137" s="8">
        <v>11525046</v>
      </c>
      <c r="I2137" s="9">
        <v>1</v>
      </c>
      <c r="J2137" s="9">
        <v>1</v>
      </c>
      <c r="K2137" s="9">
        <v>1</v>
      </c>
      <c r="L2137" s="9">
        <v>1</v>
      </c>
      <c r="M2137" s="9">
        <v>1</v>
      </c>
      <c r="N2137" s="10">
        <v>5</v>
      </c>
    </row>
    <row r="2138" spans="1:14" x14ac:dyDescent="0.25">
      <c r="A2138" s="3" t="s">
        <v>10</v>
      </c>
      <c r="B2138" s="11" t="s">
        <v>54</v>
      </c>
      <c r="C2138" s="5">
        <v>11525</v>
      </c>
      <c r="D2138" s="5" t="s">
        <v>70</v>
      </c>
      <c r="E2138" s="12" t="s">
        <v>16</v>
      </c>
      <c r="F2138" s="7">
        <v>77</v>
      </c>
      <c r="G2138" s="7">
        <v>75</v>
      </c>
      <c r="H2138" s="8">
        <v>11525047</v>
      </c>
      <c r="I2138" s="9">
        <v>0</v>
      </c>
      <c r="J2138" s="9">
        <v>1</v>
      </c>
      <c r="K2138" s="9">
        <v>1</v>
      </c>
      <c r="L2138" s="9">
        <v>1</v>
      </c>
      <c r="M2138" s="9">
        <v>1</v>
      </c>
      <c r="N2138" s="10">
        <v>4</v>
      </c>
    </row>
    <row r="2139" spans="1:14" x14ac:dyDescent="0.25">
      <c r="A2139" s="3" t="s">
        <v>10</v>
      </c>
      <c r="B2139" s="11" t="s">
        <v>54</v>
      </c>
      <c r="C2139" s="5">
        <v>11525</v>
      </c>
      <c r="D2139" s="5" t="s">
        <v>70</v>
      </c>
      <c r="E2139" s="12" t="s">
        <v>16</v>
      </c>
      <c r="F2139" s="7">
        <v>77</v>
      </c>
      <c r="G2139" s="7">
        <v>75</v>
      </c>
      <c r="H2139" s="8">
        <v>11525048</v>
      </c>
      <c r="I2139" s="9">
        <v>1</v>
      </c>
      <c r="J2139" s="9">
        <v>1</v>
      </c>
      <c r="K2139" s="9">
        <v>1</v>
      </c>
      <c r="L2139" s="9">
        <v>1</v>
      </c>
      <c r="M2139" s="9">
        <v>1</v>
      </c>
      <c r="N2139" s="10">
        <v>5</v>
      </c>
    </row>
    <row r="2140" spans="1:14" x14ac:dyDescent="0.25">
      <c r="A2140" s="3" t="s">
        <v>10</v>
      </c>
      <c r="B2140" s="11" t="s">
        <v>54</v>
      </c>
      <c r="C2140" s="5">
        <v>11525</v>
      </c>
      <c r="D2140" s="5" t="s">
        <v>70</v>
      </c>
      <c r="E2140" s="12" t="s">
        <v>16</v>
      </c>
      <c r="F2140" s="7">
        <v>77</v>
      </c>
      <c r="G2140" s="7">
        <v>75</v>
      </c>
      <c r="H2140" s="8">
        <v>11525049</v>
      </c>
      <c r="I2140" s="9">
        <v>1</v>
      </c>
      <c r="J2140" s="9">
        <v>1</v>
      </c>
      <c r="K2140" s="9">
        <v>1</v>
      </c>
      <c r="L2140" s="9">
        <v>1</v>
      </c>
      <c r="M2140" s="9">
        <v>1</v>
      </c>
      <c r="N2140" s="10">
        <v>5</v>
      </c>
    </row>
    <row r="2141" spans="1:14" x14ac:dyDescent="0.25">
      <c r="A2141" s="3" t="s">
        <v>10</v>
      </c>
      <c r="B2141" s="11" t="s">
        <v>54</v>
      </c>
      <c r="C2141" s="5">
        <v>11525</v>
      </c>
      <c r="D2141" s="5" t="s">
        <v>70</v>
      </c>
      <c r="E2141" s="12" t="s">
        <v>16</v>
      </c>
      <c r="F2141" s="7">
        <v>77</v>
      </c>
      <c r="G2141" s="7">
        <v>75</v>
      </c>
      <c r="H2141" s="8">
        <v>11525050</v>
      </c>
      <c r="I2141" s="9">
        <v>1</v>
      </c>
      <c r="J2141" s="9">
        <v>1</v>
      </c>
      <c r="K2141" s="9">
        <v>1</v>
      </c>
      <c r="L2141" s="9">
        <v>1</v>
      </c>
      <c r="M2141" s="9">
        <v>1</v>
      </c>
      <c r="N2141" s="10">
        <v>5</v>
      </c>
    </row>
    <row r="2142" spans="1:14" x14ac:dyDescent="0.25">
      <c r="A2142" s="3" t="s">
        <v>10</v>
      </c>
      <c r="B2142" s="11" t="s">
        <v>54</v>
      </c>
      <c r="C2142" s="5">
        <v>11525</v>
      </c>
      <c r="D2142" s="5" t="s">
        <v>70</v>
      </c>
      <c r="E2142" s="12" t="s">
        <v>16</v>
      </c>
      <c r="F2142" s="7">
        <v>77</v>
      </c>
      <c r="G2142" s="7">
        <v>75</v>
      </c>
      <c r="H2142" s="8">
        <v>11525051</v>
      </c>
      <c r="I2142" s="9">
        <v>1</v>
      </c>
      <c r="J2142" s="9">
        <v>1</v>
      </c>
      <c r="K2142" s="9">
        <v>0</v>
      </c>
      <c r="L2142" s="9">
        <v>1</v>
      </c>
      <c r="M2142" s="9">
        <v>1</v>
      </c>
      <c r="N2142" s="10">
        <v>4</v>
      </c>
    </row>
    <row r="2143" spans="1:14" x14ac:dyDescent="0.25">
      <c r="A2143" s="3" t="s">
        <v>10</v>
      </c>
      <c r="B2143" s="11" t="s">
        <v>54</v>
      </c>
      <c r="C2143" s="5">
        <v>11525</v>
      </c>
      <c r="D2143" s="5" t="s">
        <v>70</v>
      </c>
      <c r="E2143" s="12" t="s">
        <v>16</v>
      </c>
      <c r="F2143" s="7">
        <v>77</v>
      </c>
      <c r="G2143" s="7">
        <v>75</v>
      </c>
      <c r="H2143" s="8">
        <v>11525052</v>
      </c>
      <c r="I2143" s="9">
        <v>0</v>
      </c>
      <c r="J2143" s="9">
        <v>1</v>
      </c>
      <c r="K2143" s="9">
        <v>1</v>
      </c>
      <c r="L2143" s="9">
        <v>1</v>
      </c>
      <c r="M2143" s="9">
        <v>1</v>
      </c>
      <c r="N2143" s="10">
        <v>4</v>
      </c>
    </row>
    <row r="2144" spans="1:14" x14ac:dyDescent="0.25">
      <c r="A2144" s="3" t="s">
        <v>10</v>
      </c>
      <c r="B2144" s="11" t="s">
        <v>54</v>
      </c>
      <c r="C2144" s="5">
        <v>11525</v>
      </c>
      <c r="D2144" s="5" t="s">
        <v>70</v>
      </c>
      <c r="E2144" s="12" t="s">
        <v>16</v>
      </c>
      <c r="F2144" s="7">
        <v>77</v>
      </c>
      <c r="G2144" s="7">
        <v>75</v>
      </c>
      <c r="H2144" s="8">
        <v>11525053</v>
      </c>
      <c r="I2144" s="9">
        <v>1</v>
      </c>
      <c r="J2144" s="9">
        <v>1</v>
      </c>
      <c r="K2144" s="9">
        <v>1</v>
      </c>
      <c r="L2144" s="9">
        <v>1</v>
      </c>
      <c r="M2144" s="9">
        <v>1</v>
      </c>
      <c r="N2144" s="10">
        <v>5</v>
      </c>
    </row>
    <row r="2145" spans="1:14" x14ac:dyDescent="0.25">
      <c r="A2145" s="3" t="s">
        <v>10</v>
      </c>
      <c r="B2145" s="11" t="s">
        <v>54</v>
      </c>
      <c r="C2145" s="5">
        <v>11525</v>
      </c>
      <c r="D2145" s="5" t="s">
        <v>70</v>
      </c>
      <c r="E2145" s="12" t="s">
        <v>16</v>
      </c>
      <c r="F2145" s="7">
        <v>77</v>
      </c>
      <c r="G2145" s="7">
        <v>75</v>
      </c>
      <c r="H2145" s="8">
        <v>11525054</v>
      </c>
      <c r="I2145" s="9">
        <v>0</v>
      </c>
      <c r="J2145" s="9">
        <v>1</v>
      </c>
      <c r="K2145" s="9">
        <v>1</v>
      </c>
      <c r="L2145" s="9">
        <v>1</v>
      </c>
      <c r="M2145" s="9">
        <v>1</v>
      </c>
      <c r="N2145" s="10">
        <v>4</v>
      </c>
    </row>
    <row r="2146" spans="1:14" x14ac:dyDescent="0.25">
      <c r="A2146" s="3" t="s">
        <v>10</v>
      </c>
      <c r="B2146" s="11" t="s">
        <v>54</v>
      </c>
      <c r="C2146" s="5">
        <v>11525</v>
      </c>
      <c r="D2146" s="5" t="s">
        <v>70</v>
      </c>
      <c r="E2146" s="12" t="s">
        <v>16</v>
      </c>
      <c r="F2146" s="7">
        <v>77</v>
      </c>
      <c r="G2146" s="7">
        <v>75</v>
      </c>
      <c r="H2146" s="8">
        <v>11525055</v>
      </c>
      <c r="I2146" s="9">
        <v>1</v>
      </c>
      <c r="J2146" s="9">
        <v>1</v>
      </c>
      <c r="K2146" s="9">
        <v>1</v>
      </c>
      <c r="L2146" s="9">
        <v>1</v>
      </c>
      <c r="M2146" s="9">
        <v>1</v>
      </c>
      <c r="N2146" s="10">
        <v>5</v>
      </c>
    </row>
    <row r="2147" spans="1:14" x14ac:dyDescent="0.25">
      <c r="A2147" s="3" t="s">
        <v>10</v>
      </c>
      <c r="B2147" s="11" t="s">
        <v>54</v>
      </c>
      <c r="C2147" s="5">
        <v>11525</v>
      </c>
      <c r="D2147" s="5" t="s">
        <v>70</v>
      </c>
      <c r="E2147" s="12" t="s">
        <v>16</v>
      </c>
      <c r="F2147" s="7">
        <v>77</v>
      </c>
      <c r="G2147" s="7">
        <v>75</v>
      </c>
      <c r="H2147" s="8">
        <v>11525056</v>
      </c>
      <c r="I2147" s="9">
        <v>1</v>
      </c>
      <c r="J2147" s="9">
        <v>1</v>
      </c>
      <c r="K2147" s="9">
        <v>1</v>
      </c>
      <c r="L2147" s="9">
        <v>1</v>
      </c>
      <c r="M2147" s="9">
        <v>1</v>
      </c>
      <c r="N2147" s="10">
        <v>5</v>
      </c>
    </row>
    <row r="2148" spans="1:14" x14ac:dyDescent="0.25">
      <c r="A2148" s="3" t="s">
        <v>10</v>
      </c>
      <c r="B2148" s="11" t="s">
        <v>54</v>
      </c>
      <c r="C2148" s="5">
        <v>11525</v>
      </c>
      <c r="D2148" s="5" t="s">
        <v>70</v>
      </c>
      <c r="E2148" s="12" t="s">
        <v>16</v>
      </c>
      <c r="F2148" s="7">
        <v>77</v>
      </c>
      <c r="G2148" s="7">
        <v>75</v>
      </c>
      <c r="H2148" s="8">
        <v>11525057</v>
      </c>
      <c r="I2148" s="9">
        <v>1</v>
      </c>
      <c r="J2148" s="9">
        <v>1</v>
      </c>
      <c r="K2148" s="9">
        <v>1</v>
      </c>
      <c r="L2148" s="9">
        <v>1</v>
      </c>
      <c r="M2148" s="9">
        <v>1</v>
      </c>
      <c r="N2148" s="10">
        <v>5</v>
      </c>
    </row>
    <row r="2149" spans="1:14" x14ac:dyDescent="0.25">
      <c r="A2149" s="3" t="s">
        <v>10</v>
      </c>
      <c r="B2149" s="11" t="s">
        <v>54</v>
      </c>
      <c r="C2149" s="5">
        <v>11525</v>
      </c>
      <c r="D2149" s="5" t="s">
        <v>70</v>
      </c>
      <c r="E2149" s="12" t="s">
        <v>16</v>
      </c>
      <c r="F2149" s="7">
        <v>77</v>
      </c>
      <c r="G2149" s="7">
        <v>75</v>
      </c>
      <c r="H2149" s="8">
        <v>11525058</v>
      </c>
      <c r="I2149" s="9">
        <v>1</v>
      </c>
      <c r="J2149" s="9">
        <v>1</v>
      </c>
      <c r="K2149" s="9">
        <v>1</v>
      </c>
      <c r="L2149" s="9">
        <v>1</v>
      </c>
      <c r="M2149" s="9">
        <v>1</v>
      </c>
      <c r="N2149" s="10">
        <v>5</v>
      </c>
    </row>
    <row r="2150" spans="1:14" x14ac:dyDescent="0.25">
      <c r="A2150" s="3" t="s">
        <v>10</v>
      </c>
      <c r="B2150" s="11" t="s">
        <v>54</v>
      </c>
      <c r="C2150" s="5">
        <v>11525</v>
      </c>
      <c r="D2150" s="5" t="s">
        <v>70</v>
      </c>
      <c r="E2150" s="12" t="s">
        <v>16</v>
      </c>
      <c r="F2150" s="7">
        <v>77</v>
      </c>
      <c r="G2150" s="7">
        <v>75</v>
      </c>
      <c r="H2150" s="8">
        <v>11525059</v>
      </c>
      <c r="I2150" s="9">
        <v>1</v>
      </c>
      <c r="J2150" s="9">
        <v>1</v>
      </c>
      <c r="K2150" s="9">
        <v>1</v>
      </c>
      <c r="L2150" s="9">
        <v>1</v>
      </c>
      <c r="M2150" s="9">
        <v>1</v>
      </c>
      <c r="N2150" s="10">
        <v>5</v>
      </c>
    </row>
    <row r="2151" spans="1:14" x14ac:dyDescent="0.25">
      <c r="A2151" s="3" t="s">
        <v>10</v>
      </c>
      <c r="B2151" s="11" t="s">
        <v>54</v>
      </c>
      <c r="C2151" s="5">
        <v>11525</v>
      </c>
      <c r="D2151" s="5" t="s">
        <v>70</v>
      </c>
      <c r="E2151" s="12" t="s">
        <v>16</v>
      </c>
      <c r="F2151" s="7">
        <v>77</v>
      </c>
      <c r="G2151" s="7">
        <v>75</v>
      </c>
      <c r="H2151" s="8">
        <v>11525060</v>
      </c>
      <c r="I2151" s="9">
        <v>1</v>
      </c>
      <c r="J2151" s="9">
        <v>1</v>
      </c>
      <c r="K2151" s="9">
        <v>0</v>
      </c>
      <c r="L2151" s="9">
        <v>1</v>
      </c>
      <c r="M2151" s="9">
        <v>1</v>
      </c>
      <c r="N2151" s="10">
        <v>4</v>
      </c>
    </row>
    <row r="2152" spans="1:14" x14ac:dyDescent="0.25">
      <c r="A2152" s="3" t="s">
        <v>10</v>
      </c>
      <c r="B2152" s="11" t="s">
        <v>54</v>
      </c>
      <c r="C2152" s="5">
        <v>11525</v>
      </c>
      <c r="D2152" s="5" t="s">
        <v>70</v>
      </c>
      <c r="E2152" s="12" t="s">
        <v>16</v>
      </c>
      <c r="F2152" s="7">
        <v>77</v>
      </c>
      <c r="G2152" s="7">
        <v>75</v>
      </c>
      <c r="H2152" s="8">
        <v>11525061</v>
      </c>
      <c r="I2152" s="9">
        <v>1</v>
      </c>
      <c r="J2152" s="9">
        <v>1</v>
      </c>
      <c r="K2152" s="9">
        <v>1</v>
      </c>
      <c r="L2152" s="9">
        <v>1</v>
      </c>
      <c r="M2152" s="9">
        <v>1</v>
      </c>
      <c r="N2152" s="10">
        <v>5</v>
      </c>
    </row>
    <row r="2153" spans="1:14" x14ac:dyDescent="0.25">
      <c r="A2153" s="3" t="s">
        <v>10</v>
      </c>
      <c r="B2153" s="11" t="s">
        <v>54</v>
      </c>
      <c r="C2153" s="5">
        <v>11525</v>
      </c>
      <c r="D2153" s="5" t="s">
        <v>70</v>
      </c>
      <c r="E2153" s="12" t="s">
        <v>16</v>
      </c>
      <c r="F2153" s="7">
        <v>77</v>
      </c>
      <c r="G2153" s="7">
        <v>75</v>
      </c>
      <c r="H2153" s="8">
        <v>11525062</v>
      </c>
      <c r="I2153" s="9">
        <v>1</v>
      </c>
      <c r="J2153" s="9">
        <v>1</v>
      </c>
      <c r="K2153" s="9">
        <v>1</v>
      </c>
      <c r="L2153" s="9">
        <v>1</v>
      </c>
      <c r="M2153" s="9">
        <v>1</v>
      </c>
      <c r="N2153" s="10">
        <v>5</v>
      </c>
    </row>
    <row r="2154" spans="1:14" x14ac:dyDescent="0.25">
      <c r="A2154" s="3" t="s">
        <v>10</v>
      </c>
      <c r="B2154" s="11" t="s">
        <v>54</v>
      </c>
      <c r="C2154" s="5">
        <v>11525</v>
      </c>
      <c r="D2154" s="5" t="s">
        <v>70</v>
      </c>
      <c r="E2154" s="12" t="s">
        <v>16</v>
      </c>
      <c r="F2154" s="7">
        <v>77</v>
      </c>
      <c r="G2154" s="7">
        <v>75</v>
      </c>
      <c r="H2154" s="8">
        <v>11525063</v>
      </c>
      <c r="I2154" s="9">
        <v>1</v>
      </c>
      <c r="J2154" s="9">
        <v>1</v>
      </c>
      <c r="K2154" s="9">
        <v>1</v>
      </c>
      <c r="L2154" s="9">
        <v>1</v>
      </c>
      <c r="M2154" s="9">
        <v>1</v>
      </c>
      <c r="N2154" s="10">
        <v>5</v>
      </c>
    </row>
    <row r="2155" spans="1:14" x14ac:dyDescent="0.25">
      <c r="A2155" s="3" t="s">
        <v>10</v>
      </c>
      <c r="B2155" s="11" t="s">
        <v>54</v>
      </c>
      <c r="C2155" s="5">
        <v>11525</v>
      </c>
      <c r="D2155" s="5" t="s">
        <v>70</v>
      </c>
      <c r="E2155" s="12" t="s">
        <v>16</v>
      </c>
      <c r="F2155" s="7">
        <v>77</v>
      </c>
      <c r="G2155" s="7">
        <v>75</v>
      </c>
      <c r="H2155" s="8">
        <v>11525064</v>
      </c>
      <c r="I2155" s="9">
        <v>1</v>
      </c>
      <c r="J2155" s="9">
        <v>1</v>
      </c>
      <c r="K2155" s="9">
        <v>1</v>
      </c>
      <c r="L2155" s="9">
        <v>1</v>
      </c>
      <c r="M2155" s="9">
        <v>1</v>
      </c>
      <c r="N2155" s="10">
        <v>5</v>
      </c>
    </row>
    <row r="2156" spans="1:14" x14ac:dyDescent="0.25">
      <c r="A2156" s="3" t="s">
        <v>10</v>
      </c>
      <c r="B2156" s="11" t="s">
        <v>54</v>
      </c>
      <c r="C2156" s="5">
        <v>11525</v>
      </c>
      <c r="D2156" s="5" t="s">
        <v>70</v>
      </c>
      <c r="E2156" s="12" t="s">
        <v>16</v>
      </c>
      <c r="F2156" s="7">
        <v>77</v>
      </c>
      <c r="G2156" s="7">
        <v>75</v>
      </c>
      <c r="H2156" s="8">
        <v>11525065</v>
      </c>
      <c r="I2156" s="9">
        <v>1</v>
      </c>
      <c r="J2156" s="9">
        <v>1</v>
      </c>
      <c r="K2156" s="9">
        <v>1</v>
      </c>
      <c r="L2156" s="9">
        <v>1</v>
      </c>
      <c r="M2156" s="9">
        <v>1</v>
      </c>
      <c r="N2156" s="10">
        <v>5</v>
      </c>
    </row>
    <row r="2157" spans="1:14" x14ac:dyDescent="0.25">
      <c r="A2157" s="3" t="s">
        <v>10</v>
      </c>
      <c r="B2157" s="11" t="s">
        <v>54</v>
      </c>
      <c r="C2157" s="5">
        <v>11525</v>
      </c>
      <c r="D2157" s="5" t="s">
        <v>70</v>
      </c>
      <c r="E2157" s="12" t="s">
        <v>16</v>
      </c>
      <c r="F2157" s="7">
        <v>77</v>
      </c>
      <c r="G2157" s="7">
        <v>75</v>
      </c>
      <c r="H2157" s="8">
        <v>11525066</v>
      </c>
      <c r="I2157" s="9">
        <v>1</v>
      </c>
      <c r="J2157" s="9">
        <v>1</v>
      </c>
      <c r="K2157" s="9">
        <v>0</v>
      </c>
      <c r="L2157" s="9">
        <v>1</v>
      </c>
      <c r="M2157" s="9">
        <v>1</v>
      </c>
      <c r="N2157" s="10">
        <v>4</v>
      </c>
    </row>
    <row r="2158" spans="1:14" x14ac:dyDescent="0.25">
      <c r="A2158" s="3" t="s">
        <v>10</v>
      </c>
      <c r="B2158" s="11" t="s">
        <v>54</v>
      </c>
      <c r="C2158" s="5">
        <v>11525</v>
      </c>
      <c r="D2158" s="5" t="s">
        <v>70</v>
      </c>
      <c r="E2158" s="12" t="s">
        <v>16</v>
      </c>
      <c r="F2158" s="7">
        <v>77</v>
      </c>
      <c r="G2158" s="7">
        <v>75</v>
      </c>
      <c r="H2158" s="8">
        <v>11525067</v>
      </c>
      <c r="I2158" s="9">
        <v>1</v>
      </c>
      <c r="J2158" s="9">
        <v>1</v>
      </c>
      <c r="K2158" s="9">
        <v>1</v>
      </c>
      <c r="L2158" s="9">
        <v>1</v>
      </c>
      <c r="M2158" s="9">
        <v>1</v>
      </c>
      <c r="N2158" s="10">
        <v>5</v>
      </c>
    </row>
    <row r="2159" spans="1:14" x14ac:dyDescent="0.25">
      <c r="A2159" s="3" t="s">
        <v>10</v>
      </c>
      <c r="B2159" s="11" t="s">
        <v>54</v>
      </c>
      <c r="C2159" s="5">
        <v>11525</v>
      </c>
      <c r="D2159" s="5" t="s">
        <v>70</v>
      </c>
      <c r="E2159" s="12" t="s">
        <v>16</v>
      </c>
      <c r="F2159" s="7">
        <v>77</v>
      </c>
      <c r="G2159" s="7">
        <v>75</v>
      </c>
      <c r="H2159" s="8">
        <v>11525068</v>
      </c>
      <c r="I2159" s="9">
        <v>1</v>
      </c>
      <c r="J2159" s="9">
        <v>1</v>
      </c>
      <c r="K2159" s="9">
        <v>0</v>
      </c>
      <c r="L2159" s="9">
        <v>1</v>
      </c>
      <c r="M2159" s="9">
        <v>1</v>
      </c>
      <c r="N2159" s="10">
        <v>4</v>
      </c>
    </row>
    <row r="2160" spans="1:14" x14ac:dyDescent="0.25">
      <c r="A2160" s="3" t="s">
        <v>10</v>
      </c>
      <c r="B2160" s="11" t="s">
        <v>54</v>
      </c>
      <c r="C2160" s="5">
        <v>11525</v>
      </c>
      <c r="D2160" s="5" t="s">
        <v>70</v>
      </c>
      <c r="E2160" s="12" t="s">
        <v>16</v>
      </c>
      <c r="F2160" s="7">
        <v>77</v>
      </c>
      <c r="G2160" s="7">
        <v>75</v>
      </c>
      <c r="H2160" s="8">
        <v>11525069</v>
      </c>
      <c r="I2160" s="9">
        <v>1</v>
      </c>
      <c r="J2160" s="9">
        <v>1</v>
      </c>
      <c r="K2160" s="9">
        <v>1</v>
      </c>
      <c r="L2160" s="9">
        <v>1</v>
      </c>
      <c r="M2160" s="9">
        <v>1</v>
      </c>
      <c r="N2160" s="10">
        <v>5</v>
      </c>
    </row>
    <row r="2161" spans="1:14" x14ac:dyDescent="0.25">
      <c r="A2161" s="3" t="s">
        <v>10</v>
      </c>
      <c r="B2161" s="11" t="s">
        <v>54</v>
      </c>
      <c r="C2161" s="5">
        <v>11525</v>
      </c>
      <c r="D2161" s="5" t="s">
        <v>70</v>
      </c>
      <c r="E2161" s="12" t="s">
        <v>16</v>
      </c>
      <c r="F2161" s="7">
        <v>77</v>
      </c>
      <c r="G2161" s="7">
        <v>75</v>
      </c>
      <c r="H2161" s="8">
        <v>11525070</v>
      </c>
      <c r="I2161" s="9">
        <v>1</v>
      </c>
      <c r="J2161" s="9">
        <v>1</v>
      </c>
      <c r="K2161" s="9">
        <v>1</v>
      </c>
      <c r="L2161" s="9">
        <v>1</v>
      </c>
      <c r="M2161" s="9">
        <v>1</v>
      </c>
      <c r="N2161" s="10">
        <v>5</v>
      </c>
    </row>
    <row r="2162" spans="1:14" x14ac:dyDescent="0.25">
      <c r="A2162" s="3" t="s">
        <v>10</v>
      </c>
      <c r="B2162" s="11" t="s">
        <v>54</v>
      </c>
      <c r="C2162" s="5">
        <v>11525</v>
      </c>
      <c r="D2162" s="5" t="s">
        <v>70</v>
      </c>
      <c r="E2162" s="12" t="s">
        <v>16</v>
      </c>
      <c r="F2162" s="7">
        <v>77</v>
      </c>
      <c r="G2162" s="7">
        <v>75</v>
      </c>
      <c r="H2162" s="8">
        <v>11525071</v>
      </c>
      <c r="I2162" s="9">
        <v>1</v>
      </c>
      <c r="J2162" s="9">
        <v>1</v>
      </c>
      <c r="K2162" s="9">
        <v>1</v>
      </c>
      <c r="L2162" s="9">
        <v>1</v>
      </c>
      <c r="M2162" s="9">
        <v>1</v>
      </c>
      <c r="N2162" s="10">
        <v>5</v>
      </c>
    </row>
    <row r="2163" spans="1:14" x14ac:dyDescent="0.25">
      <c r="A2163" s="3" t="s">
        <v>10</v>
      </c>
      <c r="B2163" s="11" t="s">
        <v>54</v>
      </c>
      <c r="C2163" s="5">
        <v>11525</v>
      </c>
      <c r="D2163" s="5" t="s">
        <v>70</v>
      </c>
      <c r="E2163" s="12" t="s">
        <v>16</v>
      </c>
      <c r="F2163" s="7">
        <v>77</v>
      </c>
      <c r="G2163" s="7">
        <v>75</v>
      </c>
      <c r="H2163" s="8">
        <v>11525072</v>
      </c>
      <c r="I2163" s="9">
        <v>1</v>
      </c>
      <c r="J2163" s="9">
        <v>1</v>
      </c>
      <c r="K2163" s="9">
        <v>1</v>
      </c>
      <c r="L2163" s="9">
        <v>1</v>
      </c>
      <c r="M2163" s="9">
        <v>1</v>
      </c>
      <c r="N2163" s="10">
        <v>5</v>
      </c>
    </row>
    <row r="2164" spans="1:14" x14ac:dyDescent="0.25">
      <c r="A2164" s="3" t="s">
        <v>10</v>
      </c>
      <c r="B2164" s="11" t="s">
        <v>54</v>
      </c>
      <c r="C2164" s="5">
        <v>11525</v>
      </c>
      <c r="D2164" s="5" t="s">
        <v>70</v>
      </c>
      <c r="E2164" s="12" t="s">
        <v>16</v>
      </c>
      <c r="F2164" s="7">
        <v>77</v>
      </c>
      <c r="G2164" s="7">
        <v>75</v>
      </c>
      <c r="H2164" s="8">
        <v>11525073</v>
      </c>
      <c r="I2164" s="9">
        <v>1</v>
      </c>
      <c r="J2164" s="9">
        <v>1</v>
      </c>
      <c r="K2164" s="9">
        <v>1</v>
      </c>
      <c r="L2164" s="9">
        <v>1</v>
      </c>
      <c r="M2164" s="9">
        <v>1</v>
      </c>
      <c r="N2164" s="10">
        <v>5</v>
      </c>
    </row>
    <row r="2165" spans="1:14" x14ac:dyDescent="0.25">
      <c r="A2165" s="3" t="s">
        <v>10</v>
      </c>
      <c r="B2165" s="11" t="s">
        <v>54</v>
      </c>
      <c r="C2165" s="5">
        <v>11525</v>
      </c>
      <c r="D2165" s="5" t="s">
        <v>70</v>
      </c>
      <c r="E2165" s="12" t="s">
        <v>16</v>
      </c>
      <c r="F2165" s="7">
        <v>77</v>
      </c>
      <c r="G2165" s="7">
        <v>75</v>
      </c>
      <c r="H2165" s="8">
        <v>11525074</v>
      </c>
      <c r="I2165" s="9">
        <v>1</v>
      </c>
      <c r="J2165" s="9">
        <v>1</v>
      </c>
      <c r="K2165" s="9">
        <v>1</v>
      </c>
      <c r="L2165" s="9">
        <v>1</v>
      </c>
      <c r="M2165" s="9">
        <v>1</v>
      </c>
      <c r="N2165" s="10">
        <v>5</v>
      </c>
    </row>
    <row r="2166" spans="1:14" x14ac:dyDescent="0.25">
      <c r="A2166" s="3" t="s">
        <v>10</v>
      </c>
      <c r="B2166" s="11" t="s">
        <v>54</v>
      </c>
      <c r="C2166" s="5">
        <v>11525</v>
      </c>
      <c r="D2166" s="5" t="s">
        <v>70</v>
      </c>
      <c r="E2166" s="12" t="s">
        <v>16</v>
      </c>
      <c r="F2166" s="7">
        <v>77</v>
      </c>
      <c r="G2166" s="7">
        <v>75</v>
      </c>
      <c r="H2166" s="8">
        <v>11525075</v>
      </c>
      <c r="I2166" s="9">
        <v>1</v>
      </c>
      <c r="J2166" s="9">
        <v>1</v>
      </c>
      <c r="K2166" s="9">
        <v>1</v>
      </c>
      <c r="L2166" s="9">
        <v>1</v>
      </c>
      <c r="M2166" s="9">
        <v>1</v>
      </c>
      <c r="N2166" s="10">
        <v>5</v>
      </c>
    </row>
    <row r="2167" spans="1:14" x14ac:dyDescent="0.25">
      <c r="A2167" s="3" t="s">
        <v>10</v>
      </c>
      <c r="B2167" s="11" t="s">
        <v>55</v>
      </c>
      <c r="C2167" s="5">
        <v>11526</v>
      </c>
      <c r="D2167" s="5" t="s">
        <v>72</v>
      </c>
      <c r="E2167" s="6" t="s">
        <v>15</v>
      </c>
      <c r="F2167" s="7">
        <v>116</v>
      </c>
      <c r="G2167" s="7">
        <v>109</v>
      </c>
      <c r="H2167" s="8">
        <v>11526001</v>
      </c>
      <c r="I2167" s="9">
        <v>1</v>
      </c>
      <c r="J2167" s="9">
        <v>1</v>
      </c>
      <c r="K2167" s="9">
        <v>0</v>
      </c>
      <c r="L2167" s="9">
        <v>1</v>
      </c>
      <c r="M2167" s="9">
        <v>1</v>
      </c>
      <c r="N2167" s="10">
        <v>4</v>
      </c>
    </row>
    <row r="2168" spans="1:14" x14ac:dyDescent="0.25">
      <c r="A2168" s="3" t="s">
        <v>10</v>
      </c>
      <c r="B2168" s="11" t="s">
        <v>55</v>
      </c>
      <c r="C2168" s="5">
        <v>11526</v>
      </c>
      <c r="D2168" s="5" t="s">
        <v>72</v>
      </c>
      <c r="E2168" s="12" t="s">
        <v>15</v>
      </c>
      <c r="F2168" s="7">
        <v>116</v>
      </c>
      <c r="G2168" s="7">
        <v>109</v>
      </c>
      <c r="H2168" s="8">
        <v>11526002</v>
      </c>
      <c r="I2168" s="9">
        <v>1</v>
      </c>
      <c r="J2168" s="9">
        <v>1</v>
      </c>
      <c r="K2168" s="9">
        <v>1</v>
      </c>
      <c r="L2168" s="9">
        <v>1</v>
      </c>
      <c r="M2168" s="9">
        <v>1</v>
      </c>
      <c r="N2168" s="10">
        <v>5</v>
      </c>
    </row>
    <row r="2169" spans="1:14" x14ac:dyDescent="0.25">
      <c r="A2169" s="3" t="s">
        <v>10</v>
      </c>
      <c r="B2169" s="11" t="s">
        <v>55</v>
      </c>
      <c r="C2169" s="5">
        <v>11526</v>
      </c>
      <c r="D2169" s="5" t="s">
        <v>72</v>
      </c>
      <c r="E2169" s="12" t="s">
        <v>15</v>
      </c>
      <c r="F2169" s="7">
        <v>116</v>
      </c>
      <c r="G2169" s="7">
        <v>109</v>
      </c>
      <c r="H2169" s="8">
        <v>11526003</v>
      </c>
      <c r="I2169" s="9">
        <v>1</v>
      </c>
      <c r="J2169" s="9">
        <v>1</v>
      </c>
      <c r="K2169" s="9">
        <v>1</v>
      </c>
      <c r="L2169" s="9">
        <v>1</v>
      </c>
      <c r="M2169" s="9">
        <v>1</v>
      </c>
      <c r="N2169" s="10">
        <v>5</v>
      </c>
    </row>
    <row r="2170" spans="1:14" x14ac:dyDescent="0.25">
      <c r="A2170" s="3" t="s">
        <v>10</v>
      </c>
      <c r="B2170" s="11" t="s">
        <v>55</v>
      </c>
      <c r="C2170" s="5">
        <v>11526</v>
      </c>
      <c r="D2170" s="5" t="s">
        <v>72</v>
      </c>
      <c r="E2170" s="12" t="s">
        <v>15</v>
      </c>
      <c r="F2170" s="7">
        <v>116</v>
      </c>
      <c r="G2170" s="7">
        <v>109</v>
      </c>
      <c r="H2170" s="8">
        <v>11526004</v>
      </c>
      <c r="I2170" s="9">
        <v>1</v>
      </c>
      <c r="J2170" s="9">
        <v>1</v>
      </c>
      <c r="K2170" s="9">
        <v>0</v>
      </c>
      <c r="L2170" s="9">
        <v>1</v>
      </c>
      <c r="M2170" s="9">
        <v>1</v>
      </c>
      <c r="N2170" s="10">
        <v>4</v>
      </c>
    </row>
    <row r="2171" spans="1:14" x14ac:dyDescent="0.25">
      <c r="A2171" s="3" t="s">
        <v>10</v>
      </c>
      <c r="B2171" s="11" t="s">
        <v>55</v>
      </c>
      <c r="C2171" s="5">
        <v>11526</v>
      </c>
      <c r="D2171" s="5" t="s">
        <v>72</v>
      </c>
      <c r="E2171" s="12" t="s">
        <v>15</v>
      </c>
      <c r="F2171" s="7">
        <v>116</v>
      </c>
      <c r="G2171" s="7">
        <v>109</v>
      </c>
      <c r="H2171" s="8">
        <v>11526005</v>
      </c>
      <c r="I2171" s="9">
        <v>1</v>
      </c>
      <c r="J2171" s="9">
        <v>1</v>
      </c>
      <c r="K2171" s="9">
        <v>1</v>
      </c>
      <c r="L2171" s="9">
        <v>1</v>
      </c>
      <c r="M2171" s="9">
        <v>1</v>
      </c>
      <c r="N2171" s="10">
        <v>5</v>
      </c>
    </row>
    <row r="2172" spans="1:14" x14ac:dyDescent="0.25">
      <c r="A2172" s="3" t="s">
        <v>10</v>
      </c>
      <c r="B2172" s="11" t="s">
        <v>55</v>
      </c>
      <c r="C2172" s="5">
        <v>11526</v>
      </c>
      <c r="D2172" s="5" t="s">
        <v>72</v>
      </c>
      <c r="E2172" s="12" t="s">
        <v>15</v>
      </c>
      <c r="F2172" s="7">
        <v>116</v>
      </c>
      <c r="G2172" s="7">
        <v>109</v>
      </c>
      <c r="H2172" s="8">
        <v>11526006</v>
      </c>
      <c r="I2172" s="9">
        <v>1</v>
      </c>
      <c r="J2172" s="9">
        <v>1</v>
      </c>
      <c r="K2172" s="9">
        <v>1</v>
      </c>
      <c r="L2172" s="9">
        <v>1</v>
      </c>
      <c r="M2172" s="9">
        <v>1</v>
      </c>
      <c r="N2172" s="10">
        <v>5</v>
      </c>
    </row>
    <row r="2173" spans="1:14" x14ac:dyDescent="0.25">
      <c r="A2173" s="3" t="s">
        <v>10</v>
      </c>
      <c r="B2173" s="11" t="s">
        <v>55</v>
      </c>
      <c r="C2173" s="5">
        <v>11526</v>
      </c>
      <c r="D2173" s="5" t="s">
        <v>72</v>
      </c>
      <c r="E2173" s="12" t="s">
        <v>15</v>
      </c>
      <c r="F2173" s="7">
        <v>116</v>
      </c>
      <c r="G2173" s="7">
        <v>109</v>
      </c>
      <c r="H2173" s="8">
        <v>11526007</v>
      </c>
      <c r="I2173" s="9">
        <v>1</v>
      </c>
      <c r="J2173" s="9">
        <v>1</v>
      </c>
      <c r="K2173" s="9">
        <v>1</v>
      </c>
      <c r="L2173" s="9">
        <v>1</v>
      </c>
      <c r="M2173" s="9">
        <v>1</v>
      </c>
      <c r="N2173" s="10">
        <v>5</v>
      </c>
    </row>
    <row r="2174" spans="1:14" x14ac:dyDescent="0.25">
      <c r="A2174" s="3" t="s">
        <v>10</v>
      </c>
      <c r="B2174" s="11" t="s">
        <v>55</v>
      </c>
      <c r="C2174" s="5">
        <v>11526</v>
      </c>
      <c r="D2174" s="5" t="s">
        <v>72</v>
      </c>
      <c r="E2174" s="12" t="s">
        <v>15</v>
      </c>
      <c r="F2174" s="7">
        <v>116</v>
      </c>
      <c r="G2174" s="7">
        <v>109</v>
      </c>
      <c r="H2174" s="8">
        <v>11526008</v>
      </c>
      <c r="I2174" s="9">
        <v>1</v>
      </c>
      <c r="J2174" s="9">
        <v>1</v>
      </c>
      <c r="K2174" s="9">
        <v>1</v>
      </c>
      <c r="L2174" s="9">
        <v>1</v>
      </c>
      <c r="M2174" s="9">
        <v>1</v>
      </c>
      <c r="N2174" s="10">
        <v>5</v>
      </c>
    </row>
    <row r="2175" spans="1:14" x14ac:dyDescent="0.25">
      <c r="A2175" s="3" t="s">
        <v>10</v>
      </c>
      <c r="B2175" s="11" t="s">
        <v>55</v>
      </c>
      <c r="C2175" s="5">
        <v>11526</v>
      </c>
      <c r="D2175" s="5" t="s">
        <v>72</v>
      </c>
      <c r="E2175" s="12" t="s">
        <v>15</v>
      </c>
      <c r="F2175" s="7">
        <v>116</v>
      </c>
      <c r="G2175" s="7">
        <v>109</v>
      </c>
      <c r="H2175" s="8">
        <v>11526009</v>
      </c>
      <c r="I2175" s="9">
        <v>0</v>
      </c>
      <c r="J2175" s="9">
        <v>1</v>
      </c>
      <c r="K2175" s="9">
        <v>0</v>
      </c>
      <c r="L2175" s="9">
        <v>0</v>
      </c>
      <c r="M2175" s="9">
        <v>1</v>
      </c>
      <c r="N2175" s="10">
        <v>2</v>
      </c>
    </row>
    <row r="2176" spans="1:14" x14ac:dyDescent="0.25">
      <c r="A2176" s="3" t="s">
        <v>10</v>
      </c>
      <c r="B2176" s="11" t="s">
        <v>55</v>
      </c>
      <c r="C2176" s="5">
        <v>11526</v>
      </c>
      <c r="D2176" s="5" t="s">
        <v>72</v>
      </c>
      <c r="E2176" s="12" t="s">
        <v>15</v>
      </c>
      <c r="F2176" s="7">
        <v>116</v>
      </c>
      <c r="G2176" s="7">
        <v>109</v>
      </c>
      <c r="H2176" s="8">
        <v>11526010</v>
      </c>
      <c r="I2176" s="9">
        <v>1</v>
      </c>
      <c r="J2176" s="9">
        <v>1</v>
      </c>
      <c r="K2176" s="9">
        <v>1</v>
      </c>
      <c r="L2176" s="9">
        <v>1</v>
      </c>
      <c r="M2176" s="9">
        <v>1</v>
      </c>
      <c r="N2176" s="10">
        <v>5</v>
      </c>
    </row>
    <row r="2177" spans="1:14" x14ac:dyDescent="0.25">
      <c r="A2177" s="3" t="s">
        <v>10</v>
      </c>
      <c r="B2177" s="11" t="s">
        <v>55</v>
      </c>
      <c r="C2177" s="5">
        <v>11526</v>
      </c>
      <c r="D2177" s="5" t="s">
        <v>72</v>
      </c>
      <c r="E2177" s="12" t="s">
        <v>15</v>
      </c>
      <c r="F2177" s="7">
        <v>116</v>
      </c>
      <c r="G2177" s="7">
        <v>109</v>
      </c>
      <c r="H2177" s="8">
        <v>11526011</v>
      </c>
      <c r="I2177" s="9">
        <v>1</v>
      </c>
      <c r="J2177" s="9">
        <v>1</v>
      </c>
      <c r="K2177" s="9">
        <v>0</v>
      </c>
      <c r="L2177" s="9">
        <v>1</v>
      </c>
      <c r="M2177" s="9">
        <v>1</v>
      </c>
      <c r="N2177" s="10">
        <v>4</v>
      </c>
    </row>
    <row r="2178" spans="1:14" x14ac:dyDescent="0.25">
      <c r="A2178" s="3" t="s">
        <v>10</v>
      </c>
      <c r="B2178" s="11" t="s">
        <v>55</v>
      </c>
      <c r="C2178" s="5">
        <v>11526</v>
      </c>
      <c r="D2178" s="5" t="s">
        <v>72</v>
      </c>
      <c r="E2178" s="12" t="s">
        <v>15</v>
      </c>
      <c r="F2178" s="7">
        <v>116</v>
      </c>
      <c r="G2178" s="7">
        <v>109</v>
      </c>
      <c r="H2178" s="8">
        <v>11526012</v>
      </c>
      <c r="I2178" s="9">
        <v>1</v>
      </c>
      <c r="J2178" s="9">
        <v>1</v>
      </c>
      <c r="K2178" s="9">
        <v>1</v>
      </c>
      <c r="L2178" s="9">
        <v>1</v>
      </c>
      <c r="M2178" s="9">
        <v>1</v>
      </c>
      <c r="N2178" s="10">
        <v>5</v>
      </c>
    </row>
    <row r="2179" spans="1:14" x14ac:dyDescent="0.25">
      <c r="A2179" s="3" t="s">
        <v>10</v>
      </c>
      <c r="B2179" s="11" t="s">
        <v>55</v>
      </c>
      <c r="C2179" s="5">
        <v>11526</v>
      </c>
      <c r="D2179" s="5" t="s">
        <v>72</v>
      </c>
      <c r="E2179" s="12" t="s">
        <v>15</v>
      </c>
      <c r="F2179" s="7">
        <v>116</v>
      </c>
      <c r="G2179" s="7">
        <v>109</v>
      </c>
      <c r="H2179" s="8">
        <v>11526013</v>
      </c>
      <c r="I2179" s="9">
        <v>1</v>
      </c>
      <c r="J2179" s="9">
        <v>0</v>
      </c>
      <c r="K2179" s="9">
        <v>1</v>
      </c>
      <c r="L2179" s="9">
        <v>1</v>
      </c>
      <c r="M2179" s="9">
        <v>1</v>
      </c>
      <c r="N2179" s="10">
        <v>4</v>
      </c>
    </row>
    <row r="2180" spans="1:14" x14ac:dyDescent="0.25">
      <c r="A2180" s="3" t="s">
        <v>10</v>
      </c>
      <c r="B2180" s="11" t="s">
        <v>55</v>
      </c>
      <c r="C2180" s="5">
        <v>11526</v>
      </c>
      <c r="D2180" s="5" t="s">
        <v>72</v>
      </c>
      <c r="E2180" s="12" t="s">
        <v>15</v>
      </c>
      <c r="F2180" s="7">
        <v>116</v>
      </c>
      <c r="G2180" s="7">
        <v>109</v>
      </c>
      <c r="H2180" s="8">
        <v>11526014</v>
      </c>
      <c r="I2180" s="9">
        <v>1</v>
      </c>
      <c r="J2180" s="9">
        <v>1</v>
      </c>
      <c r="K2180" s="9">
        <v>1</v>
      </c>
      <c r="L2180" s="9">
        <v>1</v>
      </c>
      <c r="M2180" s="9">
        <v>1</v>
      </c>
      <c r="N2180" s="10">
        <v>5</v>
      </c>
    </row>
    <row r="2181" spans="1:14" x14ac:dyDescent="0.25">
      <c r="A2181" s="3" t="s">
        <v>10</v>
      </c>
      <c r="B2181" s="11" t="s">
        <v>55</v>
      </c>
      <c r="C2181" s="5">
        <v>11526</v>
      </c>
      <c r="D2181" s="5" t="s">
        <v>72</v>
      </c>
      <c r="E2181" s="12" t="s">
        <v>15</v>
      </c>
      <c r="F2181" s="7">
        <v>116</v>
      </c>
      <c r="G2181" s="7">
        <v>109</v>
      </c>
      <c r="H2181" s="8">
        <v>11526015</v>
      </c>
      <c r="I2181" s="9">
        <v>1</v>
      </c>
      <c r="J2181" s="9">
        <v>1</v>
      </c>
      <c r="K2181" s="9">
        <v>1</v>
      </c>
      <c r="L2181" s="9">
        <v>1</v>
      </c>
      <c r="M2181" s="9">
        <v>1</v>
      </c>
      <c r="N2181" s="10">
        <v>5</v>
      </c>
    </row>
    <row r="2182" spans="1:14" x14ac:dyDescent="0.25">
      <c r="A2182" s="3" t="s">
        <v>10</v>
      </c>
      <c r="B2182" s="11" t="s">
        <v>55</v>
      </c>
      <c r="C2182" s="5">
        <v>11526</v>
      </c>
      <c r="D2182" s="5" t="s">
        <v>72</v>
      </c>
      <c r="E2182" s="12" t="s">
        <v>15</v>
      </c>
      <c r="F2182" s="7">
        <v>116</v>
      </c>
      <c r="G2182" s="7">
        <v>109</v>
      </c>
      <c r="H2182" s="8">
        <v>11526016</v>
      </c>
      <c r="I2182" s="9">
        <v>1</v>
      </c>
      <c r="J2182" s="9">
        <v>1</v>
      </c>
      <c r="K2182" s="9">
        <v>1</v>
      </c>
      <c r="L2182" s="9">
        <v>1</v>
      </c>
      <c r="M2182" s="9">
        <v>1</v>
      </c>
      <c r="N2182" s="10">
        <v>5</v>
      </c>
    </row>
    <row r="2183" spans="1:14" x14ac:dyDescent="0.25">
      <c r="A2183" s="3" t="s">
        <v>10</v>
      </c>
      <c r="B2183" s="11" t="s">
        <v>55</v>
      </c>
      <c r="C2183" s="5">
        <v>11526</v>
      </c>
      <c r="D2183" s="5" t="s">
        <v>72</v>
      </c>
      <c r="E2183" s="12" t="s">
        <v>15</v>
      </c>
      <c r="F2183" s="7">
        <v>116</v>
      </c>
      <c r="G2183" s="7">
        <v>109</v>
      </c>
      <c r="H2183" s="8">
        <v>11526017</v>
      </c>
      <c r="I2183" s="9">
        <v>1</v>
      </c>
      <c r="J2183" s="9">
        <v>1</v>
      </c>
      <c r="K2183" s="9">
        <v>1</v>
      </c>
      <c r="L2183" s="9">
        <v>1</v>
      </c>
      <c r="M2183" s="9">
        <v>1</v>
      </c>
      <c r="N2183" s="10">
        <v>5</v>
      </c>
    </row>
    <row r="2184" spans="1:14" x14ac:dyDescent="0.25">
      <c r="A2184" s="3" t="s">
        <v>10</v>
      </c>
      <c r="B2184" s="11" t="s">
        <v>55</v>
      </c>
      <c r="C2184" s="5">
        <v>11526</v>
      </c>
      <c r="D2184" s="5" t="s">
        <v>72</v>
      </c>
      <c r="E2184" s="12" t="s">
        <v>15</v>
      </c>
      <c r="F2184" s="7">
        <v>116</v>
      </c>
      <c r="G2184" s="7">
        <v>109</v>
      </c>
      <c r="H2184" s="8">
        <v>11526018</v>
      </c>
      <c r="I2184" s="9">
        <v>1</v>
      </c>
      <c r="J2184" s="9">
        <v>1</v>
      </c>
      <c r="K2184" s="9">
        <v>1</v>
      </c>
      <c r="L2184" s="9">
        <v>1</v>
      </c>
      <c r="M2184" s="9">
        <v>1</v>
      </c>
      <c r="N2184" s="10">
        <v>5</v>
      </c>
    </row>
    <row r="2185" spans="1:14" x14ac:dyDescent="0.25">
      <c r="A2185" s="3" t="s">
        <v>10</v>
      </c>
      <c r="B2185" s="11" t="s">
        <v>55</v>
      </c>
      <c r="C2185" s="5">
        <v>11526</v>
      </c>
      <c r="D2185" s="5" t="s">
        <v>72</v>
      </c>
      <c r="E2185" s="12" t="s">
        <v>15</v>
      </c>
      <c r="F2185" s="7">
        <v>116</v>
      </c>
      <c r="G2185" s="7">
        <v>109</v>
      </c>
      <c r="H2185" s="8">
        <v>11526019</v>
      </c>
      <c r="I2185" s="9">
        <v>1</v>
      </c>
      <c r="J2185" s="9">
        <v>1</v>
      </c>
      <c r="K2185" s="9">
        <v>1</v>
      </c>
      <c r="L2185" s="9">
        <v>1</v>
      </c>
      <c r="M2185" s="9">
        <v>1</v>
      </c>
      <c r="N2185" s="10">
        <v>5</v>
      </c>
    </row>
    <row r="2186" spans="1:14" x14ac:dyDescent="0.25">
      <c r="A2186" s="3" t="s">
        <v>10</v>
      </c>
      <c r="B2186" s="11" t="s">
        <v>55</v>
      </c>
      <c r="C2186" s="5">
        <v>11526</v>
      </c>
      <c r="D2186" s="5" t="s">
        <v>72</v>
      </c>
      <c r="E2186" s="12" t="s">
        <v>15</v>
      </c>
      <c r="F2186" s="7">
        <v>116</v>
      </c>
      <c r="G2186" s="7">
        <v>109</v>
      </c>
      <c r="H2186" s="8">
        <v>11526020</v>
      </c>
      <c r="I2186" s="9">
        <v>1</v>
      </c>
      <c r="J2186" s="9">
        <v>1</v>
      </c>
      <c r="K2186" s="9">
        <v>0</v>
      </c>
      <c r="L2186" s="9">
        <v>1</v>
      </c>
      <c r="M2186" s="9">
        <v>1</v>
      </c>
      <c r="N2186" s="10">
        <v>4</v>
      </c>
    </row>
    <row r="2187" spans="1:14" x14ac:dyDescent="0.25">
      <c r="A2187" s="3" t="s">
        <v>10</v>
      </c>
      <c r="B2187" s="11" t="s">
        <v>55</v>
      </c>
      <c r="C2187" s="5">
        <v>11526</v>
      </c>
      <c r="D2187" s="5" t="s">
        <v>72</v>
      </c>
      <c r="E2187" s="12" t="s">
        <v>15</v>
      </c>
      <c r="F2187" s="7">
        <v>116</v>
      </c>
      <c r="G2187" s="7">
        <v>109</v>
      </c>
      <c r="H2187" s="8">
        <v>11526021</v>
      </c>
      <c r="I2187" s="9">
        <v>1</v>
      </c>
      <c r="J2187" s="9">
        <v>0</v>
      </c>
      <c r="K2187" s="9">
        <v>1</v>
      </c>
      <c r="L2187" s="9">
        <v>1</v>
      </c>
      <c r="M2187" s="9">
        <v>1</v>
      </c>
      <c r="N2187" s="10">
        <v>4</v>
      </c>
    </row>
    <row r="2188" spans="1:14" x14ac:dyDescent="0.25">
      <c r="A2188" s="3" t="s">
        <v>10</v>
      </c>
      <c r="B2188" s="11" t="s">
        <v>55</v>
      </c>
      <c r="C2188" s="5">
        <v>11526</v>
      </c>
      <c r="D2188" s="5" t="s">
        <v>72</v>
      </c>
      <c r="E2188" s="12" t="s">
        <v>15</v>
      </c>
      <c r="F2188" s="7">
        <v>116</v>
      </c>
      <c r="G2188" s="7">
        <v>109</v>
      </c>
      <c r="H2188" s="8">
        <v>11526022</v>
      </c>
      <c r="I2188" s="9">
        <v>1</v>
      </c>
      <c r="J2188" s="9">
        <v>1</v>
      </c>
      <c r="K2188" s="9">
        <v>1</v>
      </c>
      <c r="L2188" s="9">
        <v>0</v>
      </c>
      <c r="M2188" s="9">
        <v>1</v>
      </c>
      <c r="N2188" s="10">
        <v>4</v>
      </c>
    </row>
    <row r="2189" spans="1:14" x14ac:dyDescent="0.25">
      <c r="A2189" s="3" t="s">
        <v>10</v>
      </c>
      <c r="B2189" s="11" t="s">
        <v>55</v>
      </c>
      <c r="C2189" s="5">
        <v>11526</v>
      </c>
      <c r="D2189" s="5" t="s">
        <v>72</v>
      </c>
      <c r="E2189" s="12" t="s">
        <v>15</v>
      </c>
      <c r="F2189" s="7">
        <v>116</v>
      </c>
      <c r="G2189" s="7">
        <v>109</v>
      </c>
      <c r="H2189" s="8">
        <v>11526023</v>
      </c>
      <c r="I2189" s="9">
        <v>1</v>
      </c>
      <c r="J2189" s="9">
        <v>1</v>
      </c>
      <c r="K2189" s="9">
        <v>1</v>
      </c>
      <c r="L2189" s="9">
        <v>1</v>
      </c>
      <c r="M2189" s="9">
        <v>1</v>
      </c>
      <c r="N2189" s="10">
        <v>5</v>
      </c>
    </row>
    <row r="2190" spans="1:14" x14ac:dyDescent="0.25">
      <c r="A2190" s="3" t="s">
        <v>10</v>
      </c>
      <c r="B2190" s="11" t="s">
        <v>55</v>
      </c>
      <c r="C2190" s="5">
        <v>11526</v>
      </c>
      <c r="D2190" s="5" t="s">
        <v>72</v>
      </c>
      <c r="E2190" s="12" t="s">
        <v>15</v>
      </c>
      <c r="F2190" s="7">
        <v>116</v>
      </c>
      <c r="G2190" s="7">
        <v>109</v>
      </c>
      <c r="H2190" s="8">
        <v>11526024</v>
      </c>
      <c r="I2190" s="9">
        <v>1</v>
      </c>
      <c r="J2190" s="9">
        <v>1</v>
      </c>
      <c r="K2190" s="9">
        <v>1</v>
      </c>
      <c r="L2190" s="9">
        <v>1</v>
      </c>
      <c r="M2190" s="9">
        <v>1</v>
      </c>
      <c r="N2190" s="10">
        <v>5</v>
      </c>
    </row>
    <row r="2191" spans="1:14" x14ac:dyDescent="0.25">
      <c r="A2191" s="3" t="s">
        <v>10</v>
      </c>
      <c r="B2191" s="11" t="s">
        <v>55</v>
      </c>
      <c r="C2191" s="5">
        <v>11526</v>
      </c>
      <c r="D2191" s="5" t="s">
        <v>72</v>
      </c>
      <c r="E2191" s="12" t="s">
        <v>15</v>
      </c>
      <c r="F2191" s="7">
        <v>116</v>
      </c>
      <c r="G2191" s="7">
        <v>109</v>
      </c>
      <c r="H2191" s="8">
        <v>11526025</v>
      </c>
      <c r="I2191" s="9">
        <v>1</v>
      </c>
      <c r="J2191" s="9">
        <v>1</v>
      </c>
      <c r="K2191" s="9">
        <v>1</v>
      </c>
      <c r="L2191" s="9">
        <v>1</v>
      </c>
      <c r="M2191" s="9">
        <v>1</v>
      </c>
      <c r="N2191" s="10">
        <v>5</v>
      </c>
    </row>
    <row r="2192" spans="1:14" x14ac:dyDescent="0.25">
      <c r="A2192" s="3" t="s">
        <v>10</v>
      </c>
      <c r="B2192" s="11" t="s">
        <v>55</v>
      </c>
      <c r="C2192" s="5">
        <v>11526</v>
      </c>
      <c r="D2192" s="5" t="s">
        <v>72</v>
      </c>
      <c r="E2192" s="12" t="s">
        <v>15</v>
      </c>
      <c r="F2192" s="7">
        <v>116</v>
      </c>
      <c r="G2192" s="7">
        <v>109</v>
      </c>
      <c r="H2192" s="8">
        <v>11526026</v>
      </c>
      <c r="I2192" s="9">
        <v>1</v>
      </c>
      <c r="J2192" s="9">
        <v>1</v>
      </c>
      <c r="K2192" s="9">
        <v>0</v>
      </c>
      <c r="L2192" s="9">
        <v>1</v>
      </c>
      <c r="M2192" s="9">
        <v>1</v>
      </c>
      <c r="N2192" s="10">
        <v>4</v>
      </c>
    </row>
    <row r="2193" spans="1:14" x14ac:dyDescent="0.25">
      <c r="A2193" s="3" t="s">
        <v>10</v>
      </c>
      <c r="B2193" s="11" t="s">
        <v>55</v>
      </c>
      <c r="C2193" s="5">
        <v>11526</v>
      </c>
      <c r="D2193" s="5" t="s">
        <v>72</v>
      </c>
      <c r="E2193" s="12" t="s">
        <v>15</v>
      </c>
      <c r="F2193" s="7">
        <v>116</v>
      </c>
      <c r="G2193" s="7">
        <v>109</v>
      </c>
      <c r="H2193" s="8">
        <v>11526027</v>
      </c>
      <c r="I2193" s="9">
        <v>1</v>
      </c>
      <c r="J2193" s="9">
        <v>1</v>
      </c>
      <c r="K2193" s="9">
        <v>1</v>
      </c>
      <c r="L2193" s="9">
        <v>1</v>
      </c>
      <c r="M2193" s="9">
        <v>1</v>
      </c>
      <c r="N2193" s="10">
        <v>5</v>
      </c>
    </row>
    <row r="2194" spans="1:14" x14ac:dyDescent="0.25">
      <c r="A2194" s="3" t="s">
        <v>10</v>
      </c>
      <c r="B2194" s="11" t="s">
        <v>55</v>
      </c>
      <c r="C2194" s="5">
        <v>11526</v>
      </c>
      <c r="D2194" s="5" t="s">
        <v>72</v>
      </c>
      <c r="E2194" s="12" t="s">
        <v>15</v>
      </c>
      <c r="F2194" s="7">
        <v>116</v>
      </c>
      <c r="G2194" s="7">
        <v>109</v>
      </c>
      <c r="H2194" s="8">
        <v>11526028</v>
      </c>
      <c r="I2194" s="9">
        <v>1</v>
      </c>
      <c r="J2194" s="9">
        <v>1</v>
      </c>
      <c r="K2194" s="9">
        <v>1</v>
      </c>
      <c r="L2194" s="9">
        <v>1</v>
      </c>
      <c r="M2194" s="9">
        <v>1</v>
      </c>
      <c r="N2194" s="10">
        <v>5</v>
      </c>
    </row>
    <row r="2195" spans="1:14" x14ac:dyDescent="0.25">
      <c r="A2195" s="3" t="s">
        <v>10</v>
      </c>
      <c r="B2195" s="11" t="s">
        <v>55</v>
      </c>
      <c r="C2195" s="5">
        <v>11526</v>
      </c>
      <c r="D2195" s="5" t="s">
        <v>72</v>
      </c>
      <c r="E2195" s="13" t="s">
        <v>16</v>
      </c>
      <c r="F2195" s="7">
        <v>116</v>
      </c>
      <c r="G2195" s="7">
        <v>109</v>
      </c>
      <c r="H2195" s="8">
        <v>11526029</v>
      </c>
      <c r="I2195" s="9">
        <v>1</v>
      </c>
      <c r="J2195" s="9">
        <v>1</v>
      </c>
      <c r="K2195" s="9">
        <v>1</v>
      </c>
      <c r="L2195" s="9">
        <v>1</v>
      </c>
      <c r="M2195" s="9">
        <v>1</v>
      </c>
      <c r="N2195" s="10">
        <v>5</v>
      </c>
    </row>
    <row r="2196" spans="1:14" x14ac:dyDescent="0.25">
      <c r="A2196" s="3" t="s">
        <v>10</v>
      </c>
      <c r="B2196" s="11" t="s">
        <v>55</v>
      </c>
      <c r="C2196" s="5">
        <v>11526</v>
      </c>
      <c r="D2196" s="5" t="s">
        <v>72</v>
      </c>
      <c r="E2196" s="12" t="s">
        <v>16</v>
      </c>
      <c r="F2196" s="7">
        <v>116</v>
      </c>
      <c r="G2196" s="7">
        <v>109</v>
      </c>
      <c r="H2196" s="8">
        <v>11526030</v>
      </c>
      <c r="I2196" s="9">
        <v>1</v>
      </c>
      <c r="J2196" s="9">
        <v>1</v>
      </c>
      <c r="K2196" s="9">
        <v>0</v>
      </c>
      <c r="L2196" s="9">
        <v>1</v>
      </c>
      <c r="M2196" s="9">
        <v>1</v>
      </c>
      <c r="N2196" s="10">
        <v>4</v>
      </c>
    </row>
    <row r="2197" spans="1:14" x14ac:dyDescent="0.25">
      <c r="A2197" s="3" t="s">
        <v>10</v>
      </c>
      <c r="B2197" s="11" t="s">
        <v>55</v>
      </c>
      <c r="C2197" s="5">
        <v>11526</v>
      </c>
      <c r="D2197" s="5" t="s">
        <v>72</v>
      </c>
      <c r="E2197" s="12" t="s">
        <v>16</v>
      </c>
      <c r="F2197" s="7">
        <v>116</v>
      </c>
      <c r="G2197" s="7">
        <v>109</v>
      </c>
      <c r="H2197" s="8">
        <v>11526031</v>
      </c>
      <c r="I2197" s="9">
        <v>1</v>
      </c>
      <c r="J2197" s="9">
        <v>1</v>
      </c>
      <c r="K2197" s="9">
        <v>1</v>
      </c>
      <c r="L2197" s="9">
        <v>1</v>
      </c>
      <c r="M2197" s="9">
        <v>1</v>
      </c>
      <c r="N2197" s="10">
        <v>5</v>
      </c>
    </row>
    <row r="2198" spans="1:14" x14ac:dyDescent="0.25">
      <c r="A2198" s="3" t="s">
        <v>10</v>
      </c>
      <c r="B2198" s="11" t="s">
        <v>55</v>
      </c>
      <c r="C2198" s="5">
        <v>11526</v>
      </c>
      <c r="D2198" s="5" t="s">
        <v>72</v>
      </c>
      <c r="E2198" s="12" t="s">
        <v>16</v>
      </c>
      <c r="F2198" s="7">
        <v>116</v>
      </c>
      <c r="G2198" s="7">
        <v>109</v>
      </c>
      <c r="H2198" s="8">
        <v>11526032</v>
      </c>
      <c r="I2198" s="9">
        <v>1</v>
      </c>
      <c r="J2198" s="9">
        <v>1</v>
      </c>
      <c r="K2198" s="9">
        <v>1</v>
      </c>
      <c r="L2198" s="9">
        <v>1</v>
      </c>
      <c r="M2198" s="9">
        <v>1</v>
      </c>
      <c r="N2198" s="10">
        <v>5</v>
      </c>
    </row>
    <row r="2199" spans="1:14" x14ac:dyDescent="0.25">
      <c r="A2199" s="3" t="s">
        <v>10</v>
      </c>
      <c r="B2199" s="11" t="s">
        <v>55</v>
      </c>
      <c r="C2199" s="5">
        <v>11526</v>
      </c>
      <c r="D2199" s="5" t="s">
        <v>72</v>
      </c>
      <c r="E2199" s="12" t="s">
        <v>16</v>
      </c>
      <c r="F2199" s="7">
        <v>116</v>
      </c>
      <c r="G2199" s="7">
        <v>109</v>
      </c>
      <c r="H2199" s="8">
        <v>11526033</v>
      </c>
      <c r="I2199" s="9">
        <v>1</v>
      </c>
      <c r="J2199" s="9">
        <v>1</v>
      </c>
      <c r="K2199" s="9">
        <v>0</v>
      </c>
      <c r="L2199" s="9">
        <v>1</v>
      </c>
      <c r="M2199" s="9">
        <v>1</v>
      </c>
      <c r="N2199" s="10">
        <v>4</v>
      </c>
    </row>
    <row r="2200" spans="1:14" x14ac:dyDescent="0.25">
      <c r="A2200" s="3" t="s">
        <v>10</v>
      </c>
      <c r="B2200" s="11" t="s">
        <v>55</v>
      </c>
      <c r="C2200" s="5">
        <v>11526</v>
      </c>
      <c r="D2200" s="5" t="s">
        <v>72</v>
      </c>
      <c r="E2200" s="12" t="s">
        <v>16</v>
      </c>
      <c r="F2200" s="7">
        <v>116</v>
      </c>
      <c r="G2200" s="7">
        <v>109</v>
      </c>
      <c r="H2200" s="8">
        <v>11526034</v>
      </c>
      <c r="I2200" s="9">
        <v>0</v>
      </c>
      <c r="J2200" s="9">
        <v>0</v>
      </c>
      <c r="K2200" s="9">
        <v>0</v>
      </c>
      <c r="L2200" s="9">
        <v>1</v>
      </c>
      <c r="M2200" s="9">
        <v>1</v>
      </c>
      <c r="N2200" s="10">
        <v>2</v>
      </c>
    </row>
    <row r="2201" spans="1:14" x14ac:dyDescent="0.25">
      <c r="A2201" s="3" t="s">
        <v>10</v>
      </c>
      <c r="B2201" s="11" t="s">
        <v>55</v>
      </c>
      <c r="C2201" s="5">
        <v>11526</v>
      </c>
      <c r="D2201" s="5" t="s">
        <v>72</v>
      </c>
      <c r="E2201" s="12" t="s">
        <v>16</v>
      </c>
      <c r="F2201" s="7">
        <v>116</v>
      </c>
      <c r="G2201" s="7">
        <v>109</v>
      </c>
      <c r="H2201" s="8">
        <v>11526035</v>
      </c>
      <c r="I2201" s="9">
        <v>1</v>
      </c>
      <c r="J2201" s="9">
        <v>1</v>
      </c>
      <c r="K2201" s="9">
        <v>1</v>
      </c>
      <c r="L2201" s="9">
        <v>1</v>
      </c>
      <c r="M2201" s="9">
        <v>1</v>
      </c>
      <c r="N2201" s="10">
        <v>5</v>
      </c>
    </row>
    <row r="2202" spans="1:14" x14ac:dyDescent="0.25">
      <c r="A2202" s="3" t="s">
        <v>10</v>
      </c>
      <c r="B2202" s="11" t="s">
        <v>55</v>
      </c>
      <c r="C2202" s="5">
        <v>11526</v>
      </c>
      <c r="D2202" s="5" t="s">
        <v>72</v>
      </c>
      <c r="E2202" s="12" t="s">
        <v>16</v>
      </c>
      <c r="F2202" s="7">
        <v>116</v>
      </c>
      <c r="G2202" s="7">
        <v>109</v>
      </c>
      <c r="H2202" s="8">
        <v>11526036</v>
      </c>
      <c r="I2202" s="9">
        <v>1</v>
      </c>
      <c r="J2202" s="9">
        <v>1</v>
      </c>
      <c r="K2202" s="9">
        <v>1</v>
      </c>
      <c r="L2202" s="9">
        <v>1</v>
      </c>
      <c r="M2202" s="9">
        <v>1</v>
      </c>
      <c r="N2202" s="10">
        <v>5</v>
      </c>
    </row>
    <row r="2203" spans="1:14" x14ac:dyDescent="0.25">
      <c r="A2203" s="3" t="s">
        <v>10</v>
      </c>
      <c r="B2203" s="11" t="s">
        <v>55</v>
      </c>
      <c r="C2203" s="5">
        <v>11526</v>
      </c>
      <c r="D2203" s="5" t="s">
        <v>72</v>
      </c>
      <c r="E2203" s="12" t="s">
        <v>16</v>
      </c>
      <c r="F2203" s="7">
        <v>116</v>
      </c>
      <c r="G2203" s="7">
        <v>109</v>
      </c>
      <c r="H2203" s="8">
        <v>11526037</v>
      </c>
      <c r="I2203" s="9">
        <v>1</v>
      </c>
      <c r="J2203" s="9">
        <v>1</v>
      </c>
      <c r="K2203" s="9">
        <v>1</v>
      </c>
      <c r="L2203" s="9">
        <v>1</v>
      </c>
      <c r="M2203" s="9">
        <v>1</v>
      </c>
      <c r="N2203" s="10">
        <v>5</v>
      </c>
    </row>
    <row r="2204" spans="1:14" x14ac:dyDescent="0.25">
      <c r="A2204" s="3" t="s">
        <v>10</v>
      </c>
      <c r="B2204" s="11" t="s">
        <v>55</v>
      </c>
      <c r="C2204" s="5">
        <v>11526</v>
      </c>
      <c r="D2204" s="5" t="s">
        <v>72</v>
      </c>
      <c r="E2204" s="12" t="s">
        <v>16</v>
      </c>
      <c r="F2204" s="7">
        <v>116</v>
      </c>
      <c r="G2204" s="7">
        <v>109</v>
      </c>
      <c r="H2204" s="8">
        <v>11526038</v>
      </c>
      <c r="I2204" s="9">
        <v>1</v>
      </c>
      <c r="J2204" s="9">
        <v>1</v>
      </c>
      <c r="K2204" s="9">
        <v>1</v>
      </c>
      <c r="L2204" s="9">
        <v>1</v>
      </c>
      <c r="M2204" s="9">
        <v>1</v>
      </c>
      <c r="N2204" s="10">
        <v>5</v>
      </c>
    </row>
    <row r="2205" spans="1:14" x14ac:dyDescent="0.25">
      <c r="A2205" s="3" t="s">
        <v>10</v>
      </c>
      <c r="B2205" s="11" t="s">
        <v>55</v>
      </c>
      <c r="C2205" s="5">
        <v>11526</v>
      </c>
      <c r="D2205" s="5" t="s">
        <v>72</v>
      </c>
      <c r="E2205" s="12" t="s">
        <v>16</v>
      </c>
      <c r="F2205" s="7">
        <v>116</v>
      </c>
      <c r="G2205" s="7">
        <v>109</v>
      </c>
      <c r="H2205" s="8">
        <v>11526039</v>
      </c>
      <c r="I2205" s="9">
        <v>1</v>
      </c>
      <c r="J2205" s="9">
        <v>1</v>
      </c>
      <c r="K2205" s="9">
        <v>1</v>
      </c>
      <c r="L2205" s="9">
        <v>1</v>
      </c>
      <c r="M2205" s="9">
        <v>1</v>
      </c>
      <c r="N2205" s="10">
        <v>5</v>
      </c>
    </row>
    <row r="2206" spans="1:14" x14ac:dyDescent="0.25">
      <c r="A2206" s="3" t="s">
        <v>10</v>
      </c>
      <c r="B2206" s="11" t="s">
        <v>55</v>
      </c>
      <c r="C2206" s="5">
        <v>11526</v>
      </c>
      <c r="D2206" s="5" t="s">
        <v>72</v>
      </c>
      <c r="E2206" s="12" t="s">
        <v>16</v>
      </c>
      <c r="F2206" s="7">
        <v>116</v>
      </c>
      <c r="G2206" s="7">
        <v>109</v>
      </c>
      <c r="H2206" s="8">
        <v>11526040</v>
      </c>
      <c r="I2206" s="9">
        <v>1</v>
      </c>
      <c r="J2206" s="9">
        <v>1</v>
      </c>
      <c r="K2206" s="9">
        <v>1</v>
      </c>
      <c r="L2206" s="9">
        <v>1</v>
      </c>
      <c r="M2206" s="9">
        <v>1</v>
      </c>
      <c r="N2206" s="10">
        <v>5</v>
      </c>
    </row>
    <row r="2207" spans="1:14" x14ac:dyDescent="0.25">
      <c r="A2207" s="3" t="s">
        <v>10</v>
      </c>
      <c r="B2207" s="11" t="s">
        <v>55</v>
      </c>
      <c r="C2207" s="5">
        <v>11526</v>
      </c>
      <c r="D2207" s="5" t="s">
        <v>72</v>
      </c>
      <c r="E2207" s="12" t="s">
        <v>16</v>
      </c>
      <c r="F2207" s="7">
        <v>116</v>
      </c>
      <c r="G2207" s="7">
        <v>109</v>
      </c>
      <c r="H2207" s="8">
        <v>11526041</v>
      </c>
      <c r="I2207" s="9">
        <v>0</v>
      </c>
      <c r="J2207" s="9">
        <v>1</v>
      </c>
      <c r="K2207" s="9">
        <v>1</v>
      </c>
      <c r="L2207" s="9">
        <v>1</v>
      </c>
      <c r="M2207" s="9">
        <v>1</v>
      </c>
      <c r="N2207" s="10">
        <v>4</v>
      </c>
    </row>
    <row r="2208" spans="1:14" x14ac:dyDescent="0.25">
      <c r="A2208" s="3" t="s">
        <v>10</v>
      </c>
      <c r="B2208" s="11" t="s">
        <v>55</v>
      </c>
      <c r="C2208" s="5">
        <v>11526</v>
      </c>
      <c r="D2208" s="5" t="s">
        <v>72</v>
      </c>
      <c r="E2208" s="12" t="s">
        <v>16</v>
      </c>
      <c r="F2208" s="7">
        <v>116</v>
      </c>
      <c r="G2208" s="7">
        <v>109</v>
      </c>
      <c r="H2208" s="8">
        <v>11526042</v>
      </c>
      <c r="I2208" s="9">
        <v>1</v>
      </c>
      <c r="J2208" s="9">
        <v>1</v>
      </c>
      <c r="K2208" s="9">
        <v>1</v>
      </c>
      <c r="L2208" s="9">
        <v>1</v>
      </c>
      <c r="M2208" s="9">
        <v>1</v>
      </c>
      <c r="N2208" s="10">
        <v>5</v>
      </c>
    </row>
    <row r="2209" spans="1:14" x14ac:dyDescent="0.25">
      <c r="A2209" s="3" t="s">
        <v>10</v>
      </c>
      <c r="B2209" s="11" t="s">
        <v>55</v>
      </c>
      <c r="C2209" s="5">
        <v>11526</v>
      </c>
      <c r="D2209" s="5" t="s">
        <v>72</v>
      </c>
      <c r="E2209" s="12" t="s">
        <v>16</v>
      </c>
      <c r="F2209" s="7">
        <v>116</v>
      </c>
      <c r="G2209" s="7">
        <v>109</v>
      </c>
      <c r="H2209" s="8">
        <v>11526043</v>
      </c>
      <c r="I2209" s="9">
        <v>0</v>
      </c>
      <c r="J2209" s="9">
        <v>1</v>
      </c>
      <c r="K2209" s="9">
        <v>1</v>
      </c>
      <c r="L2209" s="9">
        <v>1</v>
      </c>
      <c r="M2209" s="9">
        <v>1</v>
      </c>
      <c r="N2209" s="10">
        <v>4</v>
      </c>
    </row>
    <row r="2210" spans="1:14" x14ac:dyDescent="0.25">
      <c r="A2210" s="3" t="s">
        <v>10</v>
      </c>
      <c r="B2210" s="11" t="s">
        <v>55</v>
      </c>
      <c r="C2210" s="5">
        <v>11526</v>
      </c>
      <c r="D2210" s="5" t="s">
        <v>72</v>
      </c>
      <c r="E2210" s="12" t="s">
        <v>16</v>
      </c>
      <c r="F2210" s="7">
        <v>116</v>
      </c>
      <c r="G2210" s="7">
        <v>109</v>
      </c>
      <c r="H2210" s="8">
        <v>11526044</v>
      </c>
      <c r="I2210" s="9">
        <v>1</v>
      </c>
      <c r="J2210" s="9">
        <v>1</v>
      </c>
      <c r="K2210" s="9">
        <v>0</v>
      </c>
      <c r="L2210" s="9">
        <v>1</v>
      </c>
      <c r="M2210" s="9">
        <v>1</v>
      </c>
      <c r="N2210" s="10">
        <v>4</v>
      </c>
    </row>
    <row r="2211" spans="1:14" x14ac:dyDescent="0.25">
      <c r="A2211" s="3" t="s">
        <v>10</v>
      </c>
      <c r="B2211" s="11" t="s">
        <v>55</v>
      </c>
      <c r="C2211" s="5">
        <v>11526</v>
      </c>
      <c r="D2211" s="5" t="s">
        <v>72</v>
      </c>
      <c r="E2211" s="12" t="s">
        <v>16</v>
      </c>
      <c r="F2211" s="7">
        <v>116</v>
      </c>
      <c r="G2211" s="7">
        <v>109</v>
      </c>
      <c r="H2211" s="8">
        <v>11526045</v>
      </c>
      <c r="I2211" s="9">
        <v>0</v>
      </c>
      <c r="J2211" s="9">
        <v>1</v>
      </c>
      <c r="K2211" s="9">
        <v>1</v>
      </c>
      <c r="L2211" s="9">
        <v>1</v>
      </c>
      <c r="M2211" s="9">
        <v>1</v>
      </c>
      <c r="N2211" s="10">
        <v>4</v>
      </c>
    </row>
    <row r="2212" spans="1:14" x14ac:dyDescent="0.25">
      <c r="A2212" s="3" t="s">
        <v>10</v>
      </c>
      <c r="B2212" s="11" t="s">
        <v>55</v>
      </c>
      <c r="C2212" s="5">
        <v>11526</v>
      </c>
      <c r="D2212" s="5" t="s">
        <v>72</v>
      </c>
      <c r="E2212" s="12" t="s">
        <v>16</v>
      </c>
      <c r="F2212" s="7">
        <v>116</v>
      </c>
      <c r="G2212" s="7">
        <v>109</v>
      </c>
      <c r="H2212" s="8">
        <v>11526046</v>
      </c>
      <c r="I2212" s="9">
        <v>1</v>
      </c>
      <c r="J2212" s="9">
        <v>1</v>
      </c>
      <c r="K2212" s="9">
        <v>0</v>
      </c>
      <c r="L2212" s="9">
        <v>0</v>
      </c>
      <c r="M2212" s="9">
        <v>1</v>
      </c>
      <c r="N2212" s="10">
        <v>3</v>
      </c>
    </row>
    <row r="2213" spans="1:14" x14ac:dyDescent="0.25">
      <c r="A2213" s="3" t="s">
        <v>10</v>
      </c>
      <c r="B2213" s="11" t="s">
        <v>55</v>
      </c>
      <c r="C2213" s="5">
        <v>11526</v>
      </c>
      <c r="D2213" s="5" t="s">
        <v>72</v>
      </c>
      <c r="E2213" s="12" t="s">
        <v>16</v>
      </c>
      <c r="F2213" s="7">
        <v>116</v>
      </c>
      <c r="G2213" s="7">
        <v>109</v>
      </c>
      <c r="H2213" s="8">
        <v>11526047</v>
      </c>
      <c r="I2213" s="9">
        <v>1</v>
      </c>
      <c r="J2213" s="9">
        <v>1</v>
      </c>
      <c r="K2213" s="9">
        <v>1</v>
      </c>
      <c r="L2213" s="9">
        <v>1</v>
      </c>
      <c r="M2213" s="9">
        <v>1</v>
      </c>
      <c r="N2213" s="10">
        <v>5</v>
      </c>
    </row>
    <row r="2214" spans="1:14" x14ac:dyDescent="0.25">
      <c r="A2214" s="3" t="s">
        <v>10</v>
      </c>
      <c r="B2214" s="11" t="s">
        <v>55</v>
      </c>
      <c r="C2214" s="5">
        <v>11526</v>
      </c>
      <c r="D2214" s="5" t="s">
        <v>72</v>
      </c>
      <c r="E2214" s="12" t="s">
        <v>16</v>
      </c>
      <c r="F2214" s="7">
        <v>116</v>
      </c>
      <c r="G2214" s="7">
        <v>109</v>
      </c>
      <c r="H2214" s="8">
        <v>11526048</v>
      </c>
      <c r="I2214" s="9">
        <v>1</v>
      </c>
      <c r="J2214" s="9">
        <v>1</v>
      </c>
      <c r="K2214" s="9">
        <v>1</v>
      </c>
      <c r="L2214" s="9">
        <v>1</v>
      </c>
      <c r="M2214" s="9">
        <v>1</v>
      </c>
      <c r="N2214" s="10">
        <v>5</v>
      </c>
    </row>
    <row r="2215" spans="1:14" x14ac:dyDescent="0.25">
      <c r="A2215" s="3" t="s">
        <v>10</v>
      </c>
      <c r="B2215" s="11" t="s">
        <v>55</v>
      </c>
      <c r="C2215" s="5">
        <v>11526</v>
      </c>
      <c r="D2215" s="5" t="s">
        <v>72</v>
      </c>
      <c r="E2215" s="12" t="s">
        <v>16</v>
      </c>
      <c r="F2215" s="7">
        <v>116</v>
      </c>
      <c r="G2215" s="7">
        <v>109</v>
      </c>
      <c r="H2215" s="8">
        <v>11526049</v>
      </c>
      <c r="I2215" s="9">
        <v>1</v>
      </c>
      <c r="J2215" s="9">
        <v>1</v>
      </c>
      <c r="K2215" s="9">
        <v>1</v>
      </c>
      <c r="L2215" s="9">
        <v>1</v>
      </c>
      <c r="M2215" s="9">
        <v>1</v>
      </c>
      <c r="N2215" s="10">
        <v>5</v>
      </c>
    </row>
    <row r="2216" spans="1:14" x14ac:dyDescent="0.25">
      <c r="A2216" s="3" t="s">
        <v>10</v>
      </c>
      <c r="B2216" s="11" t="s">
        <v>55</v>
      </c>
      <c r="C2216" s="5">
        <v>11526</v>
      </c>
      <c r="D2216" s="5" t="s">
        <v>72</v>
      </c>
      <c r="E2216" s="12" t="s">
        <v>16</v>
      </c>
      <c r="F2216" s="7">
        <v>116</v>
      </c>
      <c r="G2216" s="7">
        <v>109</v>
      </c>
      <c r="H2216" s="8">
        <v>11526050</v>
      </c>
      <c r="I2216" s="9">
        <v>1</v>
      </c>
      <c r="J2216" s="9">
        <v>1</v>
      </c>
      <c r="K2216" s="9">
        <v>0</v>
      </c>
      <c r="L2216" s="9">
        <v>1</v>
      </c>
      <c r="M2216" s="9">
        <v>1</v>
      </c>
      <c r="N2216" s="10">
        <v>4</v>
      </c>
    </row>
    <row r="2217" spans="1:14" x14ac:dyDescent="0.25">
      <c r="A2217" s="3" t="s">
        <v>10</v>
      </c>
      <c r="B2217" s="11" t="s">
        <v>55</v>
      </c>
      <c r="C2217" s="5">
        <v>11526</v>
      </c>
      <c r="D2217" s="5" t="s">
        <v>72</v>
      </c>
      <c r="E2217" s="12" t="s">
        <v>16</v>
      </c>
      <c r="F2217" s="7">
        <v>116</v>
      </c>
      <c r="G2217" s="7">
        <v>109</v>
      </c>
      <c r="H2217" s="8">
        <v>11526051</v>
      </c>
      <c r="I2217" s="9">
        <v>1</v>
      </c>
      <c r="J2217" s="9">
        <v>1</v>
      </c>
      <c r="K2217" s="9">
        <v>1</v>
      </c>
      <c r="L2217" s="9">
        <v>1</v>
      </c>
      <c r="M2217" s="9">
        <v>1</v>
      </c>
      <c r="N2217" s="10">
        <v>5</v>
      </c>
    </row>
    <row r="2218" spans="1:14" x14ac:dyDescent="0.25">
      <c r="A2218" s="3" t="s">
        <v>10</v>
      </c>
      <c r="B2218" s="11" t="s">
        <v>55</v>
      </c>
      <c r="C2218" s="5">
        <v>11526</v>
      </c>
      <c r="D2218" s="5" t="s">
        <v>72</v>
      </c>
      <c r="E2218" s="12" t="s">
        <v>16</v>
      </c>
      <c r="F2218" s="7">
        <v>116</v>
      </c>
      <c r="G2218" s="7">
        <v>109</v>
      </c>
      <c r="H2218" s="8">
        <v>11526052</v>
      </c>
      <c r="I2218" s="9">
        <v>1</v>
      </c>
      <c r="J2218" s="9">
        <v>1</v>
      </c>
      <c r="K2218" s="9">
        <v>1</v>
      </c>
      <c r="L2218" s="9">
        <v>1</v>
      </c>
      <c r="M2218" s="9">
        <v>1</v>
      </c>
      <c r="N2218" s="10">
        <v>5</v>
      </c>
    </row>
    <row r="2219" spans="1:14" x14ac:dyDescent="0.25">
      <c r="A2219" s="3" t="s">
        <v>10</v>
      </c>
      <c r="B2219" s="11" t="s">
        <v>55</v>
      </c>
      <c r="C2219" s="5">
        <v>11526</v>
      </c>
      <c r="D2219" s="5" t="s">
        <v>72</v>
      </c>
      <c r="E2219" s="12" t="s">
        <v>16</v>
      </c>
      <c r="F2219" s="7">
        <v>116</v>
      </c>
      <c r="G2219" s="7">
        <v>109</v>
      </c>
      <c r="H2219" s="8">
        <v>11526053</v>
      </c>
      <c r="I2219" s="9">
        <v>1</v>
      </c>
      <c r="J2219" s="9">
        <v>1</v>
      </c>
      <c r="K2219" s="9">
        <v>1</v>
      </c>
      <c r="L2219" s="9">
        <v>1</v>
      </c>
      <c r="M2219" s="9">
        <v>1</v>
      </c>
      <c r="N2219" s="10">
        <v>5</v>
      </c>
    </row>
    <row r="2220" spans="1:14" x14ac:dyDescent="0.25">
      <c r="A2220" s="3" t="s">
        <v>10</v>
      </c>
      <c r="B2220" s="11" t="s">
        <v>55</v>
      </c>
      <c r="C2220" s="5">
        <v>11526</v>
      </c>
      <c r="D2220" s="5" t="s">
        <v>72</v>
      </c>
      <c r="E2220" s="12" t="s">
        <v>16</v>
      </c>
      <c r="F2220" s="7">
        <v>116</v>
      </c>
      <c r="G2220" s="7">
        <v>109</v>
      </c>
      <c r="H2220" s="8">
        <v>11526054</v>
      </c>
      <c r="I2220" s="9">
        <v>1</v>
      </c>
      <c r="J2220" s="9">
        <v>1</v>
      </c>
      <c r="K2220" s="9">
        <v>0</v>
      </c>
      <c r="L2220" s="9">
        <v>1</v>
      </c>
      <c r="M2220" s="9">
        <v>1</v>
      </c>
      <c r="N2220" s="10">
        <v>4</v>
      </c>
    </row>
    <row r="2221" spans="1:14" x14ac:dyDescent="0.25">
      <c r="A2221" s="3" t="s">
        <v>10</v>
      </c>
      <c r="B2221" s="11" t="s">
        <v>55</v>
      </c>
      <c r="C2221" s="5">
        <v>11526</v>
      </c>
      <c r="D2221" s="5" t="s">
        <v>72</v>
      </c>
      <c r="E2221" s="12" t="s">
        <v>16</v>
      </c>
      <c r="F2221" s="7">
        <v>116</v>
      </c>
      <c r="G2221" s="7">
        <v>109</v>
      </c>
      <c r="H2221" s="8">
        <v>11526055</v>
      </c>
      <c r="I2221" s="9">
        <v>1</v>
      </c>
      <c r="J2221" s="9">
        <v>1</v>
      </c>
      <c r="K2221" s="9">
        <v>0</v>
      </c>
      <c r="L2221" s="9">
        <v>1</v>
      </c>
      <c r="M2221" s="9">
        <v>1</v>
      </c>
      <c r="N2221" s="10">
        <v>4</v>
      </c>
    </row>
    <row r="2222" spans="1:14" x14ac:dyDescent="0.25">
      <c r="A2222" s="3" t="s">
        <v>10</v>
      </c>
      <c r="B2222" s="11" t="s">
        <v>55</v>
      </c>
      <c r="C2222" s="5">
        <v>11526</v>
      </c>
      <c r="D2222" s="5" t="s">
        <v>72</v>
      </c>
      <c r="E2222" s="12" t="s">
        <v>16</v>
      </c>
      <c r="F2222" s="7">
        <v>116</v>
      </c>
      <c r="G2222" s="7">
        <v>109</v>
      </c>
      <c r="H2222" s="8">
        <v>11526056</v>
      </c>
      <c r="I2222" s="9">
        <v>1</v>
      </c>
      <c r="J2222" s="9">
        <v>1</v>
      </c>
      <c r="K2222" s="9">
        <v>1</v>
      </c>
      <c r="L2222" s="9">
        <v>1</v>
      </c>
      <c r="M2222" s="9">
        <v>1</v>
      </c>
      <c r="N2222" s="10">
        <v>5</v>
      </c>
    </row>
    <row r="2223" spans="1:14" x14ac:dyDescent="0.25">
      <c r="A2223" s="3" t="s">
        <v>10</v>
      </c>
      <c r="B2223" s="11" t="s">
        <v>55</v>
      </c>
      <c r="C2223" s="5">
        <v>11526</v>
      </c>
      <c r="D2223" s="5" t="s">
        <v>72</v>
      </c>
      <c r="E2223" s="12" t="s">
        <v>16</v>
      </c>
      <c r="F2223" s="7">
        <v>116</v>
      </c>
      <c r="G2223" s="7">
        <v>109</v>
      </c>
      <c r="H2223" s="8">
        <v>11526057</v>
      </c>
      <c r="I2223" s="9">
        <v>0</v>
      </c>
      <c r="J2223" s="9">
        <v>1</v>
      </c>
      <c r="K2223" s="9">
        <v>1</v>
      </c>
      <c r="L2223" s="9">
        <v>1</v>
      </c>
      <c r="M2223" s="9">
        <v>1</v>
      </c>
      <c r="N2223" s="10">
        <v>4</v>
      </c>
    </row>
    <row r="2224" spans="1:14" x14ac:dyDescent="0.25">
      <c r="A2224" s="3" t="s">
        <v>10</v>
      </c>
      <c r="B2224" s="11" t="s">
        <v>55</v>
      </c>
      <c r="C2224" s="5">
        <v>11526</v>
      </c>
      <c r="D2224" s="5" t="s">
        <v>72</v>
      </c>
      <c r="E2224" s="13" t="s">
        <v>17</v>
      </c>
      <c r="F2224" s="7">
        <v>116</v>
      </c>
      <c r="G2224" s="7">
        <v>109</v>
      </c>
      <c r="H2224" s="8">
        <v>11526058</v>
      </c>
      <c r="I2224" s="9">
        <v>0</v>
      </c>
      <c r="J2224" s="9">
        <v>0</v>
      </c>
      <c r="K2224" s="9">
        <v>0</v>
      </c>
      <c r="L2224" s="9">
        <v>1</v>
      </c>
      <c r="M2224" s="9">
        <v>1</v>
      </c>
      <c r="N2224" s="10">
        <v>2</v>
      </c>
    </row>
    <row r="2225" spans="1:14" x14ac:dyDescent="0.25">
      <c r="A2225" s="3" t="s">
        <v>10</v>
      </c>
      <c r="B2225" s="11" t="s">
        <v>55</v>
      </c>
      <c r="C2225" s="5">
        <v>11526</v>
      </c>
      <c r="D2225" s="5" t="s">
        <v>72</v>
      </c>
      <c r="E2225" s="12" t="s">
        <v>17</v>
      </c>
      <c r="F2225" s="7">
        <v>116</v>
      </c>
      <c r="G2225" s="7">
        <v>109</v>
      </c>
      <c r="H2225" s="8">
        <v>11526059</v>
      </c>
      <c r="I2225" s="9">
        <v>1</v>
      </c>
      <c r="J2225" s="9">
        <v>1</v>
      </c>
      <c r="K2225" s="9">
        <v>1</v>
      </c>
      <c r="L2225" s="9">
        <v>1</v>
      </c>
      <c r="M2225" s="9">
        <v>1</v>
      </c>
      <c r="N2225" s="10">
        <v>5</v>
      </c>
    </row>
    <row r="2226" spans="1:14" x14ac:dyDescent="0.25">
      <c r="A2226" s="3" t="s">
        <v>10</v>
      </c>
      <c r="B2226" s="11" t="s">
        <v>55</v>
      </c>
      <c r="C2226" s="5">
        <v>11526</v>
      </c>
      <c r="D2226" s="5" t="s">
        <v>72</v>
      </c>
      <c r="E2226" s="12" t="s">
        <v>17</v>
      </c>
      <c r="F2226" s="7">
        <v>116</v>
      </c>
      <c r="G2226" s="7">
        <v>109</v>
      </c>
      <c r="H2226" s="8">
        <v>11526060</v>
      </c>
      <c r="I2226" s="9">
        <v>1</v>
      </c>
      <c r="J2226" s="9">
        <v>1</v>
      </c>
      <c r="K2226" s="9">
        <v>1</v>
      </c>
      <c r="L2226" s="9">
        <v>1</v>
      </c>
      <c r="M2226" s="9">
        <v>1</v>
      </c>
      <c r="N2226" s="10">
        <v>5</v>
      </c>
    </row>
    <row r="2227" spans="1:14" x14ac:dyDescent="0.25">
      <c r="A2227" s="3" t="s">
        <v>10</v>
      </c>
      <c r="B2227" s="11" t="s">
        <v>55</v>
      </c>
      <c r="C2227" s="5">
        <v>11526</v>
      </c>
      <c r="D2227" s="5" t="s">
        <v>72</v>
      </c>
      <c r="E2227" s="12" t="s">
        <v>17</v>
      </c>
      <c r="F2227" s="7">
        <v>116</v>
      </c>
      <c r="G2227" s="7">
        <v>109</v>
      </c>
      <c r="H2227" s="8">
        <v>11526061</v>
      </c>
      <c r="I2227" s="9">
        <v>1</v>
      </c>
      <c r="J2227" s="9">
        <v>0</v>
      </c>
      <c r="K2227" s="9">
        <v>0</v>
      </c>
      <c r="L2227" s="9">
        <v>1</v>
      </c>
      <c r="M2227" s="9">
        <v>0</v>
      </c>
      <c r="N2227" s="10">
        <v>2</v>
      </c>
    </row>
    <row r="2228" spans="1:14" x14ac:dyDescent="0.25">
      <c r="A2228" s="3" t="s">
        <v>10</v>
      </c>
      <c r="B2228" s="11" t="s">
        <v>55</v>
      </c>
      <c r="C2228" s="5">
        <v>11526</v>
      </c>
      <c r="D2228" s="5" t="s">
        <v>72</v>
      </c>
      <c r="E2228" s="12" t="s">
        <v>17</v>
      </c>
      <c r="F2228" s="7">
        <v>116</v>
      </c>
      <c r="G2228" s="7">
        <v>109</v>
      </c>
      <c r="H2228" s="8">
        <v>11526062</v>
      </c>
      <c r="I2228" s="9">
        <v>1</v>
      </c>
      <c r="J2228" s="9">
        <v>0</v>
      </c>
      <c r="K2228" s="9">
        <v>1</v>
      </c>
      <c r="L2228" s="9">
        <v>1</v>
      </c>
      <c r="M2228" s="9">
        <v>1</v>
      </c>
      <c r="N2228" s="10">
        <v>4</v>
      </c>
    </row>
    <row r="2229" spans="1:14" x14ac:dyDescent="0.25">
      <c r="A2229" s="3" t="s">
        <v>10</v>
      </c>
      <c r="B2229" s="11" t="s">
        <v>55</v>
      </c>
      <c r="C2229" s="5">
        <v>11526</v>
      </c>
      <c r="D2229" s="5" t="s">
        <v>72</v>
      </c>
      <c r="E2229" s="12" t="s">
        <v>17</v>
      </c>
      <c r="F2229" s="7">
        <v>116</v>
      </c>
      <c r="G2229" s="7">
        <v>109</v>
      </c>
      <c r="H2229" s="8">
        <v>11526063</v>
      </c>
      <c r="I2229" s="9">
        <v>1</v>
      </c>
      <c r="J2229" s="9">
        <v>0</v>
      </c>
      <c r="K2229" s="9">
        <v>0</v>
      </c>
      <c r="L2229" s="9">
        <v>1</v>
      </c>
      <c r="M2229" s="9">
        <v>1</v>
      </c>
      <c r="N2229" s="10">
        <v>3</v>
      </c>
    </row>
    <row r="2230" spans="1:14" x14ac:dyDescent="0.25">
      <c r="A2230" s="3" t="s">
        <v>10</v>
      </c>
      <c r="B2230" s="11" t="s">
        <v>55</v>
      </c>
      <c r="C2230" s="5">
        <v>11526</v>
      </c>
      <c r="D2230" s="5" t="s">
        <v>72</v>
      </c>
      <c r="E2230" s="12" t="s">
        <v>17</v>
      </c>
      <c r="F2230" s="7">
        <v>116</v>
      </c>
      <c r="G2230" s="7">
        <v>109</v>
      </c>
      <c r="H2230" s="8">
        <v>11526064</v>
      </c>
      <c r="I2230" s="9">
        <v>1</v>
      </c>
      <c r="J2230" s="9">
        <v>1</v>
      </c>
      <c r="K2230" s="9">
        <v>0</v>
      </c>
      <c r="L2230" s="9">
        <v>1</v>
      </c>
      <c r="M2230" s="9">
        <v>1</v>
      </c>
      <c r="N2230" s="10">
        <v>4</v>
      </c>
    </row>
    <row r="2231" spans="1:14" x14ac:dyDescent="0.25">
      <c r="A2231" s="3" t="s">
        <v>10</v>
      </c>
      <c r="B2231" s="11" t="s">
        <v>55</v>
      </c>
      <c r="C2231" s="5">
        <v>11526</v>
      </c>
      <c r="D2231" s="5" t="s">
        <v>72</v>
      </c>
      <c r="E2231" s="12" t="s">
        <v>17</v>
      </c>
      <c r="F2231" s="7">
        <v>116</v>
      </c>
      <c r="G2231" s="7">
        <v>109</v>
      </c>
      <c r="H2231" s="8">
        <v>11526065</v>
      </c>
      <c r="I2231" s="9">
        <v>1</v>
      </c>
      <c r="J2231" s="9">
        <v>1</v>
      </c>
      <c r="K2231" s="9">
        <v>1</v>
      </c>
      <c r="L2231" s="9">
        <v>1</v>
      </c>
      <c r="M2231" s="9">
        <v>1</v>
      </c>
      <c r="N2231" s="10">
        <v>5</v>
      </c>
    </row>
    <row r="2232" spans="1:14" x14ac:dyDescent="0.25">
      <c r="A2232" s="3" t="s">
        <v>10</v>
      </c>
      <c r="B2232" s="11" t="s">
        <v>55</v>
      </c>
      <c r="C2232" s="5">
        <v>11526</v>
      </c>
      <c r="D2232" s="5" t="s">
        <v>72</v>
      </c>
      <c r="E2232" s="12" t="s">
        <v>17</v>
      </c>
      <c r="F2232" s="7">
        <v>116</v>
      </c>
      <c r="G2232" s="7">
        <v>109</v>
      </c>
      <c r="H2232" s="8">
        <v>11526066</v>
      </c>
      <c r="I2232" s="9">
        <v>0</v>
      </c>
      <c r="J2232" s="9">
        <v>1</v>
      </c>
      <c r="K2232" s="9">
        <v>0</v>
      </c>
      <c r="L2232" s="9">
        <v>1</v>
      </c>
      <c r="M2232" s="9">
        <v>1</v>
      </c>
      <c r="N2232" s="10">
        <v>3</v>
      </c>
    </row>
    <row r="2233" spans="1:14" x14ac:dyDescent="0.25">
      <c r="A2233" s="3" t="s">
        <v>10</v>
      </c>
      <c r="B2233" s="11" t="s">
        <v>55</v>
      </c>
      <c r="C2233" s="5">
        <v>11526</v>
      </c>
      <c r="D2233" s="5" t="s">
        <v>72</v>
      </c>
      <c r="E2233" s="12" t="s">
        <v>17</v>
      </c>
      <c r="F2233" s="7">
        <v>116</v>
      </c>
      <c r="G2233" s="7">
        <v>109</v>
      </c>
      <c r="H2233" s="8">
        <v>11526067</v>
      </c>
      <c r="I2233" s="9">
        <v>1</v>
      </c>
      <c r="J2233" s="9">
        <v>0</v>
      </c>
      <c r="K2233" s="9">
        <v>0</v>
      </c>
      <c r="L2233" s="9">
        <v>1</v>
      </c>
      <c r="M2233" s="9">
        <v>1</v>
      </c>
      <c r="N2233" s="10">
        <v>3</v>
      </c>
    </row>
    <row r="2234" spans="1:14" x14ac:dyDescent="0.25">
      <c r="A2234" s="3" t="s">
        <v>10</v>
      </c>
      <c r="B2234" s="11" t="s">
        <v>55</v>
      </c>
      <c r="C2234" s="5">
        <v>11526</v>
      </c>
      <c r="D2234" s="5" t="s">
        <v>72</v>
      </c>
      <c r="E2234" s="12" t="s">
        <v>17</v>
      </c>
      <c r="F2234" s="7">
        <v>116</v>
      </c>
      <c r="G2234" s="7">
        <v>109</v>
      </c>
      <c r="H2234" s="8">
        <v>11526068</v>
      </c>
      <c r="I2234" s="9">
        <v>1</v>
      </c>
      <c r="J2234" s="9">
        <v>1</v>
      </c>
      <c r="K2234" s="9">
        <v>1</v>
      </c>
      <c r="L2234" s="9">
        <v>1</v>
      </c>
      <c r="M2234" s="9">
        <v>1</v>
      </c>
      <c r="N2234" s="10">
        <v>5</v>
      </c>
    </row>
    <row r="2235" spans="1:14" x14ac:dyDescent="0.25">
      <c r="A2235" s="3" t="s">
        <v>10</v>
      </c>
      <c r="B2235" s="11" t="s">
        <v>55</v>
      </c>
      <c r="C2235" s="5">
        <v>11526</v>
      </c>
      <c r="D2235" s="5" t="s">
        <v>72</v>
      </c>
      <c r="E2235" s="12" t="s">
        <v>17</v>
      </c>
      <c r="F2235" s="7">
        <v>116</v>
      </c>
      <c r="G2235" s="7">
        <v>109</v>
      </c>
      <c r="H2235" s="8">
        <v>11526069</v>
      </c>
      <c r="I2235" s="9">
        <v>1</v>
      </c>
      <c r="J2235" s="9">
        <v>1</v>
      </c>
      <c r="K2235" s="9">
        <v>0</v>
      </c>
      <c r="L2235" s="9">
        <v>1</v>
      </c>
      <c r="M2235" s="9">
        <v>1</v>
      </c>
      <c r="N2235" s="10">
        <v>4</v>
      </c>
    </row>
    <row r="2236" spans="1:14" x14ac:dyDescent="0.25">
      <c r="A2236" s="3" t="s">
        <v>10</v>
      </c>
      <c r="B2236" s="11" t="s">
        <v>55</v>
      </c>
      <c r="C2236" s="5">
        <v>11526</v>
      </c>
      <c r="D2236" s="5" t="s">
        <v>72</v>
      </c>
      <c r="E2236" s="12" t="s">
        <v>17</v>
      </c>
      <c r="F2236" s="7">
        <v>116</v>
      </c>
      <c r="G2236" s="7">
        <v>109</v>
      </c>
      <c r="H2236" s="8">
        <v>11526070</v>
      </c>
      <c r="I2236" s="9">
        <v>1</v>
      </c>
      <c r="J2236" s="9">
        <v>1</v>
      </c>
      <c r="K2236" s="9">
        <v>1</v>
      </c>
      <c r="L2236" s="9">
        <v>1</v>
      </c>
      <c r="M2236" s="9">
        <v>1</v>
      </c>
      <c r="N2236" s="10">
        <v>5</v>
      </c>
    </row>
    <row r="2237" spans="1:14" x14ac:dyDescent="0.25">
      <c r="A2237" s="3" t="s">
        <v>10</v>
      </c>
      <c r="B2237" s="11" t="s">
        <v>55</v>
      </c>
      <c r="C2237" s="5">
        <v>11526</v>
      </c>
      <c r="D2237" s="5" t="s">
        <v>72</v>
      </c>
      <c r="E2237" s="12" t="s">
        <v>17</v>
      </c>
      <c r="F2237" s="7">
        <v>116</v>
      </c>
      <c r="G2237" s="7">
        <v>109</v>
      </c>
      <c r="H2237" s="8">
        <v>11526071</v>
      </c>
      <c r="I2237" s="9">
        <v>1</v>
      </c>
      <c r="J2237" s="9">
        <v>1</v>
      </c>
      <c r="K2237" s="9">
        <v>1</v>
      </c>
      <c r="L2237" s="9">
        <v>1</v>
      </c>
      <c r="M2237" s="9">
        <v>1</v>
      </c>
      <c r="N2237" s="10">
        <v>5</v>
      </c>
    </row>
    <row r="2238" spans="1:14" x14ac:dyDescent="0.25">
      <c r="A2238" s="3" t="s">
        <v>10</v>
      </c>
      <c r="B2238" s="11" t="s">
        <v>55</v>
      </c>
      <c r="C2238" s="5">
        <v>11526</v>
      </c>
      <c r="D2238" s="5" t="s">
        <v>72</v>
      </c>
      <c r="E2238" s="12" t="s">
        <v>17</v>
      </c>
      <c r="F2238" s="7">
        <v>116</v>
      </c>
      <c r="G2238" s="7">
        <v>109</v>
      </c>
      <c r="H2238" s="8">
        <v>11526072</v>
      </c>
      <c r="I2238" s="9">
        <v>0</v>
      </c>
      <c r="J2238" s="9">
        <v>1</v>
      </c>
      <c r="K2238" s="9">
        <v>1</v>
      </c>
      <c r="L2238" s="9">
        <v>0</v>
      </c>
      <c r="M2238" s="9">
        <v>1</v>
      </c>
      <c r="N2238" s="10">
        <v>3</v>
      </c>
    </row>
    <row r="2239" spans="1:14" x14ac:dyDescent="0.25">
      <c r="A2239" s="3" t="s">
        <v>10</v>
      </c>
      <c r="B2239" s="11" t="s">
        <v>55</v>
      </c>
      <c r="C2239" s="5">
        <v>11526</v>
      </c>
      <c r="D2239" s="5" t="s">
        <v>72</v>
      </c>
      <c r="E2239" s="12" t="s">
        <v>17</v>
      </c>
      <c r="F2239" s="7">
        <v>116</v>
      </c>
      <c r="G2239" s="7">
        <v>109</v>
      </c>
      <c r="H2239" s="8">
        <v>11526073</v>
      </c>
      <c r="I2239" s="9">
        <v>1</v>
      </c>
      <c r="J2239" s="9">
        <v>1</v>
      </c>
      <c r="K2239" s="9">
        <v>1</v>
      </c>
      <c r="L2239" s="9">
        <v>0</v>
      </c>
      <c r="M2239" s="9">
        <v>1</v>
      </c>
      <c r="N2239" s="10">
        <v>4</v>
      </c>
    </row>
    <row r="2240" spans="1:14" x14ac:dyDescent="0.25">
      <c r="A2240" s="3" t="s">
        <v>10</v>
      </c>
      <c r="B2240" s="11" t="s">
        <v>55</v>
      </c>
      <c r="C2240" s="5">
        <v>11526</v>
      </c>
      <c r="D2240" s="5" t="s">
        <v>72</v>
      </c>
      <c r="E2240" s="12" t="s">
        <v>17</v>
      </c>
      <c r="F2240" s="7">
        <v>116</v>
      </c>
      <c r="G2240" s="7">
        <v>109</v>
      </c>
      <c r="H2240" s="8">
        <v>11526074</v>
      </c>
      <c r="I2240" s="9">
        <v>1</v>
      </c>
      <c r="J2240" s="9">
        <v>1</v>
      </c>
      <c r="K2240" s="9">
        <v>1</v>
      </c>
      <c r="L2240" s="9">
        <v>1</v>
      </c>
      <c r="M2240" s="9">
        <v>1</v>
      </c>
      <c r="N2240" s="10">
        <v>5</v>
      </c>
    </row>
    <row r="2241" spans="1:14" x14ac:dyDescent="0.25">
      <c r="A2241" s="3" t="s">
        <v>10</v>
      </c>
      <c r="B2241" s="11" t="s">
        <v>55</v>
      </c>
      <c r="C2241" s="5">
        <v>11526</v>
      </c>
      <c r="D2241" s="5" t="s">
        <v>72</v>
      </c>
      <c r="E2241" s="12" t="s">
        <v>17</v>
      </c>
      <c r="F2241" s="7">
        <v>116</v>
      </c>
      <c r="G2241" s="7">
        <v>109</v>
      </c>
      <c r="H2241" s="8">
        <v>11526075</v>
      </c>
      <c r="I2241" s="9">
        <v>1</v>
      </c>
      <c r="J2241" s="9">
        <v>1</v>
      </c>
      <c r="K2241" s="9">
        <v>1</v>
      </c>
      <c r="L2241" s="9">
        <v>1</v>
      </c>
      <c r="M2241" s="9">
        <v>1</v>
      </c>
      <c r="N2241" s="10">
        <v>5</v>
      </c>
    </row>
    <row r="2242" spans="1:14" x14ac:dyDescent="0.25">
      <c r="A2242" s="3" t="s">
        <v>10</v>
      </c>
      <c r="B2242" s="11" t="s">
        <v>55</v>
      </c>
      <c r="C2242" s="5">
        <v>11526</v>
      </c>
      <c r="D2242" s="5" t="s">
        <v>72</v>
      </c>
      <c r="E2242" s="12" t="s">
        <v>17</v>
      </c>
      <c r="F2242" s="7">
        <v>116</v>
      </c>
      <c r="G2242" s="7">
        <v>109</v>
      </c>
      <c r="H2242" s="8">
        <v>11526076</v>
      </c>
      <c r="I2242" s="9">
        <v>1</v>
      </c>
      <c r="J2242" s="9">
        <v>1</v>
      </c>
      <c r="K2242" s="9">
        <v>1</v>
      </c>
      <c r="L2242" s="9">
        <v>1</v>
      </c>
      <c r="M2242" s="9">
        <v>1</v>
      </c>
      <c r="N2242" s="10">
        <v>5</v>
      </c>
    </row>
    <row r="2243" spans="1:14" x14ac:dyDescent="0.25">
      <c r="A2243" s="3" t="s">
        <v>10</v>
      </c>
      <c r="B2243" s="11" t="s">
        <v>55</v>
      </c>
      <c r="C2243" s="5">
        <v>11526</v>
      </c>
      <c r="D2243" s="5" t="s">
        <v>72</v>
      </c>
      <c r="E2243" s="12" t="s">
        <v>17</v>
      </c>
      <c r="F2243" s="7">
        <v>116</v>
      </c>
      <c r="G2243" s="7">
        <v>109</v>
      </c>
      <c r="H2243" s="8">
        <v>11526077</v>
      </c>
      <c r="I2243" s="9">
        <v>1</v>
      </c>
      <c r="J2243" s="9">
        <v>1</v>
      </c>
      <c r="K2243" s="9">
        <v>1</v>
      </c>
      <c r="L2243" s="9">
        <v>1</v>
      </c>
      <c r="M2243" s="9">
        <v>1</v>
      </c>
      <c r="N2243" s="10">
        <v>5</v>
      </c>
    </row>
    <row r="2244" spans="1:14" x14ac:dyDescent="0.25">
      <c r="A2244" s="3" t="s">
        <v>10</v>
      </c>
      <c r="B2244" s="11" t="s">
        <v>55</v>
      </c>
      <c r="C2244" s="5">
        <v>11526</v>
      </c>
      <c r="D2244" s="5" t="s">
        <v>72</v>
      </c>
      <c r="E2244" s="12" t="s">
        <v>17</v>
      </c>
      <c r="F2244" s="7">
        <v>116</v>
      </c>
      <c r="G2244" s="7">
        <v>109</v>
      </c>
      <c r="H2244" s="8">
        <v>11526078</v>
      </c>
      <c r="I2244" s="9">
        <v>1</v>
      </c>
      <c r="J2244" s="9">
        <v>1</v>
      </c>
      <c r="K2244" s="9">
        <v>1</v>
      </c>
      <c r="L2244" s="9">
        <v>1</v>
      </c>
      <c r="M2244" s="9">
        <v>1</v>
      </c>
      <c r="N2244" s="10">
        <v>5</v>
      </c>
    </row>
    <row r="2245" spans="1:14" x14ac:dyDescent="0.25">
      <c r="A2245" s="3" t="s">
        <v>10</v>
      </c>
      <c r="B2245" s="11" t="s">
        <v>55</v>
      </c>
      <c r="C2245" s="5">
        <v>11526</v>
      </c>
      <c r="D2245" s="5" t="s">
        <v>72</v>
      </c>
      <c r="E2245" s="12" t="s">
        <v>17</v>
      </c>
      <c r="F2245" s="7">
        <v>116</v>
      </c>
      <c r="G2245" s="7">
        <v>109</v>
      </c>
      <c r="H2245" s="8">
        <v>11526079</v>
      </c>
      <c r="I2245" s="9">
        <v>1</v>
      </c>
      <c r="J2245" s="9">
        <v>1</v>
      </c>
      <c r="K2245" s="9">
        <v>1</v>
      </c>
      <c r="L2245" s="9">
        <v>1</v>
      </c>
      <c r="M2245" s="9">
        <v>1</v>
      </c>
      <c r="N2245" s="10">
        <v>5</v>
      </c>
    </row>
    <row r="2246" spans="1:14" x14ac:dyDescent="0.25">
      <c r="A2246" s="3" t="s">
        <v>10</v>
      </c>
      <c r="B2246" s="11" t="s">
        <v>55</v>
      </c>
      <c r="C2246" s="5">
        <v>11526</v>
      </c>
      <c r="D2246" s="5" t="s">
        <v>72</v>
      </c>
      <c r="E2246" s="12" t="s">
        <v>17</v>
      </c>
      <c r="F2246" s="7">
        <v>116</v>
      </c>
      <c r="G2246" s="7">
        <v>109</v>
      </c>
      <c r="H2246" s="8">
        <v>11526080</v>
      </c>
      <c r="I2246" s="9">
        <v>1</v>
      </c>
      <c r="J2246" s="9">
        <v>1</v>
      </c>
      <c r="K2246" s="9">
        <v>1</v>
      </c>
      <c r="L2246" s="9">
        <v>1</v>
      </c>
      <c r="M2246" s="9">
        <v>1</v>
      </c>
      <c r="N2246" s="10">
        <v>5</v>
      </c>
    </row>
    <row r="2247" spans="1:14" x14ac:dyDescent="0.25">
      <c r="A2247" s="3" t="s">
        <v>10</v>
      </c>
      <c r="B2247" s="11" t="s">
        <v>55</v>
      </c>
      <c r="C2247" s="5">
        <v>11526</v>
      </c>
      <c r="D2247" s="5" t="s">
        <v>72</v>
      </c>
      <c r="E2247" s="13" t="s">
        <v>18</v>
      </c>
      <c r="F2247" s="7">
        <v>116</v>
      </c>
      <c r="G2247" s="7">
        <v>109</v>
      </c>
      <c r="H2247" s="8">
        <v>11526081</v>
      </c>
      <c r="I2247" s="9">
        <v>1</v>
      </c>
      <c r="J2247" s="9">
        <v>1</v>
      </c>
      <c r="K2247" s="9">
        <v>1</v>
      </c>
      <c r="L2247" s="9">
        <v>1</v>
      </c>
      <c r="M2247" s="9">
        <v>1</v>
      </c>
      <c r="N2247" s="10">
        <v>5</v>
      </c>
    </row>
    <row r="2248" spans="1:14" x14ac:dyDescent="0.25">
      <c r="A2248" s="3" t="s">
        <v>10</v>
      </c>
      <c r="B2248" s="11" t="s">
        <v>55</v>
      </c>
      <c r="C2248" s="5">
        <v>11526</v>
      </c>
      <c r="D2248" s="5" t="s">
        <v>72</v>
      </c>
      <c r="E2248" s="12" t="s">
        <v>18</v>
      </c>
      <c r="F2248" s="7">
        <v>116</v>
      </c>
      <c r="G2248" s="7">
        <v>109</v>
      </c>
      <c r="H2248" s="8">
        <v>11526082</v>
      </c>
      <c r="I2248" s="9">
        <v>1</v>
      </c>
      <c r="J2248" s="9">
        <v>1</v>
      </c>
      <c r="K2248" s="9">
        <v>1</v>
      </c>
      <c r="L2248" s="9">
        <v>1</v>
      </c>
      <c r="M2248" s="9">
        <v>1</v>
      </c>
      <c r="N2248" s="10">
        <v>5</v>
      </c>
    </row>
    <row r="2249" spans="1:14" x14ac:dyDescent="0.25">
      <c r="A2249" s="3" t="s">
        <v>10</v>
      </c>
      <c r="B2249" s="11" t="s">
        <v>55</v>
      </c>
      <c r="C2249" s="5">
        <v>11526</v>
      </c>
      <c r="D2249" s="5" t="s">
        <v>72</v>
      </c>
      <c r="E2249" s="12" t="s">
        <v>18</v>
      </c>
      <c r="F2249" s="7">
        <v>116</v>
      </c>
      <c r="G2249" s="7">
        <v>109</v>
      </c>
      <c r="H2249" s="8">
        <v>11526083</v>
      </c>
      <c r="I2249" s="9">
        <v>1</v>
      </c>
      <c r="J2249" s="9">
        <v>1</v>
      </c>
      <c r="K2249" s="9">
        <v>0</v>
      </c>
      <c r="L2249" s="9">
        <v>1</v>
      </c>
      <c r="M2249" s="9">
        <v>1</v>
      </c>
      <c r="N2249" s="10">
        <v>4</v>
      </c>
    </row>
    <row r="2250" spans="1:14" x14ac:dyDescent="0.25">
      <c r="A2250" s="3" t="s">
        <v>10</v>
      </c>
      <c r="B2250" s="11" t="s">
        <v>55</v>
      </c>
      <c r="C2250" s="5">
        <v>11526</v>
      </c>
      <c r="D2250" s="5" t="s">
        <v>72</v>
      </c>
      <c r="E2250" s="12" t="s">
        <v>18</v>
      </c>
      <c r="F2250" s="7">
        <v>116</v>
      </c>
      <c r="G2250" s="7">
        <v>109</v>
      </c>
      <c r="H2250" s="8">
        <v>11526084</v>
      </c>
      <c r="I2250" s="9">
        <v>1</v>
      </c>
      <c r="J2250" s="9">
        <v>1</v>
      </c>
      <c r="K2250" s="9">
        <v>1</v>
      </c>
      <c r="L2250" s="9">
        <v>1</v>
      </c>
      <c r="M2250" s="9">
        <v>1</v>
      </c>
      <c r="N2250" s="10">
        <v>5</v>
      </c>
    </row>
    <row r="2251" spans="1:14" x14ac:dyDescent="0.25">
      <c r="A2251" s="3" t="s">
        <v>10</v>
      </c>
      <c r="B2251" s="11" t="s">
        <v>55</v>
      </c>
      <c r="C2251" s="5">
        <v>11526</v>
      </c>
      <c r="D2251" s="5" t="s">
        <v>72</v>
      </c>
      <c r="E2251" s="12" t="s">
        <v>18</v>
      </c>
      <c r="F2251" s="7">
        <v>116</v>
      </c>
      <c r="G2251" s="7">
        <v>109</v>
      </c>
      <c r="H2251" s="8">
        <v>11526085</v>
      </c>
      <c r="I2251" s="9">
        <v>1</v>
      </c>
      <c r="J2251" s="9">
        <v>1</v>
      </c>
      <c r="K2251" s="9">
        <v>0</v>
      </c>
      <c r="L2251" s="9">
        <v>1</v>
      </c>
      <c r="M2251" s="9">
        <v>1</v>
      </c>
      <c r="N2251" s="10">
        <v>4</v>
      </c>
    </row>
    <row r="2252" spans="1:14" x14ac:dyDescent="0.25">
      <c r="A2252" s="3" t="s">
        <v>10</v>
      </c>
      <c r="B2252" s="11" t="s">
        <v>55</v>
      </c>
      <c r="C2252" s="5">
        <v>11526</v>
      </c>
      <c r="D2252" s="5" t="s">
        <v>72</v>
      </c>
      <c r="E2252" s="12" t="s">
        <v>18</v>
      </c>
      <c r="F2252" s="7">
        <v>116</v>
      </c>
      <c r="G2252" s="7">
        <v>109</v>
      </c>
      <c r="H2252" s="8">
        <v>11526086</v>
      </c>
      <c r="I2252" s="9">
        <v>1</v>
      </c>
      <c r="J2252" s="9">
        <v>0</v>
      </c>
      <c r="K2252" s="9">
        <v>0</v>
      </c>
      <c r="L2252" s="9">
        <v>1</v>
      </c>
      <c r="M2252" s="9">
        <v>1</v>
      </c>
      <c r="N2252" s="10">
        <v>3</v>
      </c>
    </row>
    <row r="2253" spans="1:14" x14ac:dyDescent="0.25">
      <c r="A2253" s="3" t="s">
        <v>10</v>
      </c>
      <c r="B2253" s="11" t="s">
        <v>55</v>
      </c>
      <c r="C2253" s="5">
        <v>11526</v>
      </c>
      <c r="D2253" s="5" t="s">
        <v>72</v>
      </c>
      <c r="E2253" s="12" t="s">
        <v>18</v>
      </c>
      <c r="F2253" s="7">
        <v>116</v>
      </c>
      <c r="G2253" s="7">
        <v>109</v>
      </c>
      <c r="H2253" s="8">
        <v>11526087</v>
      </c>
      <c r="I2253" s="9">
        <v>1</v>
      </c>
      <c r="J2253" s="9">
        <v>1</v>
      </c>
      <c r="K2253" s="9">
        <v>1</v>
      </c>
      <c r="L2253" s="9">
        <v>1</v>
      </c>
      <c r="M2253" s="9">
        <v>1</v>
      </c>
      <c r="N2253" s="10">
        <v>5</v>
      </c>
    </row>
    <row r="2254" spans="1:14" x14ac:dyDescent="0.25">
      <c r="A2254" s="3" t="s">
        <v>10</v>
      </c>
      <c r="B2254" s="11" t="s">
        <v>55</v>
      </c>
      <c r="C2254" s="5">
        <v>11526</v>
      </c>
      <c r="D2254" s="5" t="s">
        <v>72</v>
      </c>
      <c r="E2254" s="12" t="s">
        <v>18</v>
      </c>
      <c r="F2254" s="7">
        <v>116</v>
      </c>
      <c r="G2254" s="7">
        <v>109</v>
      </c>
      <c r="H2254" s="8">
        <v>11526088</v>
      </c>
      <c r="I2254" s="9">
        <v>0</v>
      </c>
      <c r="J2254" s="9">
        <v>1</v>
      </c>
      <c r="K2254" s="9">
        <v>0</v>
      </c>
      <c r="L2254" s="9">
        <v>0</v>
      </c>
      <c r="M2254" s="9">
        <v>1</v>
      </c>
      <c r="N2254" s="10">
        <v>2</v>
      </c>
    </row>
    <row r="2255" spans="1:14" x14ac:dyDescent="0.25">
      <c r="A2255" s="3" t="s">
        <v>10</v>
      </c>
      <c r="B2255" s="11" t="s">
        <v>55</v>
      </c>
      <c r="C2255" s="5">
        <v>11526</v>
      </c>
      <c r="D2255" s="5" t="s">
        <v>72</v>
      </c>
      <c r="E2255" s="12" t="s">
        <v>18</v>
      </c>
      <c r="F2255" s="7">
        <v>116</v>
      </c>
      <c r="G2255" s="7">
        <v>109</v>
      </c>
      <c r="H2255" s="8">
        <v>11526089</v>
      </c>
      <c r="I2255" s="9">
        <v>1</v>
      </c>
      <c r="J2255" s="9">
        <v>1</v>
      </c>
      <c r="K2255" s="9">
        <v>0</v>
      </c>
      <c r="L2255" s="9">
        <v>1</v>
      </c>
      <c r="M2255" s="9">
        <v>1</v>
      </c>
      <c r="N2255" s="10">
        <v>4</v>
      </c>
    </row>
    <row r="2256" spans="1:14" x14ac:dyDescent="0.25">
      <c r="A2256" s="3" t="s">
        <v>10</v>
      </c>
      <c r="B2256" s="11" t="s">
        <v>55</v>
      </c>
      <c r="C2256" s="5">
        <v>11526</v>
      </c>
      <c r="D2256" s="5" t="s">
        <v>72</v>
      </c>
      <c r="E2256" s="12" t="s">
        <v>18</v>
      </c>
      <c r="F2256" s="7">
        <v>116</v>
      </c>
      <c r="G2256" s="7">
        <v>109</v>
      </c>
      <c r="H2256" s="8">
        <v>11526090</v>
      </c>
      <c r="I2256" s="9">
        <v>1</v>
      </c>
      <c r="J2256" s="9">
        <v>1</v>
      </c>
      <c r="K2256" s="9">
        <v>1</v>
      </c>
      <c r="L2256" s="9">
        <v>1</v>
      </c>
      <c r="M2256" s="9">
        <v>1</v>
      </c>
      <c r="N2256" s="10">
        <v>5</v>
      </c>
    </row>
    <row r="2257" spans="1:14" x14ac:dyDescent="0.25">
      <c r="A2257" s="3" t="s">
        <v>10</v>
      </c>
      <c r="B2257" s="11" t="s">
        <v>55</v>
      </c>
      <c r="C2257" s="5">
        <v>11526</v>
      </c>
      <c r="D2257" s="5" t="s">
        <v>72</v>
      </c>
      <c r="E2257" s="12" t="s">
        <v>18</v>
      </c>
      <c r="F2257" s="7">
        <v>116</v>
      </c>
      <c r="G2257" s="7">
        <v>109</v>
      </c>
      <c r="H2257" s="8">
        <v>11526091</v>
      </c>
      <c r="I2257" s="9">
        <v>0</v>
      </c>
      <c r="J2257" s="9">
        <v>0</v>
      </c>
      <c r="K2257" s="9">
        <v>0</v>
      </c>
      <c r="L2257" s="9">
        <v>1</v>
      </c>
      <c r="M2257" s="9">
        <v>1</v>
      </c>
      <c r="N2257" s="10">
        <v>2</v>
      </c>
    </row>
    <row r="2258" spans="1:14" x14ac:dyDescent="0.25">
      <c r="A2258" s="3" t="s">
        <v>10</v>
      </c>
      <c r="B2258" s="11" t="s">
        <v>55</v>
      </c>
      <c r="C2258" s="5">
        <v>11526</v>
      </c>
      <c r="D2258" s="5" t="s">
        <v>72</v>
      </c>
      <c r="E2258" s="12" t="s">
        <v>18</v>
      </c>
      <c r="F2258" s="7">
        <v>116</v>
      </c>
      <c r="G2258" s="7">
        <v>109</v>
      </c>
      <c r="H2258" s="8">
        <v>11526092</v>
      </c>
      <c r="I2258" s="9">
        <v>1</v>
      </c>
      <c r="J2258" s="9">
        <v>1</v>
      </c>
      <c r="K2258" s="9">
        <v>1</v>
      </c>
      <c r="L2258" s="9">
        <v>1</v>
      </c>
      <c r="M2258" s="9">
        <v>1</v>
      </c>
      <c r="N2258" s="10">
        <v>5</v>
      </c>
    </row>
    <row r="2259" spans="1:14" x14ac:dyDescent="0.25">
      <c r="A2259" s="3" t="s">
        <v>10</v>
      </c>
      <c r="B2259" s="11" t="s">
        <v>55</v>
      </c>
      <c r="C2259" s="5">
        <v>11526</v>
      </c>
      <c r="D2259" s="5" t="s">
        <v>72</v>
      </c>
      <c r="E2259" s="12" t="s">
        <v>18</v>
      </c>
      <c r="F2259" s="7">
        <v>116</v>
      </c>
      <c r="G2259" s="7">
        <v>109</v>
      </c>
      <c r="H2259" s="8">
        <v>11526093</v>
      </c>
      <c r="I2259" s="9">
        <v>1</v>
      </c>
      <c r="J2259" s="9">
        <v>1</v>
      </c>
      <c r="K2259" s="9">
        <v>1</v>
      </c>
      <c r="L2259" s="9">
        <v>1</v>
      </c>
      <c r="M2259" s="9">
        <v>1</v>
      </c>
      <c r="N2259" s="10">
        <v>5</v>
      </c>
    </row>
    <row r="2260" spans="1:14" x14ac:dyDescent="0.25">
      <c r="A2260" s="3" t="s">
        <v>10</v>
      </c>
      <c r="B2260" s="11" t="s">
        <v>55</v>
      </c>
      <c r="C2260" s="5">
        <v>11526</v>
      </c>
      <c r="D2260" s="5" t="s">
        <v>72</v>
      </c>
      <c r="E2260" s="12" t="s">
        <v>18</v>
      </c>
      <c r="F2260" s="7">
        <v>116</v>
      </c>
      <c r="G2260" s="7">
        <v>109</v>
      </c>
      <c r="H2260" s="8">
        <v>11526094</v>
      </c>
      <c r="I2260" s="9">
        <v>1</v>
      </c>
      <c r="J2260" s="9">
        <v>1</v>
      </c>
      <c r="K2260" s="9">
        <v>1</v>
      </c>
      <c r="L2260" s="9">
        <v>1</v>
      </c>
      <c r="M2260" s="9">
        <v>1</v>
      </c>
      <c r="N2260" s="10">
        <v>5</v>
      </c>
    </row>
    <row r="2261" spans="1:14" x14ac:dyDescent="0.25">
      <c r="A2261" s="3" t="s">
        <v>10</v>
      </c>
      <c r="B2261" s="11" t="s">
        <v>55</v>
      </c>
      <c r="C2261" s="5">
        <v>11526</v>
      </c>
      <c r="D2261" s="5" t="s">
        <v>72</v>
      </c>
      <c r="E2261" s="12" t="s">
        <v>18</v>
      </c>
      <c r="F2261" s="7">
        <v>116</v>
      </c>
      <c r="G2261" s="7">
        <v>109</v>
      </c>
      <c r="H2261" s="8">
        <v>11526095</v>
      </c>
      <c r="I2261" s="9">
        <v>1</v>
      </c>
      <c r="J2261" s="9">
        <v>1</v>
      </c>
      <c r="K2261" s="9">
        <v>1</v>
      </c>
      <c r="L2261" s="9">
        <v>1</v>
      </c>
      <c r="M2261" s="9">
        <v>1</v>
      </c>
      <c r="N2261" s="10">
        <v>5</v>
      </c>
    </row>
    <row r="2262" spans="1:14" x14ac:dyDescent="0.25">
      <c r="A2262" s="3" t="s">
        <v>10</v>
      </c>
      <c r="B2262" s="11" t="s">
        <v>55</v>
      </c>
      <c r="C2262" s="5">
        <v>11526</v>
      </c>
      <c r="D2262" s="5" t="s">
        <v>72</v>
      </c>
      <c r="E2262" s="12" t="s">
        <v>18</v>
      </c>
      <c r="F2262" s="7">
        <v>116</v>
      </c>
      <c r="G2262" s="7">
        <v>109</v>
      </c>
      <c r="H2262" s="8">
        <v>11526096</v>
      </c>
      <c r="I2262" s="9">
        <v>1</v>
      </c>
      <c r="J2262" s="9">
        <v>1</v>
      </c>
      <c r="K2262" s="9">
        <v>0</v>
      </c>
      <c r="L2262" s="9">
        <v>1</v>
      </c>
      <c r="M2262" s="9">
        <v>1</v>
      </c>
      <c r="N2262" s="10">
        <v>4</v>
      </c>
    </row>
    <row r="2263" spans="1:14" x14ac:dyDescent="0.25">
      <c r="A2263" s="3" t="s">
        <v>10</v>
      </c>
      <c r="B2263" s="11" t="s">
        <v>55</v>
      </c>
      <c r="C2263" s="5">
        <v>11526</v>
      </c>
      <c r="D2263" s="5" t="s">
        <v>72</v>
      </c>
      <c r="E2263" s="12" t="s">
        <v>18</v>
      </c>
      <c r="F2263" s="7">
        <v>116</v>
      </c>
      <c r="G2263" s="7">
        <v>109</v>
      </c>
      <c r="H2263" s="8">
        <v>11526097</v>
      </c>
      <c r="I2263" s="9">
        <v>1</v>
      </c>
      <c r="J2263" s="9">
        <v>0</v>
      </c>
      <c r="K2263" s="9">
        <v>0</v>
      </c>
      <c r="L2263" s="9">
        <v>1</v>
      </c>
      <c r="M2263" s="9">
        <v>1</v>
      </c>
      <c r="N2263" s="10">
        <v>3</v>
      </c>
    </row>
    <row r="2264" spans="1:14" x14ac:dyDescent="0.25">
      <c r="A2264" s="3" t="s">
        <v>10</v>
      </c>
      <c r="B2264" s="11" t="s">
        <v>55</v>
      </c>
      <c r="C2264" s="5">
        <v>11526</v>
      </c>
      <c r="D2264" s="5" t="s">
        <v>72</v>
      </c>
      <c r="E2264" s="12" t="s">
        <v>18</v>
      </c>
      <c r="F2264" s="7">
        <v>116</v>
      </c>
      <c r="G2264" s="7">
        <v>109</v>
      </c>
      <c r="H2264" s="8">
        <v>11526098</v>
      </c>
      <c r="I2264" s="9">
        <v>1</v>
      </c>
      <c r="J2264" s="9">
        <v>1</v>
      </c>
      <c r="K2264" s="9">
        <v>1</v>
      </c>
      <c r="L2264" s="9">
        <v>1</v>
      </c>
      <c r="M2264" s="9">
        <v>1</v>
      </c>
      <c r="N2264" s="10">
        <v>5</v>
      </c>
    </row>
    <row r="2265" spans="1:14" x14ac:dyDescent="0.25">
      <c r="A2265" s="3" t="s">
        <v>10</v>
      </c>
      <c r="B2265" s="11" t="s">
        <v>55</v>
      </c>
      <c r="C2265" s="5">
        <v>11526</v>
      </c>
      <c r="D2265" s="5" t="s">
        <v>72</v>
      </c>
      <c r="E2265" s="12" t="s">
        <v>18</v>
      </c>
      <c r="F2265" s="7">
        <v>116</v>
      </c>
      <c r="G2265" s="7">
        <v>109</v>
      </c>
      <c r="H2265" s="8">
        <v>11526099</v>
      </c>
      <c r="I2265" s="9">
        <v>1</v>
      </c>
      <c r="J2265" s="9">
        <v>1</v>
      </c>
      <c r="K2265" s="9">
        <v>1</v>
      </c>
      <c r="L2265" s="9">
        <v>1</v>
      </c>
      <c r="M2265" s="9">
        <v>0</v>
      </c>
      <c r="N2265" s="10">
        <v>4</v>
      </c>
    </row>
    <row r="2266" spans="1:14" x14ac:dyDescent="0.25">
      <c r="A2266" s="3" t="s">
        <v>10</v>
      </c>
      <c r="B2266" s="11" t="s">
        <v>55</v>
      </c>
      <c r="C2266" s="5">
        <v>11526</v>
      </c>
      <c r="D2266" s="5" t="s">
        <v>72</v>
      </c>
      <c r="E2266" s="12" t="s">
        <v>18</v>
      </c>
      <c r="F2266" s="7">
        <v>116</v>
      </c>
      <c r="G2266" s="7">
        <v>109</v>
      </c>
      <c r="H2266" s="8">
        <v>11526100</v>
      </c>
      <c r="I2266" s="9">
        <v>1</v>
      </c>
      <c r="J2266" s="9">
        <v>1</v>
      </c>
      <c r="K2266" s="9">
        <v>0</v>
      </c>
      <c r="L2266" s="9">
        <v>1</v>
      </c>
      <c r="M2266" s="9">
        <v>1</v>
      </c>
      <c r="N2266" s="10">
        <v>4</v>
      </c>
    </row>
    <row r="2267" spans="1:14" x14ac:dyDescent="0.25">
      <c r="A2267" s="3" t="s">
        <v>10</v>
      </c>
      <c r="B2267" s="11" t="s">
        <v>55</v>
      </c>
      <c r="C2267" s="5">
        <v>11526</v>
      </c>
      <c r="D2267" s="5" t="s">
        <v>72</v>
      </c>
      <c r="E2267" s="12" t="s">
        <v>18</v>
      </c>
      <c r="F2267" s="7">
        <v>116</v>
      </c>
      <c r="G2267" s="7">
        <v>109</v>
      </c>
      <c r="H2267" s="8">
        <v>11526101</v>
      </c>
      <c r="I2267" s="9">
        <v>1</v>
      </c>
      <c r="J2267" s="9">
        <v>1</v>
      </c>
      <c r="K2267" s="9">
        <v>0</v>
      </c>
      <c r="L2267" s="9">
        <v>1</v>
      </c>
      <c r="M2267" s="9">
        <v>1</v>
      </c>
      <c r="N2267" s="10">
        <v>4</v>
      </c>
    </row>
    <row r="2268" spans="1:14" x14ac:dyDescent="0.25">
      <c r="A2268" s="3" t="s">
        <v>10</v>
      </c>
      <c r="B2268" s="11" t="s">
        <v>55</v>
      </c>
      <c r="C2268" s="5">
        <v>11526</v>
      </c>
      <c r="D2268" s="5" t="s">
        <v>72</v>
      </c>
      <c r="E2268" s="12" t="s">
        <v>18</v>
      </c>
      <c r="F2268" s="7">
        <v>116</v>
      </c>
      <c r="G2268" s="7">
        <v>109</v>
      </c>
      <c r="H2268" s="8">
        <v>11526102</v>
      </c>
      <c r="I2268" s="9">
        <v>1</v>
      </c>
      <c r="J2268" s="9">
        <v>1</v>
      </c>
      <c r="K2268" s="9">
        <v>1</v>
      </c>
      <c r="L2268" s="9">
        <v>1</v>
      </c>
      <c r="M2268" s="9">
        <v>1</v>
      </c>
      <c r="N2268" s="10">
        <v>5</v>
      </c>
    </row>
    <row r="2269" spans="1:14" x14ac:dyDescent="0.25">
      <c r="A2269" s="3" t="s">
        <v>10</v>
      </c>
      <c r="B2269" s="11" t="s">
        <v>55</v>
      </c>
      <c r="C2269" s="5">
        <v>11526</v>
      </c>
      <c r="D2269" s="5" t="s">
        <v>72</v>
      </c>
      <c r="E2269" s="12" t="s">
        <v>18</v>
      </c>
      <c r="F2269" s="7">
        <v>116</v>
      </c>
      <c r="G2269" s="7">
        <v>109</v>
      </c>
      <c r="H2269" s="8">
        <v>11526103</v>
      </c>
      <c r="I2269" s="9">
        <v>1</v>
      </c>
      <c r="J2269" s="9">
        <v>1</v>
      </c>
      <c r="K2269" s="9">
        <v>0</v>
      </c>
      <c r="L2269" s="9">
        <v>1</v>
      </c>
      <c r="M2269" s="9">
        <v>1</v>
      </c>
      <c r="N2269" s="10">
        <v>4</v>
      </c>
    </row>
    <row r="2270" spans="1:14" x14ac:dyDescent="0.25">
      <c r="A2270" s="3" t="s">
        <v>10</v>
      </c>
      <c r="B2270" s="11" t="s">
        <v>55</v>
      </c>
      <c r="C2270" s="5">
        <v>11526</v>
      </c>
      <c r="D2270" s="5" t="s">
        <v>72</v>
      </c>
      <c r="E2270" s="12" t="s">
        <v>18</v>
      </c>
      <c r="F2270" s="7">
        <v>116</v>
      </c>
      <c r="G2270" s="7">
        <v>109</v>
      </c>
      <c r="H2270" s="8">
        <v>11526104</v>
      </c>
      <c r="I2270" s="9">
        <v>1</v>
      </c>
      <c r="J2270" s="9">
        <v>1</v>
      </c>
      <c r="K2270" s="9">
        <v>1</v>
      </c>
      <c r="L2270" s="9">
        <v>1</v>
      </c>
      <c r="M2270" s="9">
        <v>1</v>
      </c>
      <c r="N2270" s="10">
        <v>5</v>
      </c>
    </row>
    <row r="2271" spans="1:14" x14ac:dyDescent="0.25">
      <c r="A2271" s="3" t="s">
        <v>10</v>
      </c>
      <c r="B2271" s="11" t="s">
        <v>55</v>
      </c>
      <c r="C2271" s="5">
        <v>11526</v>
      </c>
      <c r="D2271" s="5" t="s">
        <v>72</v>
      </c>
      <c r="E2271" s="12" t="s">
        <v>18</v>
      </c>
      <c r="F2271" s="7">
        <v>116</v>
      </c>
      <c r="G2271" s="7">
        <v>109</v>
      </c>
      <c r="H2271" s="8">
        <v>11526105</v>
      </c>
      <c r="I2271" s="9">
        <v>1</v>
      </c>
      <c r="J2271" s="9">
        <v>1</v>
      </c>
      <c r="K2271" s="9">
        <v>1</v>
      </c>
      <c r="L2271" s="9">
        <v>1</v>
      </c>
      <c r="M2271" s="9">
        <v>1</v>
      </c>
      <c r="N2271" s="10">
        <v>5</v>
      </c>
    </row>
    <row r="2272" spans="1:14" x14ac:dyDescent="0.25">
      <c r="A2272" s="3" t="s">
        <v>10</v>
      </c>
      <c r="B2272" s="11" t="s">
        <v>55</v>
      </c>
      <c r="C2272" s="5">
        <v>11526</v>
      </c>
      <c r="D2272" s="5" t="s">
        <v>72</v>
      </c>
      <c r="E2272" s="12" t="s">
        <v>18</v>
      </c>
      <c r="F2272" s="7">
        <v>116</v>
      </c>
      <c r="G2272" s="7">
        <v>109</v>
      </c>
      <c r="H2272" s="8">
        <v>11526106</v>
      </c>
      <c r="I2272" s="9">
        <v>1</v>
      </c>
      <c r="J2272" s="9">
        <v>1</v>
      </c>
      <c r="K2272" s="9">
        <v>1</v>
      </c>
      <c r="L2272" s="9">
        <v>1</v>
      </c>
      <c r="M2272" s="9">
        <v>1</v>
      </c>
      <c r="N2272" s="10">
        <v>5</v>
      </c>
    </row>
    <row r="2273" spans="1:14" x14ac:dyDescent="0.25">
      <c r="A2273" s="3" t="s">
        <v>10</v>
      </c>
      <c r="B2273" s="11" t="s">
        <v>55</v>
      </c>
      <c r="C2273" s="5">
        <v>11526</v>
      </c>
      <c r="D2273" s="5" t="s">
        <v>72</v>
      </c>
      <c r="E2273" s="12" t="s">
        <v>18</v>
      </c>
      <c r="F2273" s="7">
        <v>116</v>
      </c>
      <c r="G2273" s="7">
        <v>109</v>
      </c>
      <c r="H2273" s="8">
        <v>11526107</v>
      </c>
      <c r="I2273" s="9">
        <v>1</v>
      </c>
      <c r="J2273" s="9">
        <v>1</v>
      </c>
      <c r="K2273" s="9">
        <v>0</v>
      </c>
      <c r="L2273" s="9">
        <v>1</v>
      </c>
      <c r="M2273" s="9">
        <v>1</v>
      </c>
      <c r="N2273" s="10">
        <v>4</v>
      </c>
    </row>
    <row r="2274" spans="1:14" x14ac:dyDescent="0.25">
      <c r="A2274" s="3" t="s">
        <v>10</v>
      </c>
      <c r="B2274" s="11" t="s">
        <v>55</v>
      </c>
      <c r="C2274" s="5">
        <v>11526</v>
      </c>
      <c r="D2274" s="5" t="s">
        <v>72</v>
      </c>
      <c r="E2274" s="12" t="s">
        <v>18</v>
      </c>
      <c r="F2274" s="7">
        <v>116</v>
      </c>
      <c r="G2274" s="7">
        <v>109</v>
      </c>
      <c r="H2274" s="8">
        <v>11526108</v>
      </c>
      <c r="I2274" s="9">
        <v>1</v>
      </c>
      <c r="J2274" s="9">
        <v>1</v>
      </c>
      <c r="K2274" s="9">
        <v>0</v>
      </c>
      <c r="L2274" s="9">
        <v>1</v>
      </c>
      <c r="M2274" s="9">
        <v>1</v>
      </c>
      <c r="N2274" s="10">
        <v>4</v>
      </c>
    </row>
    <row r="2275" spans="1:14" x14ac:dyDescent="0.25">
      <c r="A2275" s="3" t="s">
        <v>10</v>
      </c>
      <c r="B2275" s="11" t="s">
        <v>55</v>
      </c>
      <c r="C2275" s="5">
        <v>11526</v>
      </c>
      <c r="D2275" s="5" t="s">
        <v>72</v>
      </c>
      <c r="E2275" s="12" t="s">
        <v>18</v>
      </c>
      <c r="F2275" s="7">
        <v>116</v>
      </c>
      <c r="G2275" s="7">
        <v>109</v>
      </c>
      <c r="H2275" s="8">
        <v>11526109</v>
      </c>
      <c r="I2275" s="9">
        <v>1</v>
      </c>
      <c r="J2275" s="9">
        <v>1</v>
      </c>
      <c r="K2275" s="9">
        <v>1</v>
      </c>
      <c r="L2275" s="9">
        <v>1</v>
      </c>
      <c r="M2275" s="9">
        <v>1</v>
      </c>
      <c r="N2275" s="10">
        <v>5</v>
      </c>
    </row>
    <row r="2276" spans="1:14" x14ac:dyDescent="0.25">
      <c r="A2276" s="3" t="s">
        <v>10</v>
      </c>
      <c r="B2276" s="11" t="s">
        <v>56</v>
      </c>
      <c r="C2276" s="5">
        <v>11536</v>
      </c>
      <c r="D2276" s="5" t="s">
        <v>71</v>
      </c>
      <c r="E2276" s="6" t="s">
        <v>15</v>
      </c>
      <c r="F2276" s="7">
        <v>65</v>
      </c>
      <c r="G2276" s="7">
        <v>60</v>
      </c>
      <c r="H2276" s="8">
        <v>11536001</v>
      </c>
      <c r="I2276" s="9">
        <v>0</v>
      </c>
      <c r="J2276" s="9">
        <v>1</v>
      </c>
      <c r="K2276" s="9">
        <v>1</v>
      </c>
      <c r="L2276" s="9">
        <v>1</v>
      </c>
      <c r="M2276" s="9">
        <v>1</v>
      </c>
      <c r="N2276" s="10">
        <v>4</v>
      </c>
    </row>
    <row r="2277" spans="1:14" x14ac:dyDescent="0.25">
      <c r="A2277" s="3" t="s">
        <v>10</v>
      </c>
      <c r="B2277" s="11" t="s">
        <v>56</v>
      </c>
      <c r="C2277" s="5">
        <v>11536</v>
      </c>
      <c r="D2277" s="5" t="s">
        <v>71</v>
      </c>
      <c r="E2277" s="12" t="s">
        <v>15</v>
      </c>
      <c r="F2277" s="7">
        <v>65</v>
      </c>
      <c r="G2277" s="7">
        <v>60</v>
      </c>
      <c r="H2277" s="8">
        <v>11536002</v>
      </c>
      <c r="I2277" s="9">
        <v>1</v>
      </c>
      <c r="J2277" s="9">
        <v>1</v>
      </c>
      <c r="K2277" s="9">
        <v>0</v>
      </c>
      <c r="L2277" s="9">
        <v>1</v>
      </c>
      <c r="M2277" s="9">
        <v>1</v>
      </c>
      <c r="N2277" s="10">
        <v>4</v>
      </c>
    </row>
    <row r="2278" spans="1:14" x14ac:dyDescent="0.25">
      <c r="A2278" s="3" t="s">
        <v>10</v>
      </c>
      <c r="B2278" s="11" t="s">
        <v>56</v>
      </c>
      <c r="C2278" s="5">
        <v>11536</v>
      </c>
      <c r="D2278" s="5" t="s">
        <v>71</v>
      </c>
      <c r="E2278" s="12" t="s">
        <v>15</v>
      </c>
      <c r="F2278" s="7">
        <v>65</v>
      </c>
      <c r="G2278" s="7">
        <v>60</v>
      </c>
      <c r="H2278" s="8">
        <v>11536003</v>
      </c>
      <c r="I2278" s="9">
        <v>1</v>
      </c>
      <c r="J2278" s="9">
        <v>1</v>
      </c>
      <c r="K2278" s="9">
        <v>1</v>
      </c>
      <c r="L2278" s="9">
        <v>1</v>
      </c>
      <c r="M2278" s="9">
        <v>1</v>
      </c>
      <c r="N2278" s="10">
        <v>5</v>
      </c>
    </row>
    <row r="2279" spans="1:14" x14ac:dyDescent="0.25">
      <c r="A2279" s="3" t="s">
        <v>10</v>
      </c>
      <c r="B2279" s="11" t="s">
        <v>56</v>
      </c>
      <c r="C2279" s="5">
        <v>11536</v>
      </c>
      <c r="D2279" s="5" t="s">
        <v>71</v>
      </c>
      <c r="E2279" s="12" t="s">
        <v>15</v>
      </c>
      <c r="F2279" s="7">
        <v>65</v>
      </c>
      <c r="G2279" s="7">
        <v>60</v>
      </c>
      <c r="H2279" s="8">
        <v>11536004</v>
      </c>
      <c r="I2279" s="9">
        <v>1</v>
      </c>
      <c r="J2279" s="9">
        <v>1</v>
      </c>
      <c r="K2279" s="9">
        <v>0</v>
      </c>
      <c r="L2279" s="9">
        <v>1</v>
      </c>
      <c r="M2279" s="9">
        <v>1</v>
      </c>
      <c r="N2279" s="10">
        <v>4</v>
      </c>
    </row>
    <row r="2280" spans="1:14" x14ac:dyDescent="0.25">
      <c r="A2280" s="3" t="s">
        <v>10</v>
      </c>
      <c r="B2280" s="11" t="s">
        <v>56</v>
      </c>
      <c r="C2280" s="5">
        <v>11536</v>
      </c>
      <c r="D2280" s="5" t="s">
        <v>71</v>
      </c>
      <c r="E2280" s="12" t="s">
        <v>15</v>
      </c>
      <c r="F2280" s="7">
        <v>65</v>
      </c>
      <c r="G2280" s="7">
        <v>60</v>
      </c>
      <c r="H2280" s="8">
        <v>11536005</v>
      </c>
      <c r="I2280" s="9">
        <v>0</v>
      </c>
      <c r="J2280" s="9">
        <v>1</v>
      </c>
      <c r="K2280" s="9">
        <v>0</v>
      </c>
      <c r="L2280" s="9">
        <v>1</v>
      </c>
      <c r="M2280" s="9">
        <v>1</v>
      </c>
      <c r="N2280" s="10">
        <v>3</v>
      </c>
    </row>
    <row r="2281" spans="1:14" x14ac:dyDescent="0.25">
      <c r="A2281" s="3" t="s">
        <v>10</v>
      </c>
      <c r="B2281" s="11" t="s">
        <v>56</v>
      </c>
      <c r="C2281" s="5">
        <v>11536</v>
      </c>
      <c r="D2281" s="5" t="s">
        <v>71</v>
      </c>
      <c r="E2281" s="12" t="s">
        <v>15</v>
      </c>
      <c r="F2281" s="7">
        <v>65</v>
      </c>
      <c r="G2281" s="7">
        <v>60</v>
      </c>
      <c r="H2281" s="8">
        <v>11536006</v>
      </c>
      <c r="I2281" s="9">
        <v>0</v>
      </c>
      <c r="J2281" s="9">
        <v>1</v>
      </c>
      <c r="K2281" s="9">
        <v>1</v>
      </c>
      <c r="L2281" s="9">
        <v>1</v>
      </c>
      <c r="M2281" s="9">
        <v>1</v>
      </c>
      <c r="N2281" s="10">
        <v>4</v>
      </c>
    </row>
    <row r="2282" spans="1:14" x14ac:dyDescent="0.25">
      <c r="A2282" s="3" t="s">
        <v>10</v>
      </c>
      <c r="B2282" s="11" t="s">
        <v>56</v>
      </c>
      <c r="C2282" s="5">
        <v>11536</v>
      </c>
      <c r="D2282" s="5" t="s">
        <v>71</v>
      </c>
      <c r="E2282" s="12" t="s">
        <v>15</v>
      </c>
      <c r="F2282" s="7">
        <v>65</v>
      </c>
      <c r="G2282" s="7">
        <v>60</v>
      </c>
      <c r="H2282" s="8">
        <v>11536007</v>
      </c>
      <c r="I2282" s="9">
        <v>1</v>
      </c>
      <c r="J2282" s="9">
        <v>1</v>
      </c>
      <c r="K2282" s="9">
        <v>1</v>
      </c>
      <c r="L2282" s="9">
        <v>1</v>
      </c>
      <c r="M2282" s="9">
        <v>1</v>
      </c>
      <c r="N2282" s="10">
        <v>5</v>
      </c>
    </row>
    <row r="2283" spans="1:14" x14ac:dyDescent="0.25">
      <c r="A2283" s="3" t="s">
        <v>10</v>
      </c>
      <c r="B2283" s="11" t="s">
        <v>56</v>
      </c>
      <c r="C2283" s="5">
        <v>11536</v>
      </c>
      <c r="D2283" s="5" t="s">
        <v>71</v>
      </c>
      <c r="E2283" s="12" t="s">
        <v>15</v>
      </c>
      <c r="F2283" s="7">
        <v>65</v>
      </c>
      <c r="G2283" s="7">
        <v>60</v>
      </c>
      <c r="H2283" s="8">
        <v>11536008</v>
      </c>
      <c r="I2283" s="9">
        <v>1</v>
      </c>
      <c r="J2283" s="9">
        <v>1</v>
      </c>
      <c r="K2283" s="9">
        <v>1</v>
      </c>
      <c r="L2283" s="9">
        <v>1</v>
      </c>
      <c r="M2283" s="9">
        <v>1</v>
      </c>
      <c r="N2283" s="10">
        <v>5</v>
      </c>
    </row>
    <row r="2284" spans="1:14" x14ac:dyDescent="0.25">
      <c r="A2284" s="3" t="s">
        <v>10</v>
      </c>
      <c r="B2284" s="11" t="s">
        <v>56</v>
      </c>
      <c r="C2284" s="5">
        <v>11536</v>
      </c>
      <c r="D2284" s="5" t="s">
        <v>71</v>
      </c>
      <c r="E2284" s="12" t="s">
        <v>15</v>
      </c>
      <c r="F2284" s="7">
        <v>65</v>
      </c>
      <c r="G2284" s="7">
        <v>60</v>
      </c>
      <c r="H2284" s="8">
        <v>11536009</v>
      </c>
      <c r="I2284" s="9">
        <v>1</v>
      </c>
      <c r="J2284" s="9">
        <v>1</v>
      </c>
      <c r="K2284" s="9">
        <v>1</v>
      </c>
      <c r="L2284" s="9">
        <v>1</v>
      </c>
      <c r="M2284" s="9">
        <v>1</v>
      </c>
      <c r="N2284" s="10">
        <v>5</v>
      </c>
    </row>
    <row r="2285" spans="1:14" x14ac:dyDescent="0.25">
      <c r="A2285" s="3" t="s">
        <v>10</v>
      </c>
      <c r="B2285" s="11" t="s">
        <v>56</v>
      </c>
      <c r="C2285" s="5">
        <v>11536</v>
      </c>
      <c r="D2285" s="5" t="s">
        <v>71</v>
      </c>
      <c r="E2285" s="12" t="s">
        <v>15</v>
      </c>
      <c r="F2285" s="7">
        <v>65</v>
      </c>
      <c r="G2285" s="7">
        <v>60</v>
      </c>
      <c r="H2285" s="8">
        <v>11536010</v>
      </c>
      <c r="I2285" s="9">
        <v>1</v>
      </c>
      <c r="J2285" s="9">
        <v>1</v>
      </c>
      <c r="K2285" s="9">
        <v>1</v>
      </c>
      <c r="L2285" s="9">
        <v>1</v>
      </c>
      <c r="M2285" s="9">
        <v>0</v>
      </c>
      <c r="N2285" s="10">
        <v>4</v>
      </c>
    </row>
    <row r="2286" spans="1:14" x14ac:dyDescent="0.25">
      <c r="A2286" s="3" t="s">
        <v>10</v>
      </c>
      <c r="B2286" s="11" t="s">
        <v>56</v>
      </c>
      <c r="C2286" s="5">
        <v>11536</v>
      </c>
      <c r="D2286" s="5" t="s">
        <v>71</v>
      </c>
      <c r="E2286" s="12" t="s">
        <v>15</v>
      </c>
      <c r="F2286" s="7">
        <v>65</v>
      </c>
      <c r="G2286" s="7">
        <v>60</v>
      </c>
      <c r="H2286" s="8">
        <v>11536011</v>
      </c>
      <c r="I2286" s="9">
        <v>1</v>
      </c>
      <c r="J2286" s="9">
        <v>1</v>
      </c>
      <c r="K2286" s="9">
        <v>0</v>
      </c>
      <c r="L2286" s="9">
        <v>1</v>
      </c>
      <c r="M2286" s="9">
        <v>1</v>
      </c>
      <c r="N2286" s="10">
        <v>4</v>
      </c>
    </row>
    <row r="2287" spans="1:14" x14ac:dyDescent="0.25">
      <c r="A2287" s="3" t="s">
        <v>10</v>
      </c>
      <c r="B2287" s="11" t="s">
        <v>56</v>
      </c>
      <c r="C2287" s="5">
        <v>11536</v>
      </c>
      <c r="D2287" s="5" t="s">
        <v>71</v>
      </c>
      <c r="E2287" s="12" t="s">
        <v>15</v>
      </c>
      <c r="F2287" s="7">
        <v>65</v>
      </c>
      <c r="G2287" s="7">
        <v>60</v>
      </c>
      <c r="H2287" s="8">
        <v>11536012</v>
      </c>
      <c r="I2287" s="9">
        <v>1</v>
      </c>
      <c r="J2287" s="9">
        <v>1</v>
      </c>
      <c r="K2287" s="9">
        <v>1</v>
      </c>
      <c r="L2287" s="9">
        <v>1</v>
      </c>
      <c r="M2287" s="9">
        <v>1</v>
      </c>
      <c r="N2287" s="10">
        <v>5</v>
      </c>
    </row>
    <row r="2288" spans="1:14" x14ac:dyDescent="0.25">
      <c r="A2288" s="3" t="s">
        <v>10</v>
      </c>
      <c r="B2288" s="11" t="s">
        <v>56</v>
      </c>
      <c r="C2288" s="5">
        <v>11536</v>
      </c>
      <c r="D2288" s="5" t="s">
        <v>71</v>
      </c>
      <c r="E2288" s="12" t="s">
        <v>15</v>
      </c>
      <c r="F2288" s="7">
        <v>65</v>
      </c>
      <c r="G2288" s="7">
        <v>60</v>
      </c>
      <c r="H2288" s="8">
        <v>11536013</v>
      </c>
      <c r="I2288" s="9">
        <v>1</v>
      </c>
      <c r="J2288" s="9">
        <v>1</v>
      </c>
      <c r="K2288" s="9">
        <v>1</v>
      </c>
      <c r="L2288" s="9">
        <v>1</v>
      </c>
      <c r="M2288" s="9">
        <v>1</v>
      </c>
      <c r="N2288" s="10">
        <v>5</v>
      </c>
    </row>
    <row r="2289" spans="1:14" x14ac:dyDescent="0.25">
      <c r="A2289" s="3" t="s">
        <v>10</v>
      </c>
      <c r="B2289" s="11" t="s">
        <v>56</v>
      </c>
      <c r="C2289" s="5">
        <v>11536</v>
      </c>
      <c r="D2289" s="5" t="s">
        <v>71</v>
      </c>
      <c r="E2289" s="12" t="s">
        <v>15</v>
      </c>
      <c r="F2289" s="7">
        <v>65</v>
      </c>
      <c r="G2289" s="7">
        <v>60</v>
      </c>
      <c r="H2289" s="8">
        <v>11536014</v>
      </c>
      <c r="I2289" s="9">
        <v>1</v>
      </c>
      <c r="J2289" s="9">
        <v>0</v>
      </c>
      <c r="K2289" s="9">
        <v>0</v>
      </c>
      <c r="L2289" s="9">
        <v>1</v>
      </c>
      <c r="M2289" s="9">
        <v>1</v>
      </c>
      <c r="N2289" s="10">
        <v>3</v>
      </c>
    </row>
    <row r="2290" spans="1:14" x14ac:dyDescent="0.25">
      <c r="A2290" s="3" t="s">
        <v>10</v>
      </c>
      <c r="B2290" s="11" t="s">
        <v>56</v>
      </c>
      <c r="C2290" s="5">
        <v>11536</v>
      </c>
      <c r="D2290" s="5" t="s">
        <v>71</v>
      </c>
      <c r="E2290" s="12" t="s">
        <v>15</v>
      </c>
      <c r="F2290" s="7">
        <v>65</v>
      </c>
      <c r="G2290" s="7">
        <v>60</v>
      </c>
      <c r="H2290" s="8">
        <v>11536015</v>
      </c>
      <c r="I2290" s="9">
        <v>1</v>
      </c>
      <c r="J2290" s="9">
        <v>1</v>
      </c>
      <c r="K2290" s="9">
        <v>1</v>
      </c>
      <c r="L2290" s="9">
        <v>1</v>
      </c>
      <c r="M2290" s="9">
        <v>1</v>
      </c>
      <c r="N2290" s="10">
        <v>5</v>
      </c>
    </row>
    <row r="2291" spans="1:14" x14ac:dyDescent="0.25">
      <c r="A2291" s="3" t="s">
        <v>10</v>
      </c>
      <c r="B2291" s="11" t="s">
        <v>56</v>
      </c>
      <c r="C2291" s="5">
        <v>11536</v>
      </c>
      <c r="D2291" s="5" t="s">
        <v>71</v>
      </c>
      <c r="E2291" s="12" t="s">
        <v>15</v>
      </c>
      <c r="F2291" s="7">
        <v>65</v>
      </c>
      <c r="G2291" s="7">
        <v>60</v>
      </c>
      <c r="H2291" s="8">
        <v>11536016</v>
      </c>
      <c r="I2291" s="9">
        <v>1</v>
      </c>
      <c r="J2291" s="9">
        <v>0</v>
      </c>
      <c r="K2291" s="9">
        <v>0</v>
      </c>
      <c r="L2291" s="9">
        <v>1</v>
      </c>
      <c r="M2291" s="9">
        <v>1</v>
      </c>
      <c r="N2291" s="10">
        <v>3</v>
      </c>
    </row>
    <row r="2292" spans="1:14" x14ac:dyDescent="0.25">
      <c r="A2292" s="3" t="s">
        <v>10</v>
      </c>
      <c r="B2292" s="11" t="s">
        <v>56</v>
      </c>
      <c r="C2292" s="5">
        <v>11536</v>
      </c>
      <c r="D2292" s="5" t="s">
        <v>71</v>
      </c>
      <c r="E2292" s="12" t="s">
        <v>15</v>
      </c>
      <c r="F2292" s="7">
        <v>65</v>
      </c>
      <c r="G2292" s="7">
        <v>60</v>
      </c>
      <c r="H2292" s="8">
        <v>11536017</v>
      </c>
      <c r="I2292" s="9">
        <v>1</v>
      </c>
      <c r="J2292" s="9">
        <v>1</v>
      </c>
      <c r="K2292" s="9">
        <v>0</v>
      </c>
      <c r="L2292" s="9">
        <v>1</v>
      </c>
      <c r="M2292" s="9">
        <v>1</v>
      </c>
      <c r="N2292" s="10">
        <v>4</v>
      </c>
    </row>
    <row r="2293" spans="1:14" x14ac:dyDescent="0.25">
      <c r="A2293" s="3" t="s">
        <v>10</v>
      </c>
      <c r="B2293" s="11" t="s">
        <v>56</v>
      </c>
      <c r="C2293" s="5">
        <v>11536</v>
      </c>
      <c r="D2293" s="5" t="s">
        <v>71</v>
      </c>
      <c r="E2293" s="12" t="s">
        <v>15</v>
      </c>
      <c r="F2293" s="7">
        <v>65</v>
      </c>
      <c r="G2293" s="7">
        <v>60</v>
      </c>
      <c r="H2293" s="8">
        <v>11536018</v>
      </c>
      <c r="I2293" s="9">
        <v>0</v>
      </c>
      <c r="J2293" s="9">
        <v>1</v>
      </c>
      <c r="K2293" s="9">
        <v>1</v>
      </c>
      <c r="L2293" s="9">
        <v>1</v>
      </c>
      <c r="M2293" s="9">
        <v>1</v>
      </c>
      <c r="N2293" s="10">
        <v>4</v>
      </c>
    </row>
    <row r="2294" spans="1:14" x14ac:dyDescent="0.25">
      <c r="A2294" s="3" t="s">
        <v>10</v>
      </c>
      <c r="B2294" s="11" t="s">
        <v>56</v>
      </c>
      <c r="C2294" s="5">
        <v>11536</v>
      </c>
      <c r="D2294" s="5" t="s">
        <v>71</v>
      </c>
      <c r="E2294" s="12" t="s">
        <v>15</v>
      </c>
      <c r="F2294" s="7">
        <v>65</v>
      </c>
      <c r="G2294" s="7">
        <v>60</v>
      </c>
      <c r="H2294" s="8">
        <v>11536019</v>
      </c>
      <c r="I2294" s="9">
        <v>1</v>
      </c>
      <c r="J2294" s="9">
        <v>1</v>
      </c>
      <c r="K2294" s="9">
        <v>0</v>
      </c>
      <c r="L2294" s="9">
        <v>1</v>
      </c>
      <c r="M2294" s="9">
        <v>1</v>
      </c>
      <c r="N2294" s="10">
        <v>4</v>
      </c>
    </row>
    <row r="2295" spans="1:14" x14ac:dyDescent="0.25">
      <c r="A2295" s="3" t="s">
        <v>10</v>
      </c>
      <c r="B2295" s="11" t="s">
        <v>56</v>
      </c>
      <c r="C2295" s="5">
        <v>11536</v>
      </c>
      <c r="D2295" s="5" t="s">
        <v>71</v>
      </c>
      <c r="E2295" s="12" t="s">
        <v>15</v>
      </c>
      <c r="F2295" s="7">
        <v>65</v>
      </c>
      <c r="G2295" s="7">
        <v>60</v>
      </c>
      <c r="H2295" s="8">
        <v>11536020</v>
      </c>
      <c r="I2295" s="9">
        <v>0</v>
      </c>
      <c r="J2295" s="9">
        <v>0</v>
      </c>
      <c r="K2295" s="9">
        <v>1</v>
      </c>
      <c r="L2295" s="9">
        <v>1</v>
      </c>
      <c r="M2295" s="9">
        <v>0</v>
      </c>
      <c r="N2295" s="10">
        <v>2</v>
      </c>
    </row>
    <row r="2296" spans="1:14" x14ac:dyDescent="0.25">
      <c r="A2296" s="3" t="s">
        <v>10</v>
      </c>
      <c r="B2296" s="11" t="s">
        <v>56</v>
      </c>
      <c r="C2296" s="5">
        <v>11536</v>
      </c>
      <c r="D2296" s="5" t="s">
        <v>71</v>
      </c>
      <c r="E2296" s="12" t="s">
        <v>15</v>
      </c>
      <c r="F2296" s="7">
        <v>65</v>
      </c>
      <c r="G2296" s="7">
        <v>60</v>
      </c>
      <c r="H2296" s="8">
        <v>11536021</v>
      </c>
      <c r="I2296" s="9">
        <v>1</v>
      </c>
      <c r="J2296" s="9">
        <v>1</v>
      </c>
      <c r="K2296" s="9">
        <v>1</v>
      </c>
      <c r="L2296" s="9">
        <v>1</v>
      </c>
      <c r="M2296" s="9">
        <v>1</v>
      </c>
      <c r="N2296" s="10">
        <v>5</v>
      </c>
    </row>
    <row r="2297" spans="1:14" x14ac:dyDescent="0.25">
      <c r="A2297" s="3" t="s">
        <v>10</v>
      </c>
      <c r="B2297" s="11" t="s">
        <v>56</v>
      </c>
      <c r="C2297" s="5">
        <v>11536</v>
      </c>
      <c r="D2297" s="5" t="s">
        <v>71</v>
      </c>
      <c r="E2297" s="12" t="s">
        <v>15</v>
      </c>
      <c r="F2297" s="7">
        <v>65</v>
      </c>
      <c r="G2297" s="7">
        <v>60</v>
      </c>
      <c r="H2297" s="8">
        <v>11536022</v>
      </c>
      <c r="I2297" s="9">
        <v>1</v>
      </c>
      <c r="J2297" s="9">
        <v>0</v>
      </c>
      <c r="K2297" s="9">
        <v>0</v>
      </c>
      <c r="L2297" s="9">
        <v>0</v>
      </c>
      <c r="M2297" s="9">
        <v>1</v>
      </c>
      <c r="N2297" s="10">
        <v>2</v>
      </c>
    </row>
    <row r="2298" spans="1:14" x14ac:dyDescent="0.25">
      <c r="A2298" s="3" t="s">
        <v>10</v>
      </c>
      <c r="B2298" s="11" t="s">
        <v>56</v>
      </c>
      <c r="C2298" s="5">
        <v>11536</v>
      </c>
      <c r="D2298" s="5" t="s">
        <v>71</v>
      </c>
      <c r="E2298" s="12" t="s">
        <v>15</v>
      </c>
      <c r="F2298" s="7">
        <v>65</v>
      </c>
      <c r="G2298" s="7">
        <v>60</v>
      </c>
      <c r="H2298" s="8">
        <v>11536023</v>
      </c>
      <c r="I2298" s="9">
        <v>1</v>
      </c>
      <c r="J2298" s="9">
        <v>1</v>
      </c>
      <c r="K2298" s="9">
        <v>0</v>
      </c>
      <c r="L2298" s="9">
        <v>1</v>
      </c>
      <c r="M2298" s="9">
        <v>1</v>
      </c>
      <c r="N2298" s="10">
        <v>4</v>
      </c>
    </row>
    <row r="2299" spans="1:14" x14ac:dyDescent="0.25">
      <c r="A2299" s="3" t="s">
        <v>10</v>
      </c>
      <c r="B2299" s="11" t="s">
        <v>56</v>
      </c>
      <c r="C2299" s="5">
        <v>11536</v>
      </c>
      <c r="D2299" s="5" t="s">
        <v>71</v>
      </c>
      <c r="E2299" s="12" t="s">
        <v>15</v>
      </c>
      <c r="F2299" s="16">
        <v>65</v>
      </c>
      <c r="G2299" s="7">
        <v>60</v>
      </c>
      <c r="H2299" s="8">
        <v>11536024</v>
      </c>
      <c r="I2299" s="9">
        <v>1</v>
      </c>
      <c r="J2299" s="9">
        <v>1</v>
      </c>
      <c r="K2299" s="9">
        <v>1</v>
      </c>
      <c r="L2299" s="9">
        <v>1</v>
      </c>
      <c r="M2299" s="9">
        <v>1</v>
      </c>
      <c r="N2299" s="10">
        <v>5</v>
      </c>
    </row>
    <row r="2300" spans="1:14" x14ac:dyDescent="0.25">
      <c r="A2300" s="3" t="s">
        <v>10</v>
      </c>
      <c r="B2300" s="11" t="s">
        <v>56</v>
      </c>
      <c r="C2300" s="5">
        <v>11536</v>
      </c>
      <c r="D2300" s="5" t="s">
        <v>71</v>
      </c>
      <c r="E2300" s="12" t="s">
        <v>15</v>
      </c>
      <c r="F2300" s="7">
        <v>65</v>
      </c>
      <c r="G2300" s="7">
        <v>60</v>
      </c>
      <c r="H2300" s="8">
        <v>11536025</v>
      </c>
      <c r="I2300" s="9">
        <v>1</v>
      </c>
      <c r="J2300" s="9">
        <v>1</v>
      </c>
      <c r="K2300" s="9">
        <v>1</v>
      </c>
      <c r="L2300" s="9">
        <v>1</v>
      </c>
      <c r="M2300" s="9">
        <v>1</v>
      </c>
      <c r="N2300" s="10">
        <v>5</v>
      </c>
    </row>
    <row r="2301" spans="1:14" x14ac:dyDescent="0.25">
      <c r="A2301" s="3" t="s">
        <v>10</v>
      </c>
      <c r="B2301" s="11" t="s">
        <v>56</v>
      </c>
      <c r="C2301" s="5">
        <v>11536</v>
      </c>
      <c r="D2301" s="5" t="s">
        <v>71</v>
      </c>
      <c r="E2301" s="12" t="s">
        <v>15</v>
      </c>
      <c r="F2301" s="7">
        <v>65</v>
      </c>
      <c r="G2301" s="7">
        <v>60</v>
      </c>
      <c r="H2301" s="8">
        <v>11536026</v>
      </c>
      <c r="I2301" s="9">
        <v>1</v>
      </c>
      <c r="J2301" s="9">
        <v>1</v>
      </c>
      <c r="K2301" s="9">
        <v>1</v>
      </c>
      <c r="L2301" s="9">
        <v>1</v>
      </c>
      <c r="M2301" s="9">
        <v>1</v>
      </c>
      <c r="N2301" s="10">
        <v>5</v>
      </c>
    </row>
    <row r="2302" spans="1:14" x14ac:dyDescent="0.25">
      <c r="A2302" s="3" t="s">
        <v>10</v>
      </c>
      <c r="B2302" s="11" t="s">
        <v>56</v>
      </c>
      <c r="C2302" s="5">
        <v>11536</v>
      </c>
      <c r="D2302" s="5" t="s">
        <v>71</v>
      </c>
      <c r="E2302" s="12" t="s">
        <v>15</v>
      </c>
      <c r="F2302" s="7">
        <v>65</v>
      </c>
      <c r="G2302" s="7">
        <v>60</v>
      </c>
      <c r="H2302" s="8">
        <v>11536027</v>
      </c>
      <c r="I2302" s="9">
        <v>1</v>
      </c>
      <c r="J2302" s="9">
        <v>1</v>
      </c>
      <c r="K2302" s="9">
        <v>0</v>
      </c>
      <c r="L2302" s="9">
        <v>1</v>
      </c>
      <c r="M2302" s="9">
        <v>1</v>
      </c>
      <c r="N2302" s="10">
        <v>4</v>
      </c>
    </row>
    <row r="2303" spans="1:14" x14ac:dyDescent="0.25">
      <c r="A2303" s="3" t="s">
        <v>10</v>
      </c>
      <c r="B2303" s="11" t="s">
        <v>56</v>
      </c>
      <c r="C2303" s="5">
        <v>11536</v>
      </c>
      <c r="D2303" s="5" t="s">
        <v>71</v>
      </c>
      <c r="E2303" s="12" t="s">
        <v>15</v>
      </c>
      <c r="F2303" s="7">
        <v>65</v>
      </c>
      <c r="G2303" s="7">
        <v>60</v>
      </c>
      <c r="H2303" s="8">
        <v>11536028</v>
      </c>
      <c r="I2303" s="9">
        <v>1</v>
      </c>
      <c r="J2303" s="9">
        <v>1</v>
      </c>
      <c r="K2303" s="9">
        <v>0</v>
      </c>
      <c r="L2303" s="9">
        <v>1</v>
      </c>
      <c r="M2303" s="9">
        <v>1</v>
      </c>
      <c r="N2303" s="10">
        <v>4</v>
      </c>
    </row>
    <row r="2304" spans="1:14" x14ac:dyDescent="0.25">
      <c r="A2304" s="3" t="s">
        <v>10</v>
      </c>
      <c r="B2304" s="11" t="s">
        <v>56</v>
      </c>
      <c r="C2304" s="5">
        <v>11536</v>
      </c>
      <c r="D2304" s="5" t="s">
        <v>71</v>
      </c>
      <c r="E2304" s="12" t="s">
        <v>15</v>
      </c>
      <c r="F2304" s="7">
        <v>65</v>
      </c>
      <c r="G2304" s="7">
        <v>60</v>
      </c>
      <c r="H2304" s="8">
        <v>11536029</v>
      </c>
      <c r="I2304" s="9">
        <v>1</v>
      </c>
      <c r="J2304" s="9">
        <v>1</v>
      </c>
      <c r="K2304" s="9">
        <v>1</v>
      </c>
      <c r="L2304" s="9">
        <v>1</v>
      </c>
      <c r="M2304" s="9">
        <v>1</v>
      </c>
      <c r="N2304" s="10">
        <v>5</v>
      </c>
    </row>
    <row r="2305" spans="1:14" x14ac:dyDescent="0.25">
      <c r="A2305" s="3" t="s">
        <v>10</v>
      </c>
      <c r="B2305" s="11" t="s">
        <v>56</v>
      </c>
      <c r="C2305" s="5">
        <v>11536</v>
      </c>
      <c r="D2305" s="5" t="s">
        <v>71</v>
      </c>
      <c r="E2305" s="13" t="s">
        <v>16</v>
      </c>
      <c r="F2305" s="7">
        <v>65</v>
      </c>
      <c r="G2305" s="7">
        <v>60</v>
      </c>
      <c r="H2305" s="8">
        <v>11536030</v>
      </c>
      <c r="I2305" s="9">
        <v>1</v>
      </c>
      <c r="J2305" s="9">
        <v>1</v>
      </c>
      <c r="K2305" s="9">
        <v>1</v>
      </c>
      <c r="L2305" s="9">
        <v>1</v>
      </c>
      <c r="M2305" s="9">
        <v>1</v>
      </c>
      <c r="N2305" s="10">
        <v>5</v>
      </c>
    </row>
    <row r="2306" spans="1:14" x14ac:dyDescent="0.25">
      <c r="A2306" s="3" t="s">
        <v>10</v>
      </c>
      <c r="B2306" s="11" t="s">
        <v>56</v>
      </c>
      <c r="C2306" s="5">
        <v>11536</v>
      </c>
      <c r="D2306" s="5" t="s">
        <v>71</v>
      </c>
      <c r="E2306" s="12" t="s">
        <v>16</v>
      </c>
      <c r="F2306" s="7">
        <v>65</v>
      </c>
      <c r="G2306" s="7">
        <v>60</v>
      </c>
      <c r="H2306" s="8">
        <v>11536031</v>
      </c>
      <c r="I2306" s="9">
        <v>1</v>
      </c>
      <c r="J2306" s="9">
        <v>1</v>
      </c>
      <c r="K2306" s="9">
        <v>0</v>
      </c>
      <c r="L2306" s="9">
        <v>1</v>
      </c>
      <c r="M2306" s="9">
        <v>1</v>
      </c>
      <c r="N2306" s="10">
        <v>4</v>
      </c>
    </row>
    <row r="2307" spans="1:14" x14ac:dyDescent="0.25">
      <c r="A2307" s="3" t="s">
        <v>10</v>
      </c>
      <c r="B2307" s="11" t="s">
        <v>56</v>
      </c>
      <c r="C2307" s="5">
        <v>11536</v>
      </c>
      <c r="D2307" s="5" t="s">
        <v>71</v>
      </c>
      <c r="E2307" s="12" t="s">
        <v>16</v>
      </c>
      <c r="F2307" s="7">
        <v>65</v>
      </c>
      <c r="G2307" s="7">
        <v>60</v>
      </c>
      <c r="H2307" s="8">
        <v>11536032</v>
      </c>
      <c r="I2307" s="9">
        <v>1</v>
      </c>
      <c r="J2307" s="9">
        <v>0</v>
      </c>
      <c r="K2307" s="9">
        <v>1</v>
      </c>
      <c r="L2307" s="9">
        <v>1</v>
      </c>
      <c r="M2307" s="9">
        <v>1</v>
      </c>
      <c r="N2307" s="10">
        <v>4</v>
      </c>
    </row>
    <row r="2308" spans="1:14" x14ac:dyDescent="0.25">
      <c r="A2308" s="3" t="s">
        <v>10</v>
      </c>
      <c r="B2308" s="11" t="s">
        <v>56</v>
      </c>
      <c r="C2308" s="5">
        <v>11536</v>
      </c>
      <c r="D2308" s="5" t="s">
        <v>71</v>
      </c>
      <c r="E2308" s="12" t="s">
        <v>16</v>
      </c>
      <c r="F2308" s="7">
        <v>65</v>
      </c>
      <c r="G2308" s="7">
        <v>60</v>
      </c>
      <c r="H2308" s="8">
        <v>11536033</v>
      </c>
      <c r="I2308" s="9">
        <v>1</v>
      </c>
      <c r="J2308" s="9">
        <v>1</v>
      </c>
      <c r="K2308" s="9">
        <v>1</v>
      </c>
      <c r="L2308" s="9">
        <v>1</v>
      </c>
      <c r="M2308" s="9">
        <v>1</v>
      </c>
      <c r="N2308" s="10">
        <v>5</v>
      </c>
    </row>
    <row r="2309" spans="1:14" x14ac:dyDescent="0.25">
      <c r="A2309" s="3" t="s">
        <v>10</v>
      </c>
      <c r="B2309" s="11" t="s">
        <v>56</v>
      </c>
      <c r="C2309" s="5">
        <v>11536</v>
      </c>
      <c r="D2309" s="5" t="s">
        <v>71</v>
      </c>
      <c r="E2309" s="12" t="s">
        <v>16</v>
      </c>
      <c r="F2309" s="7">
        <v>65</v>
      </c>
      <c r="G2309" s="7">
        <v>60</v>
      </c>
      <c r="H2309" s="8">
        <v>11536034</v>
      </c>
      <c r="I2309" s="9">
        <v>1</v>
      </c>
      <c r="J2309" s="9">
        <v>1</v>
      </c>
      <c r="K2309" s="9">
        <v>0</v>
      </c>
      <c r="L2309" s="9">
        <v>1</v>
      </c>
      <c r="M2309" s="9">
        <v>1</v>
      </c>
      <c r="N2309" s="10">
        <v>4</v>
      </c>
    </row>
    <row r="2310" spans="1:14" x14ac:dyDescent="0.25">
      <c r="A2310" s="3" t="s">
        <v>10</v>
      </c>
      <c r="B2310" s="11" t="s">
        <v>56</v>
      </c>
      <c r="C2310" s="5">
        <v>11536</v>
      </c>
      <c r="D2310" s="5" t="s">
        <v>71</v>
      </c>
      <c r="E2310" s="12" t="s">
        <v>16</v>
      </c>
      <c r="F2310" s="7">
        <v>65</v>
      </c>
      <c r="G2310" s="7">
        <v>60</v>
      </c>
      <c r="H2310" s="8">
        <v>11536035</v>
      </c>
      <c r="I2310" s="9">
        <v>1</v>
      </c>
      <c r="J2310" s="9">
        <v>1</v>
      </c>
      <c r="K2310" s="9">
        <v>0</v>
      </c>
      <c r="L2310" s="9">
        <v>1</v>
      </c>
      <c r="M2310" s="9">
        <v>1</v>
      </c>
      <c r="N2310" s="10">
        <v>4</v>
      </c>
    </row>
    <row r="2311" spans="1:14" x14ac:dyDescent="0.25">
      <c r="A2311" s="3" t="s">
        <v>10</v>
      </c>
      <c r="B2311" s="11" t="s">
        <v>56</v>
      </c>
      <c r="C2311" s="5">
        <v>11536</v>
      </c>
      <c r="D2311" s="5" t="s">
        <v>71</v>
      </c>
      <c r="E2311" s="12" t="s">
        <v>16</v>
      </c>
      <c r="F2311" s="7">
        <v>65</v>
      </c>
      <c r="G2311" s="7">
        <v>60</v>
      </c>
      <c r="H2311" s="8">
        <v>11536036</v>
      </c>
      <c r="I2311" s="9">
        <v>1</v>
      </c>
      <c r="J2311" s="9">
        <v>1</v>
      </c>
      <c r="K2311" s="9">
        <v>1</v>
      </c>
      <c r="L2311" s="9">
        <v>1</v>
      </c>
      <c r="M2311" s="9">
        <v>1</v>
      </c>
      <c r="N2311" s="10">
        <v>5</v>
      </c>
    </row>
    <row r="2312" spans="1:14" x14ac:dyDescent="0.25">
      <c r="A2312" s="3" t="s">
        <v>10</v>
      </c>
      <c r="B2312" s="11" t="s">
        <v>56</v>
      </c>
      <c r="C2312" s="5">
        <v>11536</v>
      </c>
      <c r="D2312" s="5" t="s">
        <v>71</v>
      </c>
      <c r="E2312" s="12" t="s">
        <v>16</v>
      </c>
      <c r="F2312" s="7">
        <v>65</v>
      </c>
      <c r="G2312" s="7">
        <v>60</v>
      </c>
      <c r="H2312" s="8">
        <v>11536037</v>
      </c>
      <c r="I2312" s="9">
        <v>1</v>
      </c>
      <c r="J2312" s="9">
        <v>1</v>
      </c>
      <c r="K2312" s="9">
        <v>0</v>
      </c>
      <c r="L2312" s="9">
        <v>1</v>
      </c>
      <c r="M2312" s="9">
        <v>0</v>
      </c>
      <c r="N2312" s="10">
        <v>3</v>
      </c>
    </row>
    <row r="2313" spans="1:14" x14ac:dyDescent="0.25">
      <c r="A2313" s="3" t="s">
        <v>10</v>
      </c>
      <c r="B2313" s="11" t="s">
        <v>56</v>
      </c>
      <c r="C2313" s="5">
        <v>11536</v>
      </c>
      <c r="D2313" s="5" t="s">
        <v>71</v>
      </c>
      <c r="E2313" s="12" t="s">
        <v>16</v>
      </c>
      <c r="F2313" s="7">
        <v>65</v>
      </c>
      <c r="G2313" s="7">
        <v>60</v>
      </c>
      <c r="H2313" s="8">
        <v>11536038</v>
      </c>
      <c r="I2313" s="9">
        <v>1</v>
      </c>
      <c r="J2313" s="9">
        <v>1</v>
      </c>
      <c r="K2313" s="9">
        <v>0</v>
      </c>
      <c r="L2313" s="9">
        <v>1</v>
      </c>
      <c r="M2313" s="9">
        <v>0</v>
      </c>
      <c r="N2313" s="10">
        <v>3</v>
      </c>
    </row>
    <row r="2314" spans="1:14" x14ac:dyDescent="0.25">
      <c r="A2314" s="3" t="s">
        <v>10</v>
      </c>
      <c r="B2314" s="11" t="s">
        <v>56</v>
      </c>
      <c r="C2314" s="5">
        <v>11536</v>
      </c>
      <c r="D2314" s="5" t="s">
        <v>71</v>
      </c>
      <c r="E2314" s="12" t="s">
        <v>16</v>
      </c>
      <c r="F2314" s="7">
        <v>65</v>
      </c>
      <c r="G2314" s="7">
        <v>60</v>
      </c>
      <c r="H2314" s="8">
        <v>11536039</v>
      </c>
      <c r="I2314" s="9">
        <v>1</v>
      </c>
      <c r="J2314" s="9">
        <v>1</v>
      </c>
      <c r="K2314" s="9">
        <v>1</v>
      </c>
      <c r="L2314" s="9">
        <v>1</v>
      </c>
      <c r="M2314" s="9">
        <v>1</v>
      </c>
      <c r="N2314" s="10">
        <v>5</v>
      </c>
    </row>
    <row r="2315" spans="1:14" x14ac:dyDescent="0.25">
      <c r="A2315" s="3" t="s">
        <v>10</v>
      </c>
      <c r="B2315" s="11" t="s">
        <v>56</v>
      </c>
      <c r="C2315" s="5">
        <v>11536</v>
      </c>
      <c r="D2315" s="5" t="s">
        <v>71</v>
      </c>
      <c r="E2315" s="12" t="s">
        <v>16</v>
      </c>
      <c r="F2315" s="7">
        <v>65</v>
      </c>
      <c r="G2315" s="7">
        <v>60</v>
      </c>
      <c r="H2315" s="8">
        <v>11536040</v>
      </c>
      <c r="I2315" s="9">
        <v>1</v>
      </c>
      <c r="J2315" s="9">
        <v>1</v>
      </c>
      <c r="K2315" s="9">
        <v>1</v>
      </c>
      <c r="L2315" s="9">
        <v>1</v>
      </c>
      <c r="M2315" s="9">
        <v>0</v>
      </c>
      <c r="N2315" s="10">
        <v>4</v>
      </c>
    </row>
    <row r="2316" spans="1:14" x14ac:dyDescent="0.25">
      <c r="A2316" s="3" t="s">
        <v>10</v>
      </c>
      <c r="B2316" s="11" t="s">
        <v>56</v>
      </c>
      <c r="C2316" s="5">
        <v>11536</v>
      </c>
      <c r="D2316" s="5" t="s">
        <v>71</v>
      </c>
      <c r="E2316" s="12" t="s">
        <v>16</v>
      </c>
      <c r="F2316" s="7">
        <v>65</v>
      </c>
      <c r="G2316" s="7">
        <v>60</v>
      </c>
      <c r="H2316" s="8">
        <v>11536041</v>
      </c>
      <c r="I2316" s="9">
        <v>1</v>
      </c>
      <c r="J2316" s="9">
        <v>0</v>
      </c>
      <c r="K2316" s="9">
        <v>1</v>
      </c>
      <c r="L2316" s="9">
        <v>1</v>
      </c>
      <c r="M2316" s="9">
        <v>1</v>
      </c>
      <c r="N2316" s="10">
        <v>4</v>
      </c>
    </row>
    <row r="2317" spans="1:14" x14ac:dyDescent="0.25">
      <c r="A2317" s="3" t="s">
        <v>10</v>
      </c>
      <c r="B2317" s="11" t="s">
        <v>56</v>
      </c>
      <c r="C2317" s="5">
        <v>11536</v>
      </c>
      <c r="D2317" s="5" t="s">
        <v>71</v>
      </c>
      <c r="E2317" s="12" t="s">
        <v>16</v>
      </c>
      <c r="F2317" s="7">
        <v>65</v>
      </c>
      <c r="G2317" s="7">
        <v>60</v>
      </c>
      <c r="H2317" s="8">
        <v>11536042</v>
      </c>
      <c r="I2317" s="9">
        <v>1</v>
      </c>
      <c r="J2317" s="9">
        <v>1</v>
      </c>
      <c r="K2317" s="9">
        <v>1</v>
      </c>
      <c r="L2317" s="9">
        <v>1</v>
      </c>
      <c r="M2317" s="9">
        <v>1</v>
      </c>
      <c r="N2317" s="10">
        <v>5</v>
      </c>
    </row>
    <row r="2318" spans="1:14" x14ac:dyDescent="0.25">
      <c r="A2318" s="3" t="s">
        <v>10</v>
      </c>
      <c r="B2318" s="11" t="s">
        <v>56</v>
      </c>
      <c r="C2318" s="5">
        <v>11536</v>
      </c>
      <c r="D2318" s="5" t="s">
        <v>71</v>
      </c>
      <c r="E2318" s="12" t="s">
        <v>16</v>
      </c>
      <c r="F2318" s="7">
        <v>65</v>
      </c>
      <c r="G2318" s="7">
        <v>60</v>
      </c>
      <c r="H2318" s="8">
        <v>11536043</v>
      </c>
      <c r="I2318" s="9">
        <v>1</v>
      </c>
      <c r="J2318" s="9">
        <v>1</v>
      </c>
      <c r="K2318" s="9">
        <v>1</v>
      </c>
      <c r="L2318" s="9">
        <v>1</v>
      </c>
      <c r="M2318" s="9">
        <v>1</v>
      </c>
      <c r="N2318" s="10">
        <v>5</v>
      </c>
    </row>
    <row r="2319" spans="1:14" x14ac:dyDescent="0.25">
      <c r="A2319" s="3" t="s">
        <v>10</v>
      </c>
      <c r="B2319" s="11" t="s">
        <v>56</v>
      </c>
      <c r="C2319" s="5">
        <v>11536</v>
      </c>
      <c r="D2319" s="5" t="s">
        <v>71</v>
      </c>
      <c r="E2319" s="12" t="s">
        <v>16</v>
      </c>
      <c r="F2319" s="7">
        <v>65</v>
      </c>
      <c r="G2319" s="7">
        <v>60</v>
      </c>
      <c r="H2319" s="8">
        <v>11536044</v>
      </c>
      <c r="I2319" s="9">
        <v>1</v>
      </c>
      <c r="J2319" s="9">
        <v>0</v>
      </c>
      <c r="K2319" s="9">
        <v>1</v>
      </c>
      <c r="L2319" s="9">
        <v>1</v>
      </c>
      <c r="M2319" s="9">
        <v>1</v>
      </c>
      <c r="N2319" s="10">
        <v>4</v>
      </c>
    </row>
    <row r="2320" spans="1:14" x14ac:dyDescent="0.25">
      <c r="A2320" s="3" t="s">
        <v>10</v>
      </c>
      <c r="B2320" s="11" t="s">
        <v>56</v>
      </c>
      <c r="C2320" s="5">
        <v>11536</v>
      </c>
      <c r="D2320" s="5" t="s">
        <v>71</v>
      </c>
      <c r="E2320" s="12" t="s">
        <v>16</v>
      </c>
      <c r="F2320" s="7">
        <v>65</v>
      </c>
      <c r="G2320" s="7">
        <v>60</v>
      </c>
      <c r="H2320" s="8">
        <v>11536045</v>
      </c>
      <c r="I2320" s="9">
        <v>1</v>
      </c>
      <c r="J2320" s="9">
        <v>1</v>
      </c>
      <c r="K2320" s="9">
        <v>1</v>
      </c>
      <c r="L2320" s="9">
        <v>1</v>
      </c>
      <c r="M2320" s="9">
        <v>1</v>
      </c>
      <c r="N2320" s="10">
        <v>5</v>
      </c>
    </row>
    <row r="2321" spans="1:14" x14ac:dyDescent="0.25">
      <c r="A2321" s="3" t="s">
        <v>10</v>
      </c>
      <c r="B2321" s="11" t="s">
        <v>56</v>
      </c>
      <c r="C2321" s="5">
        <v>11536</v>
      </c>
      <c r="D2321" s="5" t="s">
        <v>71</v>
      </c>
      <c r="E2321" s="12" t="s">
        <v>16</v>
      </c>
      <c r="F2321" s="7">
        <v>65</v>
      </c>
      <c r="G2321" s="7">
        <v>60</v>
      </c>
      <c r="H2321" s="8">
        <v>11536046</v>
      </c>
      <c r="I2321" s="9">
        <v>1</v>
      </c>
      <c r="J2321" s="9">
        <v>1</v>
      </c>
      <c r="K2321" s="9">
        <v>1</v>
      </c>
      <c r="L2321" s="9">
        <v>1</v>
      </c>
      <c r="M2321" s="9">
        <v>1</v>
      </c>
      <c r="N2321" s="10">
        <v>5</v>
      </c>
    </row>
    <row r="2322" spans="1:14" x14ac:dyDescent="0.25">
      <c r="A2322" s="3" t="s">
        <v>10</v>
      </c>
      <c r="B2322" s="11" t="s">
        <v>56</v>
      </c>
      <c r="C2322" s="5">
        <v>11536</v>
      </c>
      <c r="D2322" s="5" t="s">
        <v>71</v>
      </c>
      <c r="E2322" s="12" t="s">
        <v>16</v>
      </c>
      <c r="F2322" s="7">
        <v>65</v>
      </c>
      <c r="G2322" s="7">
        <v>60</v>
      </c>
      <c r="H2322" s="8">
        <v>11536047</v>
      </c>
      <c r="I2322" s="9">
        <v>1</v>
      </c>
      <c r="J2322" s="9">
        <v>1</v>
      </c>
      <c r="K2322" s="9">
        <v>0</v>
      </c>
      <c r="L2322" s="9">
        <v>1</v>
      </c>
      <c r="M2322" s="9">
        <v>1</v>
      </c>
      <c r="N2322" s="10">
        <v>4</v>
      </c>
    </row>
    <row r="2323" spans="1:14" x14ac:dyDescent="0.25">
      <c r="A2323" s="3" t="s">
        <v>10</v>
      </c>
      <c r="B2323" s="11" t="s">
        <v>56</v>
      </c>
      <c r="C2323" s="5">
        <v>11536</v>
      </c>
      <c r="D2323" s="5" t="s">
        <v>71</v>
      </c>
      <c r="E2323" s="12" t="s">
        <v>16</v>
      </c>
      <c r="F2323" s="7">
        <v>65</v>
      </c>
      <c r="G2323" s="7">
        <v>60</v>
      </c>
      <c r="H2323" s="8">
        <v>11536048</v>
      </c>
      <c r="I2323" s="9">
        <v>1</v>
      </c>
      <c r="J2323" s="9">
        <v>1</v>
      </c>
      <c r="K2323" s="9">
        <v>0</v>
      </c>
      <c r="L2323" s="9">
        <v>1</v>
      </c>
      <c r="M2323" s="9">
        <v>1</v>
      </c>
      <c r="N2323" s="10">
        <v>4</v>
      </c>
    </row>
    <row r="2324" spans="1:14" x14ac:dyDescent="0.25">
      <c r="A2324" s="3" t="s">
        <v>10</v>
      </c>
      <c r="B2324" s="11" t="s">
        <v>56</v>
      </c>
      <c r="C2324" s="5">
        <v>11536</v>
      </c>
      <c r="D2324" s="5" t="s">
        <v>71</v>
      </c>
      <c r="E2324" s="12" t="s">
        <v>16</v>
      </c>
      <c r="F2324" s="7">
        <v>65</v>
      </c>
      <c r="G2324" s="7">
        <v>60</v>
      </c>
      <c r="H2324" s="8">
        <v>11536049</v>
      </c>
      <c r="I2324" s="9">
        <v>1</v>
      </c>
      <c r="J2324" s="9">
        <v>1</v>
      </c>
      <c r="K2324" s="9">
        <v>0</v>
      </c>
      <c r="L2324" s="9">
        <v>1</v>
      </c>
      <c r="M2324" s="9">
        <v>0</v>
      </c>
      <c r="N2324" s="10">
        <v>3</v>
      </c>
    </row>
    <row r="2325" spans="1:14" x14ac:dyDescent="0.25">
      <c r="A2325" s="3" t="s">
        <v>10</v>
      </c>
      <c r="B2325" s="11" t="s">
        <v>56</v>
      </c>
      <c r="C2325" s="5">
        <v>11536</v>
      </c>
      <c r="D2325" s="5" t="s">
        <v>71</v>
      </c>
      <c r="E2325" s="12" t="s">
        <v>16</v>
      </c>
      <c r="F2325" s="7">
        <v>65</v>
      </c>
      <c r="G2325" s="7">
        <v>60</v>
      </c>
      <c r="H2325" s="8">
        <v>11536050</v>
      </c>
      <c r="I2325" s="9">
        <v>1</v>
      </c>
      <c r="J2325" s="9">
        <v>1</v>
      </c>
      <c r="K2325" s="9">
        <v>1</v>
      </c>
      <c r="L2325" s="9">
        <v>1</v>
      </c>
      <c r="M2325" s="9">
        <v>1</v>
      </c>
      <c r="N2325" s="10">
        <v>5</v>
      </c>
    </row>
    <row r="2326" spans="1:14" x14ac:dyDescent="0.25">
      <c r="A2326" s="3" t="s">
        <v>10</v>
      </c>
      <c r="B2326" s="11" t="s">
        <v>56</v>
      </c>
      <c r="C2326" s="5">
        <v>11536</v>
      </c>
      <c r="D2326" s="5" t="s">
        <v>71</v>
      </c>
      <c r="E2326" s="13" t="s">
        <v>16</v>
      </c>
      <c r="F2326" s="7">
        <v>65</v>
      </c>
      <c r="G2326" s="7">
        <v>60</v>
      </c>
      <c r="H2326" s="8">
        <v>11536051</v>
      </c>
      <c r="I2326" s="9">
        <v>1</v>
      </c>
      <c r="J2326" s="9">
        <v>1</v>
      </c>
      <c r="K2326" s="9">
        <v>1</v>
      </c>
      <c r="L2326" s="9">
        <v>1</v>
      </c>
      <c r="M2326" s="9">
        <v>1</v>
      </c>
      <c r="N2326" s="10">
        <v>5</v>
      </c>
    </row>
    <row r="2327" spans="1:14" x14ac:dyDescent="0.25">
      <c r="A2327" s="3" t="s">
        <v>10</v>
      </c>
      <c r="B2327" s="11" t="s">
        <v>56</v>
      </c>
      <c r="C2327" s="5">
        <v>11536</v>
      </c>
      <c r="D2327" s="5" t="s">
        <v>71</v>
      </c>
      <c r="E2327" s="12" t="s">
        <v>16</v>
      </c>
      <c r="F2327" s="7">
        <v>65</v>
      </c>
      <c r="G2327" s="7">
        <v>60</v>
      </c>
      <c r="H2327" s="8">
        <v>11536052</v>
      </c>
      <c r="I2327" s="9">
        <v>1</v>
      </c>
      <c r="J2327" s="9">
        <v>1</v>
      </c>
      <c r="K2327" s="9">
        <v>1</v>
      </c>
      <c r="L2327" s="9">
        <v>1</v>
      </c>
      <c r="M2327" s="9">
        <v>1</v>
      </c>
      <c r="N2327" s="10">
        <v>5</v>
      </c>
    </row>
    <row r="2328" spans="1:14" x14ac:dyDescent="0.25">
      <c r="A2328" s="3" t="s">
        <v>10</v>
      </c>
      <c r="B2328" s="11" t="s">
        <v>56</v>
      </c>
      <c r="C2328" s="5">
        <v>11536</v>
      </c>
      <c r="D2328" s="5" t="s">
        <v>71</v>
      </c>
      <c r="E2328" s="12" t="s">
        <v>16</v>
      </c>
      <c r="F2328" s="7">
        <v>65</v>
      </c>
      <c r="G2328" s="7">
        <v>60</v>
      </c>
      <c r="H2328" s="8">
        <v>11536053</v>
      </c>
      <c r="I2328" s="9">
        <v>1</v>
      </c>
      <c r="J2328" s="9">
        <v>1</v>
      </c>
      <c r="K2328" s="9">
        <v>1</v>
      </c>
      <c r="L2328" s="9">
        <v>1</v>
      </c>
      <c r="M2328" s="9">
        <v>1</v>
      </c>
      <c r="N2328" s="10">
        <v>5</v>
      </c>
    </row>
    <row r="2329" spans="1:14" x14ac:dyDescent="0.25">
      <c r="A2329" s="3" t="s">
        <v>10</v>
      </c>
      <c r="B2329" s="11" t="s">
        <v>56</v>
      </c>
      <c r="C2329" s="5">
        <v>11536</v>
      </c>
      <c r="D2329" s="5" t="s">
        <v>71</v>
      </c>
      <c r="E2329" s="12" t="s">
        <v>16</v>
      </c>
      <c r="F2329" s="7">
        <v>65</v>
      </c>
      <c r="G2329" s="7">
        <v>60</v>
      </c>
      <c r="H2329" s="8">
        <v>11536054</v>
      </c>
      <c r="I2329" s="9">
        <v>1</v>
      </c>
      <c r="J2329" s="9">
        <v>1</v>
      </c>
      <c r="K2329" s="9">
        <v>0</v>
      </c>
      <c r="L2329" s="9">
        <v>1</v>
      </c>
      <c r="M2329" s="9">
        <v>1</v>
      </c>
      <c r="N2329" s="10">
        <v>4</v>
      </c>
    </row>
    <row r="2330" spans="1:14" x14ac:dyDescent="0.25">
      <c r="A2330" s="3" t="s">
        <v>10</v>
      </c>
      <c r="B2330" s="11" t="s">
        <v>56</v>
      </c>
      <c r="C2330" s="5">
        <v>11536</v>
      </c>
      <c r="D2330" s="5" t="s">
        <v>71</v>
      </c>
      <c r="E2330" s="12" t="s">
        <v>16</v>
      </c>
      <c r="F2330" s="7">
        <v>65</v>
      </c>
      <c r="G2330" s="7">
        <v>60</v>
      </c>
      <c r="H2330" s="8">
        <v>11536055</v>
      </c>
      <c r="I2330" s="9">
        <v>1</v>
      </c>
      <c r="J2330" s="9">
        <v>1</v>
      </c>
      <c r="K2330" s="9">
        <v>1</v>
      </c>
      <c r="L2330" s="9">
        <v>1</v>
      </c>
      <c r="M2330" s="9">
        <v>1</v>
      </c>
      <c r="N2330" s="10">
        <v>5</v>
      </c>
    </row>
    <row r="2331" spans="1:14" x14ac:dyDescent="0.25">
      <c r="A2331" s="3" t="s">
        <v>10</v>
      </c>
      <c r="B2331" s="11" t="s">
        <v>56</v>
      </c>
      <c r="C2331" s="5">
        <v>11536</v>
      </c>
      <c r="D2331" s="5" t="s">
        <v>71</v>
      </c>
      <c r="E2331" s="12" t="s">
        <v>16</v>
      </c>
      <c r="F2331" s="7">
        <v>65</v>
      </c>
      <c r="G2331" s="7">
        <v>60</v>
      </c>
      <c r="H2331" s="8">
        <v>11536056</v>
      </c>
      <c r="I2331" s="9">
        <v>1</v>
      </c>
      <c r="J2331" s="9">
        <v>1</v>
      </c>
      <c r="K2331" s="9">
        <v>1</v>
      </c>
      <c r="L2331" s="9">
        <v>1</v>
      </c>
      <c r="M2331" s="9">
        <v>1</v>
      </c>
      <c r="N2331" s="10">
        <v>5</v>
      </c>
    </row>
    <row r="2332" spans="1:14" x14ac:dyDescent="0.25">
      <c r="A2332" s="3" t="s">
        <v>10</v>
      </c>
      <c r="B2332" s="11" t="s">
        <v>56</v>
      </c>
      <c r="C2332" s="5">
        <v>11536</v>
      </c>
      <c r="D2332" s="5" t="s">
        <v>71</v>
      </c>
      <c r="E2332" s="12" t="s">
        <v>16</v>
      </c>
      <c r="F2332" s="7">
        <v>65</v>
      </c>
      <c r="G2332" s="7">
        <v>60</v>
      </c>
      <c r="H2332" s="8">
        <v>11536057</v>
      </c>
      <c r="I2332" s="9">
        <v>0</v>
      </c>
      <c r="J2332" s="9">
        <v>1</v>
      </c>
      <c r="K2332" s="9">
        <v>1</v>
      </c>
      <c r="L2332" s="9">
        <v>1</v>
      </c>
      <c r="M2332" s="9">
        <v>1</v>
      </c>
      <c r="N2332" s="10">
        <v>4</v>
      </c>
    </row>
    <row r="2333" spans="1:14" x14ac:dyDescent="0.25">
      <c r="A2333" s="3" t="s">
        <v>10</v>
      </c>
      <c r="B2333" s="11" t="s">
        <v>56</v>
      </c>
      <c r="C2333" s="5">
        <v>11536</v>
      </c>
      <c r="D2333" s="5" t="s">
        <v>71</v>
      </c>
      <c r="E2333" s="12" t="s">
        <v>16</v>
      </c>
      <c r="F2333" s="7">
        <v>65</v>
      </c>
      <c r="G2333" s="7">
        <v>60</v>
      </c>
      <c r="H2333" s="8">
        <v>11536058</v>
      </c>
      <c r="I2333" s="9">
        <v>1</v>
      </c>
      <c r="J2333" s="9">
        <v>1</v>
      </c>
      <c r="K2333" s="9">
        <v>1</v>
      </c>
      <c r="L2333" s="9">
        <v>1</v>
      </c>
      <c r="M2333" s="9">
        <v>0</v>
      </c>
      <c r="N2333" s="10">
        <v>4</v>
      </c>
    </row>
    <row r="2334" spans="1:14" x14ac:dyDescent="0.25">
      <c r="A2334" s="3" t="s">
        <v>10</v>
      </c>
      <c r="B2334" s="11" t="s">
        <v>56</v>
      </c>
      <c r="C2334" s="5">
        <v>11536</v>
      </c>
      <c r="D2334" s="5" t="s">
        <v>71</v>
      </c>
      <c r="E2334" s="12" t="s">
        <v>16</v>
      </c>
      <c r="F2334" s="7">
        <v>65</v>
      </c>
      <c r="G2334" s="7">
        <v>60</v>
      </c>
      <c r="H2334" s="8">
        <v>11536059</v>
      </c>
      <c r="I2334" s="9">
        <v>1</v>
      </c>
      <c r="J2334" s="9">
        <v>0</v>
      </c>
      <c r="K2334" s="9">
        <v>1</v>
      </c>
      <c r="L2334" s="9">
        <v>0</v>
      </c>
      <c r="M2334" s="9">
        <v>1</v>
      </c>
      <c r="N2334" s="10">
        <v>3</v>
      </c>
    </row>
    <row r="2335" spans="1:14" x14ac:dyDescent="0.25">
      <c r="A2335" s="3" t="s">
        <v>10</v>
      </c>
      <c r="B2335" s="11" t="s">
        <v>56</v>
      </c>
      <c r="C2335" s="5">
        <v>11536</v>
      </c>
      <c r="D2335" s="5" t="s">
        <v>71</v>
      </c>
      <c r="E2335" s="12" t="s">
        <v>16</v>
      </c>
      <c r="F2335" s="7">
        <v>65</v>
      </c>
      <c r="G2335" s="7">
        <v>60</v>
      </c>
      <c r="H2335" s="8">
        <v>11536060</v>
      </c>
      <c r="I2335" s="9">
        <v>1</v>
      </c>
      <c r="J2335" s="9">
        <v>1</v>
      </c>
      <c r="K2335" s="9">
        <v>0</v>
      </c>
      <c r="L2335" s="9">
        <v>1</v>
      </c>
      <c r="M2335" s="9">
        <v>1</v>
      </c>
      <c r="N2335" s="10">
        <v>4</v>
      </c>
    </row>
    <row r="2336" spans="1:14" x14ac:dyDescent="0.25">
      <c r="A2336" s="3" t="s">
        <v>10</v>
      </c>
      <c r="B2336" s="11" t="s">
        <v>57</v>
      </c>
      <c r="C2336" s="5">
        <v>11537</v>
      </c>
      <c r="D2336" s="5" t="s">
        <v>71</v>
      </c>
      <c r="E2336" s="6" t="s">
        <v>15</v>
      </c>
      <c r="F2336" s="7">
        <v>94</v>
      </c>
      <c r="G2336" s="7">
        <v>79</v>
      </c>
      <c r="H2336" s="8">
        <v>11537001</v>
      </c>
      <c r="I2336" s="9">
        <v>1</v>
      </c>
      <c r="J2336" s="9">
        <v>1</v>
      </c>
      <c r="K2336" s="9">
        <v>1</v>
      </c>
      <c r="L2336" s="9">
        <v>1</v>
      </c>
      <c r="M2336" s="9">
        <v>1</v>
      </c>
      <c r="N2336" s="10">
        <v>5</v>
      </c>
    </row>
    <row r="2337" spans="1:14" x14ac:dyDescent="0.25">
      <c r="A2337" s="3" t="s">
        <v>10</v>
      </c>
      <c r="B2337" s="11" t="s">
        <v>57</v>
      </c>
      <c r="C2337" s="5">
        <v>11537</v>
      </c>
      <c r="D2337" s="5" t="s">
        <v>71</v>
      </c>
      <c r="E2337" s="12" t="s">
        <v>15</v>
      </c>
      <c r="F2337" s="7">
        <v>94</v>
      </c>
      <c r="G2337" s="7">
        <v>79</v>
      </c>
      <c r="H2337" s="8">
        <v>11537002</v>
      </c>
      <c r="I2337" s="9">
        <v>0</v>
      </c>
      <c r="J2337" s="9">
        <v>1</v>
      </c>
      <c r="K2337" s="9">
        <v>1</v>
      </c>
      <c r="L2337" s="9">
        <v>1</v>
      </c>
      <c r="M2337" s="9">
        <v>1</v>
      </c>
      <c r="N2337" s="10">
        <v>4</v>
      </c>
    </row>
    <row r="2338" spans="1:14" x14ac:dyDescent="0.25">
      <c r="A2338" s="3" t="s">
        <v>10</v>
      </c>
      <c r="B2338" s="11" t="s">
        <v>57</v>
      </c>
      <c r="C2338" s="5">
        <v>11537</v>
      </c>
      <c r="D2338" s="5" t="s">
        <v>71</v>
      </c>
      <c r="E2338" s="12" t="s">
        <v>15</v>
      </c>
      <c r="F2338" s="7">
        <v>94</v>
      </c>
      <c r="G2338" s="7">
        <v>79</v>
      </c>
      <c r="H2338" s="8">
        <v>11537003</v>
      </c>
      <c r="I2338" s="9">
        <v>1</v>
      </c>
      <c r="J2338" s="9">
        <v>1</v>
      </c>
      <c r="K2338" s="9">
        <v>1</v>
      </c>
      <c r="L2338" s="9">
        <v>0</v>
      </c>
      <c r="M2338" s="9">
        <v>1</v>
      </c>
      <c r="N2338" s="10">
        <v>4</v>
      </c>
    </row>
    <row r="2339" spans="1:14" x14ac:dyDescent="0.25">
      <c r="A2339" s="3" t="s">
        <v>10</v>
      </c>
      <c r="B2339" s="11" t="s">
        <v>57</v>
      </c>
      <c r="C2339" s="5">
        <v>11537</v>
      </c>
      <c r="D2339" s="5" t="s">
        <v>71</v>
      </c>
      <c r="E2339" s="12" t="s">
        <v>15</v>
      </c>
      <c r="F2339" s="7">
        <v>94</v>
      </c>
      <c r="G2339" s="7">
        <v>79</v>
      </c>
      <c r="H2339" s="8">
        <v>11537004</v>
      </c>
      <c r="I2339" s="9">
        <v>1</v>
      </c>
      <c r="J2339" s="9">
        <v>1</v>
      </c>
      <c r="K2339" s="9">
        <v>1</v>
      </c>
      <c r="L2339" s="9">
        <v>1</v>
      </c>
      <c r="M2339" s="9">
        <v>1</v>
      </c>
      <c r="N2339" s="10">
        <v>5</v>
      </c>
    </row>
    <row r="2340" spans="1:14" x14ac:dyDescent="0.25">
      <c r="A2340" s="3" t="s">
        <v>10</v>
      </c>
      <c r="B2340" s="11" t="s">
        <v>57</v>
      </c>
      <c r="C2340" s="5">
        <v>11537</v>
      </c>
      <c r="D2340" s="5" t="s">
        <v>71</v>
      </c>
      <c r="E2340" s="12" t="s">
        <v>15</v>
      </c>
      <c r="F2340" s="7">
        <v>94</v>
      </c>
      <c r="G2340" s="7">
        <v>79</v>
      </c>
      <c r="H2340" s="8">
        <v>11537005</v>
      </c>
      <c r="I2340" s="9">
        <v>1</v>
      </c>
      <c r="J2340" s="9">
        <v>0</v>
      </c>
      <c r="K2340" s="9">
        <v>1</v>
      </c>
      <c r="L2340" s="9">
        <v>1</v>
      </c>
      <c r="M2340" s="9">
        <v>1</v>
      </c>
      <c r="N2340" s="10">
        <v>4</v>
      </c>
    </row>
    <row r="2341" spans="1:14" x14ac:dyDescent="0.25">
      <c r="A2341" s="3" t="s">
        <v>10</v>
      </c>
      <c r="B2341" s="11" t="s">
        <v>57</v>
      </c>
      <c r="C2341" s="5">
        <v>11537</v>
      </c>
      <c r="D2341" s="5" t="s">
        <v>71</v>
      </c>
      <c r="E2341" s="12" t="s">
        <v>15</v>
      </c>
      <c r="F2341" s="7">
        <v>94</v>
      </c>
      <c r="G2341" s="7">
        <v>79</v>
      </c>
      <c r="H2341" s="8">
        <v>11537006</v>
      </c>
      <c r="I2341" s="9">
        <v>1</v>
      </c>
      <c r="J2341" s="9">
        <v>1</v>
      </c>
      <c r="K2341" s="9">
        <v>1</v>
      </c>
      <c r="L2341" s="9">
        <v>1</v>
      </c>
      <c r="M2341" s="9">
        <v>1</v>
      </c>
      <c r="N2341" s="10">
        <v>5</v>
      </c>
    </row>
    <row r="2342" spans="1:14" x14ac:dyDescent="0.25">
      <c r="A2342" s="3" t="s">
        <v>10</v>
      </c>
      <c r="B2342" s="11" t="s">
        <v>57</v>
      </c>
      <c r="C2342" s="5">
        <v>11537</v>
      </c>
      <c r="D2342" s="5" t="s">
        <v>71</v>
      </c>
      <c r="E2342" s="12" t="s">
        <v>15</v>
      </c>
      <c r="F2342" s="7">
        <v>94</v>
      </c>
      <c r="G2342" s="7">
        <v>79</v>
      </c>
      <c r="H2342" s="8">
        <v>11537007</v>
      </c>
      <c r="I2342" s="9">
        <v>0</v>
      </c>
      <c r="J2342" s="9">
        <v>0</v>
      </c>
      <c r="K2342" s="9">
        <v>0</v>
      </c>
      <c r="L2342" s="9">
        <v>1</v>
      </c>
      <c r="M2342" s="9">
        <v>0</v>
      </c>
      <c r="N2342" s="10">
        <v>1</v>
      </c>
    </row>
    <row r="2343" spans="1:14" x14ac:dyDescent="0.25">
      <c r="A2343" s="3" t="s">
        <v>10</v>
      </c>
      <c r="B2343" s="11" t="s">
        <v>57</v>
      </c>
      <c r="C2343" s="5">
        <v>11537</v>
      </c>
      <c r="D2343" s="5" t="s">
        <v>71</v>
      </c>
      <c r="E2343" s="12" t="s">
        <v>15</v>
      </c>
      <c r="F2343" s="7">
        <v>94</v>
      </c>
      <c r="G2343" s="7">
        <v>79</v>
      </c>
      <c r="H2343" s="8">
        <v>11537008</v>
      </c>
      <c r="I2343" s="9">
        <v>0</v>
      </c>
      <c r="J2343" s="9">
        <v>1</v>
      </c>
      <c r="K2343" s="9">
        <v>1</v>
      </c>
      <c r="L2343" s="9">
        <v>1</v>
      </c>
      <c r="M2343" s="9">
        <v>1</v>
      </c>
      <c r="N2343" s="10">
        <v>4</v>
      </c>
    </row>
    <row r="2344" spans="1:14" x14ac:dyDescent="0.25">
      <c r="A2344" s="3" t="s">
        <v>10</v>
      </c>
      <c r="B2344" s="11" t="s">
        <v>57</v>
      </c>
      <c r="C2344" s="5">
        <v>11537</v>
      </c>
      <c r="D2344" s="5" t="s">
        <v>71</v>
      </c>
      <c r="E2344" s="12" t="s">
        <v>15</v>
      </c>
      <c r="F2344" s="7">
        <v>94</v>
      </c>
      <c r="G2344" s="7">
        <v>79</v>
      </c>
      <c r="H2344" s="8">
        <v>11537009</v>
      </c>
      <c r="I2344" s="9">
        <v>0</v>
      </c>
      <c r="J2344" s="9">
        <v>0</v>
      </c>
      <c r="K2344" s="9">
        <v>1</v>
      </c>
      <c r="L2344" s="9">
        <v>1</v>
      </c>
      <c r="M2344" s="9">
        <v>0</v>
      </c>
      <c r="N2344" s="10">
        <v>2</v>
      </c>
    </row>
    <row r="2345" spans="1:14" x14ac:dyDescent="0.25">
      <c r="A2345" s="3" t="s">
        <v>10</v>
      </c>
      <c r="B2345" s="11" t="s">
        <v>57</v>
      </c>
      <c r="C2345" s="5">
        <v>11537</v>
      </c>
      <c r="D2345" s="5" t="s">
        <v>71</v>
      </c>
      <c r="E2345" s="12" t="s">
        <v>15</v>
      </c>
      <c r="F2345" s="7">
        <v>94</v>
      </c>
      <c r="G2345" s="7">
        <v>79</v>
      </c>
      <c r="H2345" s="8">
        <v>11537010</v>
      </c>
      <c r="I2345" s="9">
        <v>1</v>
      </c>
      <c r="J2345" s="9">
        <v>1</v>
      </c>
      <c r="K2345" s="9">
        <v>1</v>
      </c>
      <c r="L2345" s="9">
        <v>1</v>
      </c>
      <c r="M2345" s="9">
        <v>1</v>
      </c>
      <c r="N2345" s="10">
        <v>5</v>
      </c>
    </row>
    <row r="2346" spans="1:14" x14ac:dyDescent="0.25">
      <c r="A2346" s="3" t="s">
        <v>10</v>
      </c>
      <c r="B2346" s="11" t="s">
        <v>57</v>
      </c>
      <c r="C2346" s="5">
        <v>11537</v>
      </c>
      <c r="D2346" s="5" t="s">
        <v>71</v>
      </c>
      <c r="E2346" s="12" t="s">
        <v>15</v>
      </c>
      <c r="F2346" s="7">
        <v>94</v>
      </c>
      <c r="G2346" s="7">
        <v>79</v>
      </c>
      <c r="H2346" s="8">
        <v>11537011</v>
      </c>
      <c r="I2346" s="9">
        <v>1</v>
      </c>
      <c r="J2346" s="9">
        <v>1</v>
      </c>
      <c r="K2346" s="9">
        <v>1</v>
      </c>
      <c r="L2346" s="9">
        <v>1</v>
      </c>
      <c r="M2346" s="9">
        <v>0</v>
      </c>
      <c r="N2346" s="10">
        <v>4</v>
      </c>
    </row>
    <row r="2347" spans="1:14" x14ac:dyDescent="0.25">
      <c r="A2347" s="3" t="s">
        <v>10</v>
      </c>
      <c r="B2347" s="11" t="s">
        <v>57</v>
      </c>
      <c r="C2347" s="5">
        <v>11537</v>
      </c>
      <c r="D2347" s="5" t="s">
        <v>71</v>
      </c>
      <c r="E2347" s="12" t="s">
        <v>15</v>
      </c>
      <c r="F2347" s="7">
        <v>94</v>
      </c>
      <c r="G2347" s="7">
        <v>79</v>
      </c>
      <c r="H2347" s="8">
        <v>11537012</v>
      </c>
      <c r="I2347" s="9">
        <v>0</v>
      </c>
      <c r="J2347" s="9">
        <v>0</v>
      </c>
      <c r="K2347" s="9">
        <v>1</v>
      </c>
      <c r="L2347" s="9">
        <v>0</v>
      </c>
      <c r="M2347" s="9">
        <v>0</v>
      </c>
      <c r="N2347" s="10">
        <v>1</v>
      </c>
    </row>
    <row r="2348" spans="1:14" x14ac:dyDescent="0.25">
      <c r="A2348" s="3" t="s">
        <v>10</v>
      </c>
      <c r="B2348" s="11" t="s">
        <v>57</v>
      </c>
      <c r="C2348" s="5">
        <v>11537</v>
      </c>
      <c r="D2348" s="5" t="s">
        <v>71</v>
      </c>
      <c r="E2348" s="12" t="s">
        <v>15</v>
      </c>
      <c r="F2348" s="7">
        <v>94</v>
      </c>
      <c r="G2348" s="7">
        <v>79</v>
      </c>
      <c r="H2348" s="8">
        <v>11537013</v>
      </c>
      <c r="I2348" s="9">
        <v>1</v>
      </c>
      <c r="J2348" s="9">
        <v>1</v>
      </c>
      <c r="K2348" s="9">
        <v>1</v>
      </c>
      <c r="L2348" s="9">
        <v>1</v>
      </c>
      <c r="M2348" s="9">
        <v>1</v>
      </c>
      <c r="N2348" s="10">
        <v>5</v>
      </c>
    </row>
    <row r="2349" spans="1:14" x14ac:dyDescent="0.25">
      <c r="A2349" s="3" t="s">
        <v>10</v>
      </c>
      <c r="B2349" s="11" t="s">
        <v>57</v>
      </c>
      <c r="C2349" s="5">
        <v>11537</v>
      </c>
      <c r="D2349" s="5" t="s">
        <v>71</v>
      </c>
      <c r="E2349" s="12" t="s">
        <v>15</v>
      </c>
      <c r="F2349" s="7">
        <v>94</v>
      </c>
      <c r="G2349" s="7">
        <v>79</v>
      </c>
      <c r="H2349" s="8">
        <v>11537014</v>
      </c>
      <c r="I2349" s="9">
        <v>1</v>
      </c>
      <c r="J2349" s="9">
        <v>1</v>
      </c>
      <c r="K2349" s="9">
        <v>1</v>
      </c>
      <c r="L2349" s="9">
        <v>1</v>
      </c>
      <c r="M2349" s="9">
        <v>1</v>
      </c>
      <c r="N2349" s="10">
        <v>5</v>
      </c>
    </row>
    <row r="2350" spans="1:14" x14ac:dyDescent="0.25">
      <c r="A2350" s="3" t="s">
        <v>10</v>
      </c>
      <c r="B2350" s="11" t="s">
        <v>57</v>
      </c>
      <c r="C2350" s="5">
        <v>11537</v>
      </c>
      <c r="D2350" s="5" t="s">
        <v>71</v>
      </c>
      <c r="E2350" s="12" t="s">
        <v>15</v>
      </c>
      <c r="F2350" s="7">
        <v>94</v>
      </c>
      <c r="G2350" s="7">
        <v>79</v>
      </c>
      <c r="H2350" s="8">
        <v>11537015</v>
      </c>
      <c r="I2350" s="9">
        <v>1</v>
      </c>
      <c r="J2350" s="9">
        <v>1</v>
      </c>
      <c r="K2350" s="9">
        <v>1</v>
      </c>
      <c r="L2350" s="9">
        <v>1</v>
      </c>
      <c r="M2350" s="9">
        <v>1</v>
      </c>
      <c r="N2350" s="10">
        <v>5</v>
      </c>
    </row>
    <row r="2351" spans="1:14" x14ac:dyDescent="0.25">
      <c r="A2351" s="3" t="s">
        <v>10</v>
      </c>
      <c r="B2351" s="11" t="s">
        <v>57</v>
      </c>
      <c r="C2351" s="5">
        <v>11537</v>
      </c>
      <c r="D2351" s="5" t="s">
        <v>71</v>
      </c>
      <c r="E2351" s="12" t="s">
        <v>15</v>
      </c>
      <c r="F2351" s="7">
        <v>94</v>
      </c>
      <c r="G2351" s="7">
        <v>79</v>
      </c>
      <c r="H2351" s="8">
        <v>11537016</v>
      </c>
      <c r="I2351" s="9">
        <v>1</v>
      </c>
      <c r="J2351" s="9">
        <v>1</v>
      </c>
      <c r="K2351" s="9">
        <v>1</v>
      </c>
      <c r="L2351" s="9">
        <v>1</v>
      </c>
      <c r="M2351" s="9">
        <v>1</v>
      </c>
      <c r="N2351" s="10">
        <v>5</v>
      </c>
    </row>
    <row r="2352" spans="1:14" x14ac:dyDescent="0.25">
      <c r="A2352" s="3" t="s">
        <v>10</v>
      </c>
      <c r="B2352" s="11" t="s">
        <v>57</v>
      </c>
      <c r="C2352" s="5">
        <v>11537</v>
      </c>
      <c r="D2352" s="5" t="s">
        <v>71</v>
      </c>
      <c r="E2352" s="12" t="s">
        <v>15</v>
      </c>
      <c r="F2352" s="7">
        <v>94</v>
      </c>
      <c r="G2352" s="7">
        <v>79</v>
      </c>
      <c r="H2352" s="8">
        <v>11537017</v>
      </c>
      <c r="I2352" s="9">
        <v>1</v>
      </c>
      <c r="J2352" s="9">
        <v>1</v>
      </c>
      <c r="K2352" s="9">
        <v>1</v>
      </c>
      <c r="L2352" s="9">
        <v>1</v>
      </c>
      <c r="M2352" s="9">
        <v>1</v>
      </c>
      <c r="N2352" s="10">
        <v>5</v>
      </c>
    </row>
    <row r="2353" spans="1:14" x14ac:dyDescent="0.25">
      <c r="A2353" s="3" t="s">
        <v>10</v>
      </c>
      <c r="B2353" s="11" t="s">
        <v>57</v>
      </c>
      <c r="C2353" s="5">
        <v>11537</v>
      </c>
      <c r="D2353" s="5" t="s">
        <v>71</v>
      </c>
      <c r="E2353" s="12" t="s">
        <v>15</v>
      </c>
      <c r="F2353" s="7">
        <v>94</v>
      </c>
      <c r="G2353" s="7">
        <v>79</v>
      </c>
      <c r="H2353" s="8">
        <v>11537018</v>
      </c>
      <c r="I2353" s="9">
        <v>1</v>
      </c>
      <c r="J2353" s="9">
        <v>1</v>
      </c>
      <c r="K2353" s="9">
        <v>1</v>
      </c>
      <c r="L2353" s="9">
        <v>1</v>
      </c>
      <c r="M2353" s="9">
        <v>1</v>
      </c>
      <c r="N2353" s="10">
        <v>5</v>
      </c>
    </row>
    <row r="2354" spans="1:14" x14ac:dyDescent="0.25">
      <c r="A2354" s="3" t="s">
        <v>10</v>
      </c>
      <c r="B2354" s="11" t="s">
        <v>57</v>
      </c>
      <c r="C2354" s="5">
        <v>11537</v>
      </c>
      <c r="D2354" s="5" t="s">
        <v>71</v>
      </c>
      <c r="E2354" s="12" t="s">
        <v>15</v>
      </c>
      <c r="F2354" s="7">
        <v>94</v>
      </c>
      <c r="G2354" s="7">
        <v>79</v>
      </c>
      <c r="H2354" s="8">
        <v>11537019</v>
      </c>
      <c r="I2354" s="9">
        <v>1</v>
      </c>
      <c r="J2354" s="9">
        <v>1</v>
      </c>
      <c r="K2354" s="9">
        <v>1</v>
      </c>
      <c r="L2354" s="9">
        <v>1</v>
      </c>
      <c r="M2354" s="9">
        <v>1</v>
      </c>
      <c r="N2354" s="10">
        <v>5</v>
      </c>
    </row>
    <row r="2355" spans="1:14" x14ac:dyDescent="0.25">
      <c r="A2355" s="3" t="s">
        <v>10</v>
      </c>
      <c r="B2355" s="11" t="s">
        <v>57</v>
      </c>
      <c r="C2355" s="5">
        <v>11537</v>
      </c>
      <c r="D2355" s="5" t="s">
        <v>71</v>
      </c>
      <c r="E2355" s="12" t="s">
        <v>15</v>
      </c>
      <c r="F2355" s="7">
        <v>94</v>
      </c>
      <c r="G2355" s="7">
        <v>79</v>
      </c>
      <c r="H2355" s="8">
        <v>11537020</v>
      </c>
      <c r="I2355" s="9">
        <v>0</v>
      </c>
      <c r="J2355" s="9">
        <v>1</v>
      </c>
      <c r="K2355" s="9">
        <v>1</v>
      </c>
      <c r="L2355" s="9">
        <v>1</v>
      </c>
      <c r="M2355" s="9">
        <v>1</v>
      </c>
      <c r="N2355" s="10">
        <v>4</v>
      </c>
    </row>
    <row r="2356" spans="1:14" x14ac:dyDescent="0.25">
      <c r="A2356" s="3" t="s">
        <v>10</v>
      </c>
      <c r="B2356" s="11" t="s">
        <v>57</v>
      </c>
      <c r="C2356" s="5">
        <v>11537</v>
      </c>
      <c r="D2356" s="5" t="s">
        <v>71</v>
      </c>
      <c r="E2356" s="12" t="s">
        <v>15</v>
      </c>
      <c r="F2356" s="7">
        <v>94</v>
      </c>
      <c r="G2356" s="7">
        <v>79</v>
      </c>
      <c r="H2356" s="8">
        <v>11537021</v>
      </c>
      <c r="I2356" s="9">
        <v>1</v>
      </c>
      <c r="J2356" s="9">
        <v>1</v>
      </c>
      <c r="K2356" s="9">
        <v>1</v>
      </c>
      <c r="L2356" s="9">
        <v>0</v>
      </c>
      <c r="M2356" s="9">
        <v>1</v>
      </c>
      <c r="N2356" s="10">
        <v>4</v>
      </c>
    </row>
    <row r="2357" spans="1:14" x14ac:dyDescent="0.25">
      <c r="A2357" s="3" t="s">
        <v>10</v>
      </c>
      <c r="B2357" s="11" t="s">
        <v>57</v>
      </c>
      <c r="C2357" s="5">
        <v>11537</v>
      </c>
      <c r="D2357" s="5" t="s">
        <v>71</v>
      </c>
      <c r="E2357" s="12" t="s">
        <v>15</v>
      </c>
      <c r="F2357" s="7">
        <v>94</v>
      </c>
      <c r="G2357" s="7">
        <v>79</v>
      </c>
      <c r="H2357" s="8">
        <v>11537022</v>
      </c>
      <c r="I2357" s="9">
        <v>1</v>
      </c>
      <c r="J2357" s="9">
        <v>1</v>
      </c>
      <c r="K2357" s="9">
        <v>1</v>
      </c>
      <c r="L2357" s="9">
        <v>1</v>
      </c>
      <c r="M2357" s="9">
        <v>1</v>
      </c>
      <c r="N2357" s="10">
        <v>5</v>
      </c>
    </row>
    <row r="2358" spans="1:14" x14ac:dyDescent="0.25">
      <c r="A2358" s="3" t="s">
        <v>10</v>
      </c>
      <c r="B2358" s="11" t="s">
        <v>57</v>
      </c>
      <c r="C2358" s="5">
        <v>11537</v>
      </c>
      <c r="D2358" s="5" t="s">
        <v>71</v>
      </c>
      <c r="E2358" s="12" t="s">
        <v>15</v>
      </c>
      <c r="F2358" s="7">
        <v>94</v>
      </c>
      <c r="G2358" s="7">
        <v>79</v>
      </c>
      <c r="H2358" s="8">
        <v>11537023</v>
      </c>
      <c r="I2358" s="9">
        <v>1</v>
      </c>
      <c r="J2358" s="9">
        <v>1</v>
      </c>
      <c r="K2358" s="9">
        <v>0</v>
      </c>
      <c r="L2358" s="9">
        <v>1</v>
      </c>
      <c r="M2358" s="9">
        <v>0</v>
      </c>
      <c r="N2358" s="10">
        <v>3</v>
      </c>
    </row>
    <row r="2359" spans="1:14" x14ac:dyDescent="0.25">
      <c r="A2359" s="3" t="s">
        <v>10</v>
      </c>
      <c r="B2359" s="11" t="s">
        <v>57</v>
      </c>
      <c r="C2359" s="5">
        <v>11537</v>
      </c>
      <c r="D2359" s="5" t="s">
        <v>71</v>
      </c>
      <c r="E2359" s="12" t="s">
        <v>15</v>
      </c>
      <c r="F2359" s="7">
        <v>94</v>
      </c>
      <c r="G2359" s="7">
        <v>79</v>
      </c>
      <c r="H2359" s="8">
        <v>11537024</v>
      </c>
      <c r="I2359" s="9">
        <v>1</v>
      </c>
      <c r="J2359" s="9">
        <v>1</v>
      </c>
      <c r="K2359" s="9">
        <v>1</v>
      </c>
      <c r="L2359" s="9">
        <v>1</v>
      </c>
      <c r="M2359" s="9">
        <v>1</v>
      </c>
      <c r="N2359" s="10">
        <v>5</v>
      </c>
    </row>
    <row r="2360" spans="1:14" x14ac:dyDescent="0.25">
      <c r="A2360" s="3" t="s">
        <v>10</v>
      </c>
      <c r="B2360" s="11" t="s">
        <v>57</v>
      </c>
      <c r="C2360" s="5">
        <v>11537</v>
      </c>
      <c r="D2360" s="5" t="s">
        <v>71</v>
      </c>
      <c r="E2360" s="12" t="s">
        <v>15</v>
      </c>
      <c r="F2360" s="7">
        <v>94</v>
      </c>
      <c r="G2360" s="7">
        <v>79</v>
      </c>
      <c r="H2360" s="8">
        <v>11537025</v>
      </c>
      <c r="I2360" s="9">
        <v>1</v>
      </c>
      <c r="J2360" s="9">
        <v>1</v>
      </c>
      <c r="K2360" s="9">
        <v>1</v>
      </c>
      <c r="L2360" s="9">
        <v>1</v>
      </c>
      <c r="M2360" s="9">
        <v>1</v>
      </c>
      <c r="N2360" s="10">
        <v>5</v>
      </c>
    </row>
    <row r="2361" spans="1:14" x14ac:dyDescent="0.25">
      <c r="A2361" s="3" t="s">
        <v>10</v>
      </c>
      <c r="B2361" s="11" t="s">
        <v>57</v>
      </c>
      <c r="C2361" s="5">
        <v>11537</v>
      </c>
      <c r="D2361" s="5" t="s">
        <v>71</v>
      </c>
      <c r="E2361" s="12" t="s">
        <v>15</v>
      </c>
      <c r="F2361" s="7">
        <v>94</v>
      </c>
      <c r="G2361" s="7">
        <v>79</v>
      </c>
      <c r="H2361" s="8">
        <v>11537026</v>
      </c>
      <c r="I2361" s="9">
        <v>1</v>
      </c>
      <c r="J2361" s="9">
        <v>1</v>
      </c>
      <c r="K2361" s="9">
        <v>1</v>
      </c>
      <c r="L2361" s="9">
        <v>1</v>
      </c>
      <c r="M2361" s="9">
        <v>1</v>
      </c>
      <c r="N2361" s="10">
        <v>5</v>
      </c>
    </row>
    <row r="2362" spans="1:14" x14ac:dyDescent="0.25">
      <c r="A2362" s="3" t="s">
        <v>10</v>
      </c>
      <c r="B2362" s="11" t="s">
        <v>57</v>
      </c>
      <c r="C2362" s="5">
        <v>11537</v>
      </c>
      <c r="D2362" s="5" t="s">
        <v>71</v>
      </c>
      <c r="E2362" s="12" t="s">
        <v>15</v>
      </c>
      <c r="F2362" s="7">
        <v>94</v>
      </c>
      <c r="G2362" s="7">
        <v>79</v>
      </c>
      <c r="H2362" s="8">
        <v>11537027</v>
      </c>
      <c r="I2362" s="9">
        <v>1</v>
      </c>
      <c r="J2362" s="9">
        <v>1</v>
      </c>
      <c r="K2362" s="9">
        <v>1</v>
      </c>
      <c r="L2362" s="9">
        <v>1</v>
      </c>
      <c r="M2362" s="9">
        <v>1</v>
      </c>
      <c r="N2362" s="10">
        <v>5</v>
      </c>
    </row>
    <row r="2363" spans="1:14" x14ac:dyDescent="0.25">
      <c r="A2363" s="3" t="s">
        <v>10</v>
      </c>
      <c r="B2363" s="11" t="s">
        <v>57</v>
      </c>
      <c r="C2363" s="5">
        <v>11537</v>
      </c>
      <c r="D2363" s="5" t="s">
        <v>71</v>
      </c>
      <c r="E2363" s="12" t="s">
        <v>15</v>
      </c>
      <c r="F2363" s="7">
        <v>94</v>
      </c>
      <c r="G2363" s="7">
        <v>79</v>
      </c>
      <c r="H2363" s="8">
        <v>11537028</v>
      </c>
      <c r="I2363" s="9">
        <v>0</v>
      </c>
      <c r="J2363" s="9">
        <v>1</v>
      </c>
      <c r="K2363" s="9">
        <v>1</v>
      </c>
      <c r="L2363" s="9">
        <v>1</v>
      </c>
      <c r="M2363" s="9">
        <v>1</v>
      </c>
      <c r="N2363" s="10">
        <v>4</v>
      </c>
    </row>
    <row r="2364" spans="1:14" x14ac:dyDescent="0.25">
      <c r="A2364" s="3" t="s">
        <v>10</v>
      </c>
      <c r="B2364" s="11" t="s">
        <v>57</v>
      </c>
      <c r="C2364" s="5">
        <v>11537</v>
      </c>
      <c r="D2364" s="5" t="s">
        <v>71</v>
      </c>
      <c r="E2364" s="13" t="s">
        <v>16</v>
      </c>
      <c r="F2364" s="7">
        <v>94</v>
      </c>
      <c r="G2364" s="7">
        <v>29</v>
      </c>
      <c r="H2364" s="8">
        <v>11537029</v>
      </c>
      <c r="I2364" s="9">
        <v>1</v>
      </c>
      <c r="J2364" s="9">
        <v>0</v>
      </c>
      <c r="K2364" s="9">
        <v>1</v>
      </c>
      <c r="L2364" s="9">
        <v>1</v>
      </c>
      <c r="M2364" s="9">
        <v>1</v>
      </c>
      <c r="N2364" s="10">
        <v>4</v>
      </c>
    </row>
    <row r="2365" spans="1:14" x14ac:dyDescent="0.25">
      <c r="A2365" s="3" t="s">
        <v>10</v>
      </c>
      <c r="B2365" s="11" t="s">
        <v>57</v>
      </c>
      <c r="C2365" s="5">
        <v>11537</v>
      </c>
      <c r="D2365" s="5" t="s">
        <v>71</v>
      </c>
      <c r="E2365" s="12" t="s">
        <v>16</v>
      </c>
      <c r="F2365" s="7">
        <v>94</v>
      </c>
      <c r="G2365" s="7">
        <v>29</v>
      </c>
      <c r="H2365" s="8">
        <v>11537030</v>
      </c>
      <c r="I2365" s="9">
        <v>0</v>
      </c>
      <c r="J2365" s="9">
        <v>1</v>
      </c>
      <c r="K2365" s="9">
        <v>1</v>
      </c>
      <c r="L2365" s="9">
        <v>1</v>
      </c>
      <c r="M2365" s="9">
        <v>1</v>
      </c>
      <c r="N2365" s="10">
        <v>4</v>
      </c>
    </row>
    <row r="2366" spans="1:14" x14ac:dyDescent="0.25">
      <c r="A2366" s="3" t="s">
        <v>10</v>
      </c>
      <c r="B2366" s="11" t="s">
        <v>57</v>
      </c>
      <c r="C2366" s="5">
        <v>11537</v>
      </c>
      <c r="D2366" s="5" t="s">
        <v>71</v>
      </c>
      <c r="E2366" s="12" t="s">
        <v>16</v>
      </c>
      <c r="F2366" s="7">
        <v>94</v>
      </c>
      <c r="G2366" s="7">
        <v>29</v>
      </c>
      <c r="H2366" s="8">
        <v>11537031</v>
      </c>
      <c r="I2366" s="9">
        <v>1</v>
      </c>
      <c r="J2366" s="9">
        <v>1</v>
      </c>
      <c r="K2366" s="9">
        <v>1</v>
      </c>
      <c r="L2366" s="9">
        <v>1</v>
      </c>
      <c r="M2366" s="9">
        <v>1</v>
      </c>
      <c r="N2366" s="10">
        <v>5</v>
      </c>
    </row>
    <row r="2367" spans="1:14" x14ac:dyDescent="0.25">
      <c r="A2367" s="3" t="s">
        <v>10</v>
      </c>
      <c r="B2367" s="11" t="s">
        <v>57</v>
      </c>
      <c r="C2367" s="5">
        <v>11537</v>
      </c>
      <c r="D2367" s="5" t="s">
        <v>71</v>
      </c>
      <c r="E2367" s="12" t="s">
        <v>16</v>
      </c>
      <c r="F2367" s="7">
        <v>94</v>
      </c>
      <c r="G2367" s="7">
        <v>29</v>
      </c>
      <c r="H2367" s="8">
        <v>11537032</v>
      </c>
      <c r="I2367" s="9">
        <v>1</v>
      </c>
      <c r="J2367" s="9">
        <v>1</v>
      </c>
      <c r="K2367" s="9">
        <v>1</v>
      </c>
      <c r="L2367" s="9">
        <v>1</v>
      </c>
      <c r="M2367" s="9">
        <v>0</v>
      </c>
      <c r="N2367" s="10">
        <v>4</v>
      </c>
    </row>
    <row r="2368" spans="1:14" x14ac:dyDescent="0.25">
      <c r="A2368" s="3" t="s">
        <v>10</v>
      </c>
      <c r="B2368" s="11" t="s">
        <v>57</v>
      </c>
      <c r="C2368" s="5">
        <v>11537</v>
      </c>
      <c r="D2368" s="5" t="s">
        <v>71</v>
      </c>
      <c r="E2368" s="13" t="s">
        <v>16</v>
      </c>
      <c r="F2368" s="7">
        <v>94</v>
      </c>
      <c r="G2368" s="7">
        <v>79</v>
      </c>
      <c r="H2368" s="8">
        <v>11537033</v>
      </c>
      <c r="I2368" s="9">
        <v>0</v>
      </c>
      <c r="J2368" s="9">
        <v>1</v>
      </c>
      <c r="K2368" s="9">
        <v>1</v>
      </c>
      <c r="L2368" s="9">
        <v>1</v>
      </c>
      <c r="M2368" s="9">
        <v>0</v>
      </c>
      <c r="N2368" s="10">
        <v>3</v>
      </c>
    </row>
    <row r="2369" spans="1:14" x14ac:dyDescent="0.25">
      <c r="A2369" s="3" t="s">
        <v>10</v>
      </c>
      <c r="B2369" s="11" t="s">
        <v>57</v>
      </c>
      <c r="C2369" s="5">
        <v>11537</v>
      </c>
      <c r="D2369" s="5" t="s">
        <v>71</v>
      </c>
      <c r="E2369" s="12" t="s">
        <v>16</v>
      </c>
      <c r="F2369" s="7">
        <v>94</v>
      </c>
      <c r="G2369" s="7">
        <v>79</v>
      </c>
      <c r="H2369" s="8">
        <v>11537034</v>
      </c>
      <c r="I2369" s="9">
        <v>1</v>
      </c>
      <c r="J2369" s="9">
        <v>1</v>
      </c>
      <c r="K2369" s="9">
        <v>1</v>
      </c>
      <c r="L2369" s="9">
        <v>1</v>
      </c>
      <c r="M2369" s="9">
        <v>1</v>
      </c>
      <c r="N2369" s="10">
        <v>5</v>
      </c>
    </row>
    <row r="2370" spans="1:14" x14ac:dyDescent="0.25">
      <c r="A2370" s="3" t="s">
        <v>10</v>
      </c>
      <c r="B2370" s="11" t="s">
        <v>57</v>
      </c>
      <c r="C2370" s="5">
        <v>11537</v>
      </c>
      <c r="D2370" s="5" t="s">
        <v>71</v>
      </c>
      <c r="E2370" s="12" t="s">
        <v>16</v>
      </c>
      <c r="F2370" s="7">
        <v>94</v>
      </c>
      <c r="G2370" s="7">
        <v>79</v>
      </c>
      <c r="H2370" s="8">
        <v>11537035</v>
      </c>
      <c r="I2370" s="9">
        <v>1</v>
      </c>
      <c r="J2370" s="9">
        <v>1</v>
      </c>
      <c r="K2370" s="9">
        <v>1</v>
      </c>
      <c r="L2370" s="9">
        <v>1</v>
      </c>
      <c r="M2370" s="9">
        <v>1</v>
      </c>
      <c r="N2370" s="10">
        <v>5</v>
      </c>
    </row>
    <row r="2371" spans="1:14" x14ac:dyDescent="0.25">
      <c r="A2371" s="3" t="s">
        <v>10</v>
      </c>
      <c r="B2371" s="11" t="s">
        <v>57</v>
      </c>
      <c r="C2371" s="5">
        <v>11537</v>
      </c>
      <c r="D2371" s="5" t="s">
        <v>71</v>
      </c>
      <c r="E2371" s="12" t="s">
        <v>16</v>
      </c>
      <c r="F2371" s="7">
        <v>94</v>
      </c>
      <c r="G2371" s="7">
        <v>79</v>
      </c>
      <c r="H2371" s="8">
        <v>11537036</v>
      </c>
      <c r="I2371" s="9">
        <v>1</v>
      </c>
      <c r="J2371" s="9">
        <v>1</v>
      </c>
      <c r="K2371" s="9">
        <v>1</v>
      </c>
      <c r="L2371" s="9">
        <v>1</v>
      </c>
      <c r="M2371" s="9">
        <v>1</v>
      </c>
      <c r="N2371" s="10">
        <v>5</v>
      </c>
    </row>
    <row r="2372" spans="1:14" x14ac:dyDescent="0.25">
      <c r="A2372" s="3" t="s">
        <v>10</v>
      </c>
      <c r="B2372" s="11" t="s">
        <v>57</v>
      </c>
      <c r="C2372" s="5">
        <v>11537</v>
      </c>
      <c r="D2372" s="5" t="s">
        <v>71</v>
      </c>
      <c r="E2372" s="12" t="s">
        <v>16</v>
      </c>
      <c r="F2372" s="7">
        <v>94</v>
      </c>
      <c r="G2372" s="7">
        <v>79</v>
      </c>
      <c r="H2372" s="8">
        <v>11537037</v>
      </c>
      <c r="I2372" s="9">
        <v>1</v>
      </c>
      <c r="J2372" s="9">
        <v>1</v>
      </c>
      <c r="K2372" s="9">
        <v>0</v>
      </c>
      <c r="L2372" s="9">
        <v>1</v>
      </c>
      <c r="M2372" s="9">
        <v>1</v>
      </c>
      <c r="N2372" s="10">
        <v>4</v>
      </c>
    </row>
    <row r="2373" spans="1:14" x14ac:dyDescent="0.25">
      <c r="A2373" s="3" t="s">
        <v>10</v>
      </c>
      <c r="B2373" s="11" t="s">
        <v>57</v>
      </c>
      <c r="C2373" s="5">
        <v>11537</v>
      </c>
      <c r="D2373" s="5" t="s">
        <v>71</v>
      </c>
      <c r="E2373" s="12" t="s">
        <v>16</v>
      </c>
      <c r="F2373" s="7">
        <v>94</v>
      </c>
      <c r="G2373" s="7">
        <v>79</v>
      </c>
      <c r="H2373" s="8">
        <v>11537038</v>
      </c>
      <c r="I2373" s="9">
        <v>1</v>
      </c>
      <c r="J2373" s="9">
        <v>1</v>
      </c>
      <c r="K2373" s="9">
        <v>1</v>
      </c>
      <c r="L2373" s="9">
        <v>1</v>
      </c>
      <c r="M2373" s="9">
        <v>0</v>
      </c>
      <c r="N2373" s="10">
        <v>4</v>
      </c>
    </row>
    <row r="2374" spans="1:14" x14ac:dyDescent="0.25">
      <c r="A2374" s="3" t="s">
        <v>10</v>
      </c>
      <c r="B2374" s="11" t="s">
        <v>57</v>
      </c>
      <c r="C2374" s="5">
        <v>11537</v>
      </c>
      <c r="D2374" s="5" t="s">
        <v>71</v>
      </c>
      <c r="E2374" s="12" t="s">
        <v>16</v>
      </c>
      <c r="F2374" s="7">
        <v>94</v>
      </c>
      <c r="G2374" s="7">
        <v>79</v>
      </c>
      <c r="H2374" s="8">
        <v>11537039</v>
      </c>
      <c r="I2374" s="9">
        <v>0</v>
      </c>
      <c r="J2374" s="9">
        <v>1</v>
      </c>
      <c r="K2374" s="9">
        <v>1</v>
      </c>
      <c r="L2374" s="9">
        <v>1</v>
      </c>
      <c r="M2374" s="9">
        <v>1</v>
      </c>
      <c r="N2374" s="10">
        <v>4</v>
      </c>
    </row>
    <row r="2375" spans="1:14" x14ac:dyDescent="0.25">
      <c r="A2375" s="3" t="s">
        <v>10</v>
      </c>
      <c r="B2375" s="11" t="s">
        <v>57</v>
      </c>
      <c r="C2375" s="5">
        <v>11537</v>
      </c>
      <c r="D2375" s="5" t="s">
        <v>71</v>
      </c>
      <c r="E2375" s="12" t="s">
        <v>16</v>
      </c>
      <c r="F2375" s="7">
        <v>94</v>
      </c>
      <c r="G2375" s="7">
        <v>79</v>
      </c>
      <c r="H2375" s="8">
        <v>11537040</v>
      </c>
      <c r="I2375" s="9">
        <v>1</v>
      </c>
      <c r="J2375" s="9">
        <v>1</v>
      </c>
      <c r="K2375" s="9">
        <v>1</v>
      </c>
      <c r="L2375" s="9">
        <v>1</v>
      </c>
      <c r="M2375" s="9">
        <v>1</v>
      </c>
      <c r="N2375" s="10">
        <v>5</v>
      </c>
    </row>
    <row r="2376" spans="1:14" x14ac:dyDescent="0.25">
      <c r="A2376" s="3" t="s">
        <v>10</v>
      </c>
      <c r="B2376" s="11" t="s">
        <v>57</v>
      </c>
      <c r="C2376" s="5">
        <v>11537</v>
      </c>
      <c r="D2376" s="5" t="s">
        <v>71</v>
      </c>
      <c r="E2376" s="12" t="s">
        <v>16</v>
      </c>
      <c r="F2376" s="7">
        <v>94</v>
      </c>
      <c r="G2376" s="7">
        <v>79</v>
      </c>
      <c r="H2376" s="8">
        <v>11537041</v>
      </c>
      <c r="I2376" s="9">
        <v>0</v>
      </c>
      <c r="J2376" s="9">
        <v>1</v>
      </c>
      <c r="K2376" s="9">
        <v>0</v>
      </c>
      <c r="L2376" s="9">
        <v>1</v>
      </c>
      <c r="M2376" s="9">
        <v>0</v>
      </c>
      <c r="N2376" s="10">
        <v>2</v>
      </c>
    </row>
    <row r="2377" spans="1:14" x14ac:dyDescent="0.25">
      <c r="A2377" s="3" t="s">
        <v>10</v>
      </c>
      <c r="B2377" s="11" t="s">
        <v>57</v>
      </c>
      <c r="C2377" s="5">
        <v>11537</v>
      </c>
      <c r="D2377" s="5" t="s">
        <v>71</v>
      </c>
      <c r="E2377" s="12" t="s">
        <v>16</v>
      </c>
      <c r="F2377" s="7">
        <v>94</v>
      </c>
      <c r="G2377" s="7">
        <v>79</v>
      </c>
      <c r="H2377" s="8">
        <v>11537042</v>
      </c>
      <c r="I2377" s="9">
        <v>1</v>
      </c>
      <c r="J2377" s="9">
        <v>1</v>
      </c>
      <c r="K2377" s="9">
        <v>0</v>
      </c>
      <c r="L2377" s="9">
        <v>1</v>
      </c>
      <c r="M2377" s="9">
        <v>1</v>
      </c>
      <c r="N2377" s="10">
        <v>4</v>
      </c>
    </row>
    <row r="2378" spans="1:14" x14ac:dyDescent="0.25">
      <c r="A2378" s="3" t="s">
        <v>10</v>
      </c>
      <c r="B2378" s="11" t="s">
        <v>57</v>
      </c>
      <c r="C2378" s="5">
        <v>11537</v>
      </c>
      <c r="D2378" s="5" t="s">
        <v>71</v>
      </c>
      <c r="E2378" s="12" t="s">
        <v>16</v>
      </c>
      <c r="F2378" s="7">
        <v>94</v>
      </c>
      <c r="G2378" s="7">
        <v>79</v>
      </c>
      <c r="H2378" s="8">
        <v>11537043</v>
      </c>
      <c r="I2378" s="9">
        <v>1</v>
      </c>
      <c r="J2378" s="9">
        <v>1</v>
      </c>
      <c r="K2378" s="9">
        <v>1</v>
      </c>
      <c r="L2378" s="9">
        <v>1</v>
      </c>
      <c r="M2378" s="9">
        <v>0</v>
      </c>
      <c r="N2378" s="10">
        <v>4</v>
      </c>
    </row>
    <row r="2379" spans="1:14" x14ac:dyDescent="0.25">
      <c r="A2379" s="3" t="s">
        <v>10</v>
      </c>
      <c r="B2379" s="11" t="s">
        <v>57</v>
      </c>
      <c r="C2379" s="5">
        <v>11537</v>
      </c>
      <c r="D2379" s="5" t="s">
        <v>71</v>
      </c>
      <c r="E2379" s="12" t="s">
        <v>16</v>
      </c>
      <c r="F2379" s="7">
        <v>94</v>
      </c>
      <c r="G2379" s="7">
        <v>79</v>
      </c>
      <c r="H2379" s="8">
        <v>11537044</v>
      </c>
      <c r="I2379" s="9">
        <v>0</v>
      </c>
      <c r="J2379" s="9">
        <v>0</v>
      </c>
      <c r="K2379" s="9">
        <v>0</v>
      </c>
      <c r="L2379" s="9">
        <v>1</v>
      </c>
      <c r="M2379" s="9">
        <v>1</v>
      </c>
      <c r="N2379" s="10">
        <v>2</v>
      </c>
    </row>
    <row r="2380" spans="1:14" x14ac:dyDescent="0.25">
      <c r="A2380" s="3" t="s">
        <v>10</v>
      </c>
      <c r="B2380" s="11" t="s">
        <v>57</v>
      </c>
      <c r="C2380" s="5">
        <v>11537</v>
      </c>
      <c r="D2380" s="5" t="s">
        <v>71</v>
      </c>
      <c r="E2380" s="12" t="s">
        <v>16</v>
      </c>
      <c r="F2380" s="7">
        <v>94</v>
      </c>
      <c r="G2380" s="7">
        <v>79</v>
      </c>
      <c r="H2380" s="8">
        <v>11537045</v>
      </c>
      <c r="I2380" s="9">
        <v>1</v>
      </c>
      <c r="J2380" s="9">
        <v>1</v>
      </c>
      <c r="K2380" s="9">
        <v>0</v>
      </c>
      <c r="L2380" s="9">
        <v>1</v>
      </c>
      <c r="M2380" s="9">
        <v>1</v>
      </c>
      <c r="N2380" s="10">
        <v>4</v>
      </c>
    </row>
    <row r="2381" spans="1:14" x14ac:dyDescent="0.25">
      <c r="A2381" s="3" t="s">
        <v>10</v>
      </c>
      <c r="B2381" s="11" t="s">
        <v>57</v>
      </c>
      <c r="C2381" s="5">
        <v>11537</v>
      </c>
      <c r="D2381" s="5" t="s">
        <v>71</v>
      </c>
      <c r="E2381" s="12" t="s">
        <v>16</v>
      </c>
      <c r="F2381" s="7">
        <v>94</v>
      </c>
      <c r="G2381" s="7">
        <v>79</v>
      </c>
      <c r="H2381" s="8">
        <v>11537046</v>
      </c>
      <c r="I2381" s="9">
        <v>1</v>
      </c>
      <c r="J2381" s="9">
        <v>1</v>
      </c>
      <c r="K2381" s="9">
        <v>1</v>
      </c>
      <c r="L2381" s="9">
        <v>1</v>
      </c>
      <c r="M2381" s="9">
        <v>1</v>
      </c>
      <c r="N2381" s="10">
        <v>5</v>
      </c>
    </row>
    <row r="2382" spans="1:14" x14ac:dyDescent="0.25">
      <c r="A2382" s="3" t="s">
        <v>10</v>
      </c>
      <c r="B2382" s="11" t="s">
        <v>57</v>
      </c>
      <c r="C2382" s="5">
        <v>11537</v>
      </c>
      <c r="D2382" s="5" t="s">
        <v>71</v>
      </c>
      <c r="E2382" s="12" t="s">
        <v>16</v>
      </c>
      <c r="F2382" s="7">
        <v>94</v>
      </c>
      <c r="G2382" s="7">
        <v>79</v>
      </c>
      <c r="H2382" s="8">
        <v>11537047</v>
      </c>
      <c r="I2382" s="9">
        <v>1</v>
      </c>
      <c r="J2382" s="9">
        <v>1</v>
      </c>
      <c r="K2382" s="9">
        <v>1</v>
      </c>
      <c r="L2382" s="9">
        <v>1</v>
      </c>
      <c r="M2382" s="9">
        <v>0</v>
      </c>
      <c r="N2382" s="10">
        <v>4</v>
      </c>
    </row>
    <row r="2383" spans="1:14" x14ac:dyDescent="0.25">
      <c r="A2383" s="3" t="s">
        <v>10</v>
      </c>
      <c r="B2383" s="11" t="s">
        <v>57</v>
      </c>
      <c r="C2383" s="5">
        <v>11537</v>
      </c>
      <c r="D2383" s="5" t="s">
        <v>71</v>
      </c>
      <c r="E2383" s="12" t="s">
        <v>16</v>
      </c>
      <c r="F2383" s="7">
        <v>94</v>
      </c>
      <c r="G2383" s="7">
        <v>79</v>
      </c>
      <c r="H2383" s="8">
        <v>11537048</v>
      </c>
      <c r="I2383" s="9">
        <v>1</v>
      </c>
      <c r="J2383" s="9">
        <v>1</v>
      </c>
      <c r="K2383" s="9">
        <v>1</v>
      </c>
      <c r="L2383" s="9">
        <v>1</v>
      </c>
      <c r="M2383" s="9">
        <v>1</v>
      </c>
      <c r="N2383" s="10">
        <v>5</v>
      </c>
    </row>
    <row r="2384" spans="1:14" x14ac:dyDescent="0.25">
      <c r="A2384" s="3" t="s">
        <v>10</v>
      </c>
      <c r="B2384" s="11" t="s">
        <v>57</v>
      </c>
      <c r="C2384" s="5">
        <v>11537</v>
      </c>
      <c r="D2384" s="5" t="s">
        <v>71</v>
      </c>
      <c r="E2384" s="12" t="s">
        <v>16</v>
      </c>
      <c r="F2384" s="7">
        <v>94</v>
      </c>
      <c r="G2384" s="7">
        <v>79</v>
      </c>
      <c r="H2384" s="8">
        <v>11537049</v>
      </c>
      <c r="I2384" s="9">
        <v>1</v>
      </c>
      <c r="J2384" s="9">
        <v>1</v>
      </c>
      <c r="K2384" s="9">
        <v>0</v>
      </c>
      <c r="L2384" s="9">
        <v>1</v>
      </c>
      <c r="M2384" s="9">
        <v>1</v>
      </c>
      <c r="N2384" s="10">
        <v>4</v>
      </c>
    </row>
    <row r="2385" spans="1:14" x14ac:dyDescent="0.25">
      <c r="A2385" s="3" t="s">
        <v>10</v>
      </c>
      <c r="B2385" s="11" t="s">
        <v>57</v>
      </c>
      <c r="C2385" s="5">
        <v>11537</v>
      </c>
      <c r="D2385" s="5" t="s">
        <v>71</v>
      </c>
      <c r="E2385" s="12" t="s">
        <v>16</v>
      </c>
      <c r="F2385" s="7">
        <v>94</v>
      </c>
      <c r="G2385" s="7">
        <v>79</v>
      </c>
      <c r="H2385" s="8">
        <v>11537050</v>
      </c>
      <c r="I2385" s="9">
        <v>1</v>
      </c>
      <c r="J2385" s="9">
        <v>1</v>
      </c>
      <c r="K2385" s="9">
        <v>0</v>
      </c>
      <c r="L2385" s="9">
        <v>1</v>
      </c>
      <c r="M2385" s="9">
        <v>1</v>
      </c>
      <c r="N2385" s="10">
        <v>4</v>
      </c>
    </row>
    <row r="2386" spans="1:14" x14ac:dyDescent="0.25">
      <c r="A2386" s="3" t="s">
        <v>10</v>
      </c>
      <c r="B2386" s="11" t="s">
        <v>57</v>
      </c>
      <c r="C2386" s="5">
        <v>11537</v>
      </c>
      <c r="D2386" s="5" t="s">
        <v>71</v>
      </c>
      <c r="E2386" s="12" t="s">
        <v>16</v>
      </c>
      <c r="F2386" s="7">
        <v>94</v>
      </c>
      <c r="G2386" s="7">
        <v>79</v>
      </c>
      <c r="H2386" s="8">
        <v>11537051</v>
      </c>
      <c r="I2386" s="9">
        <v>1</v>
      </c>
      <c r="J2386" s="9">
        <v>1</v>
      </c>
      <c r="K2386" s="9">
        <v>0</v>
      </c>
      <c r="L2386" s="9">
        <v>1</v>
      </c>
      <c r="M2386" s="9">
        <v>1</v>
      </c>
      <c r="N2386" s="10">
        <v>4</v>
      </c>
    </row>
    <row r="2387" spans="1:14" x14ac:dyDescent="0.25">
      <c r="A2387" s="3" t="s">
        <v>10</v>
      </c>
      <c r="B2387" s="11" t="s">
        <v>57</v>
      </c>
      <c r="C2387" s="5">
        <v>11537</v>
      </c>
      <c r="D2387" s="5" t="s">
        <v>71</v>
      </c>
      <c r="E2387" s="12" t="s">
        <v>16</v>
      </c>
      <c r="F2387" s="7">
        <v>94</v>
      </c>
      <c r="G2387" s="7">
        <v>79</v>
      </c>
      <c r="H2387" s="8">
        <v>11537052</v>
      </c>
      <c r="I2387" s="9">
        <v>1</v>
      </c>
      <c r="J2387" s="9">
        <v>1</v>
      </c>
      <c r="K2387" s="9">
        <v>1</v>
      </c>
      <c r="L2387" s="9">
        <v>1</v>
      </c>
      <c r="M2387" s="9">
        <v>1</v>
      </c>
      <c r="N2387" s="10">
        <v>5</v>
      </c>
    </row>
    <row r="2388" spans="1:14" x14ac:dyDescent="0.25">
      <c r="A2388" s="3" t="s">
        <v>10</v>
      </c>
      <c r="B2388" s="11" t="s">
        <v>57</v>
      </c>
      <c r="C2388" s="5">
        <v>11537</v>
      </c>
      <c r="D2388" s="5" t="s">
        <v>71</v>
      </c>
      <c r="E2388" s="12" t="s">
        <v>16</v>
      </c>
      <c r="F2388" s="7">
        <v>94</v>
      </c>
      <c r="G2388" s="7">
        <v>79</v>
      </c>
      <c r="H2388" s="8">
        <v>11537053</v>
      </c>
      <c r="I2388" s="9">
        <v>1</v>
      </c>
      <c r="J2388" s="9">
        <v>1</v>
      </c>
      <c r="K2388" s="9">
        <v>1</v>
      </c>
      <c r="L2388" s="9">
        <v>1</v>
      </c>
      <c r="M2388" s="9">
        <v>1</v>
      </c>
      <c r="N2388" s="10">
        <v>5</v>
      </c>
    </row>
    <row r="2389" spans="1:14" x14ac:dyDescent="0.25">
      <c r="A2389" s="3" t="s">
        <v>10</v>
      </c>
      <c r="B2389" s="11" t="s">
        <v>57</v>
      </c>
      <c r="C2389" s="5">
        <v>11537</v>
      </c>
      <c r="D2389" s="5" t="s">
        <v>71</v>
      </c>
      <c r="E2389" s="12" t="s">
        <v>16</v>
      </c>
      <c r="F2389" s="7">
        <v>94</v>
      </c>
      <c r="G2389" s="7">
        <v>79</v>
      </c>
      <c r="H2389" s="8">
        <v>11537054</v>
      </c>
      <c r="I2389" s="9">
        <v>1</v>
      </c>
      <c r="J2389" s="9">
        <v>1</v>
      </c>
      <c r="K2389" s="9">
        <v>0</v>
      </c>
      <c r="L2389" s="9">
        <v>1</v>
      </c>
      <c r="M2389" s="9">
        <v>1</v>
      </c>
      <c r="N2389" s="10">
        <v>4</v>
      </c>
    </row>
    <row r="2390" spans="1:14" x14ac:dyDescent="0.25">
      <c r="A2390" s="3" t="s">
        <v>10</v>
      </c>
      <c r="B2390" s="11" t="s">
        <v>57</v>
      </c>
      <c r="C2390" s="5">
        <v>11537</v>
      </c>
      <c r="D2390" s="5" t="s">
        <v>71</v>
      </c>
      <c r="E2390" s="12" t="s">
        <v>16</v>
      </c>
      <c r="F2390" s="7">
        <v>94</v>
      </c>
      <c r="G2390" s="7">
        <v>79</v>
      </c>
      <c r="H2390" s="8">
        <v>11537055</v>
      </c>
      <c r="I2390" s="9">
        <v>1</v>
      </c>
      <c r="J2390" s="9">
        <v>1</v>
      </c>
      <c r="K2390" s="9">
        <v>1</v>
      </c>
      <c r="L2390" s="9">
        <v>1</v>
      </c>
      <c r="M2390" s="9">
        <v>1</v>
      </c>
      <c r="N2390" s="10">
        <v>5</v>
      </c>
    </row>
    <row r="2391" spans="1:14" x14ac:dyDescent="0.25">
      <c r="A2391" s="3" t="s">
        <v>10</v>
      </c>
      <c r="B2391" s="11" t="s">
        <v>57</v>
      </c>
      <c r="C2391" s="5">
        <v>11537</v>
      </c>
      <c r="D2391" s="5" t="s">
        <v>71</v>
      </c>
      <c r="E2391" s="12" t="s">
        <v>16</v>
      </c>
      <c r="F2391" s="7">
        <v>94</v>
      </c>
      <c r="G2391" s="7">
        <v>79</v>
      </c>
      <c r="H2391" s="8">
        <v>11537056</v>
      </c>
      <c r="I2391" s="9">
        <v>1</v>
      </c>
      <c r="J2391" s="9">
        <v>1</v>
      </c>
      <c r="K2391" s="9">
        <v>1</v>
      </c>
      <c r="L2391" s="9">
        <v>1</v>
      </c>
      <c r="M2391" s="9">
        <v>1</v>
      </c>
      <c r="N2391" s="10">
        <v>5</v>
      </c>
    </row>
    <row r="2392" spans="1:14" x14ac:dyDescent="0.25">
      <c r="A2392" s="3" t="s">
        <v>10</v>
      </c>
      <c r="B2392" s="11" t="s">
        <v>57</v>
      </c>
      <c r="C2392" s="5">
        <v>11537</v>
      </c>
      <c r="D2392" s="5" t="s">
        <v>71</v>
      </c>
      <c r="E2392" s="12" t="s">
        <v>16</v>
      </c>
      <c r="F2392" s="7">
        <v>94</v>
      </c>
      <c r="G2392" s="7">
        <v>79</v>
      </c>
      <c r="H2392" s="8">
        <v>11537057</v>
      </c>
      <c r="I2392" s="9">
        <v>1</v>
      </c>
      <c r="J2392" s="9">
        <v>1</v>
      </c>
      <c r="K2392" s="9">
        <v>1</v>
      </c>
      <c r="L2392" s="9">
        <v>1</v>
      </c>
      <c r="M2392" s="9">
        <v>1</v>
      </c>
      <c r="N2392" s="10">
        <v>5</v>
      </c>
    </row>
    <row r="2393" spans="1:14" x14ac:dyDescent="0.25">
      <c r="A2393" s="3" t="s">
        <v>10</v>
      </c>
      <c r="B2393" s="11" t="s">
        <v>57</v>
      </c>
      <c r="C2393" s="5">
        <v>11537</v>
      </c>
      <c r="D2393" s="5" t="s">
        <v>71</v>
      </c>
      <c r="E2393" s="13" t="s">
        <v>17</v>
      </c>
      <c r="F2393" s="7">
        <v>94</v>
      </c>
      <c r="G2393" s="7">
        <v>79</v>
      </c>
      <c r="H2393" s="8">
        <v>11537058</v>
      </c>
      <c r="I2393" s="9">
        <v>1</v>
      </c>
      <c r="J2393" s="9">
        <v>0</v>
      </c>
      <c r="K2393" s="9">
        <v>1</v>
      </c>
      <c r="L2393" s="9">
        <v>1</v>
      </c>
      <c r="M2393" s="9">
        <v>1</v>
      </c>
      <c r="N2393" s="10">
        <v>4</v>
      </c>
    </row>
    <row r="2394" spans="1:14" x14ac:dyDescent="0.25">
      <c r="A2394" s="3" t="s">
        <v>10</v>
      </c>
      <c r="B2394" s="11" t="s">
        <v>57</v>
      </c>
      <c r="C2394" s="5">
        <v>11537</v>
      </c>
      <c r="D2394" s="5" t="s">
        <v>71</v>
      </c>
      <c r="E2394" s="12" t="s">
        <v>17</v>
      </c>
      <c r="F2394" s="7">
        <v>94</v>
      </c>
      <c r="G2394" s="7">
        <v>79</v>
      </c>
      <c r="H2394" s="8">
        <v>11537059</v>
      </c>
      <c r="I2394" s="9">
        <v>1</v>
      </c>
      <c r="J2394" s="9">
        <v>1</v>
      </c>
      <c r="K2394" s="9">
        <v>0</v>
      </c>
      <c r="L2394" s="9">
        <v>1</v>
      </c>
      <c r="M2394" s="9">
        <v>1</v>
      </c>
      <c r="N2394" s="10">
        <v>4</v>
      </c>
    </row>
    <row r="2395" spans="1:14" x14ac:dyDescent="0.25">
      <c r="A2395" s="3" t="s">
        <v>10</v>
      </c>
      <c r="B2395" s="11" t="s">
        <v>57</v>
      </c>
      <c r="C2395" s="5">
        <v>11537</v>
      </c>
      <c r="D2395" s="5" t="s">
        <v>71</v>
      </c>
      <c r="E2395" s="12" t="s">
        <v>17</v>
      </c>
      <c r="F2395" s="7">
        <v>94</v>
      </c>
      <c r="G2395" s="7">
        <v>79</v>
      </c>
      <c r="H2395" s="8">
        <v>11537060</v>
      </c>
      <c r="I2395" s="9">
        <v>1</v>
      </c>
      <c r="J2395" s="9">
        <v>1</v>
      </c>
      <c r="K2395" s="9">
        <v>0</v>
      </c>
      <c r="L2395" s="9">
        <v>1</v>
      </c>
      <c r="M2395" s="9">
        <v>1</v>
      </c>
      <c r="N2395" s="10">
        <v>4</v>
      </c>
    </row>
    <row r="2396" spans="1:14" x14ac:dyDescent="0.25">
      <c r="A2396" s="3" t="s">
        <v>10</v>
      </c>
      <c r="B2396" s="11" t="s">
        <v>57</v>
      </c>
      <c r="C2396" s="5">
        <v>11537</v>
      </c>
      <c r="D2396" s="5" t="s">
        <v>71</v>
      </c>
      <c r="E2396" s="12" t="s">
        <v>17</v>
      </c>
      <c r="F2396" s="7">
        <v>94</v>
      </c>
      <c r="G2396" s="7">
        <v>79</v>
      </c>
      <c r="H2396" s="8">
        <v>11537061</v>
      </c>
      <c r="I2396" s="9">
        <v>1</v>
      </c>
      <c r="J2396" s="9">
        <v>1</v>
      </c>
      <c r="K2396" s="9">
        <v>0</v>
      </c>
      <c r="L2396" s="9">
        <v>1</v>
      </c>
      <c r="M2396" s="9">
        <v>1</v>
      </c>
      <c r="N2396" s="10">
        <v>4</v>
      </c>
    </row>
    <row r="2397" spans="1:14" x14ac:dyDescent="0.25">
      <c r="A2397" s="3" t="s">
        <v>10</v>
      </c>
      <c r="B2397" s="11" t="s">
        <v>57</v>
      </c>
      <c r="C2397" s="5">
        <v>11537</v>
      </c>
      <c r="D2397" s="5" t="s">
        <v>71</v>
      </c>
      <c r="E2397" s="12" t="s">
        <v>17</v>
      </c>
      <c r="F2397" s="7">
        <v>94</v>
      </c>
      <c r="G2397" s="7">
        <v>79</v>
      </c>
      <c r="H2397" s="8">
        <v>11537062</v>
      </c>
      <c r="I2397" s="9">
        <v>1</v>
      </c>
      <c r="J2397" s="9">
        <v>1</v>
      </c>
      <c r="K2397" s="9">
        <v>1</v>
      </c>
      <c r="L2397" s="9">
        <v>1</v>
      </c>
      <c r="M2397" s="9">
        <v>1</v>
      </c>
      <c r="N2397" s="10">
        <v>5</v>
      </c>
    </row>
    <row r="2398" spans="1:14" x14ac:dyDescent="0.25">
      <c r="A2398" s="3" t="s">
        <v>10</v>
      </c>
      <c r="B2398" s="11" t="s">
        <v>57</v>
      </c>
      <c r="C2398" s="5">
        <v>11537</v>
      </c>
      <c r="D2398" s="5" t="s">
        <v>71</v>
      </c>
      <c r="E2398" s="12" t="s">
        <v>17</v>
      </c>
      <c r="F2398" s="7">
        <v>94</v>
      </c>
      <c r="G2398" s="7">
        <v>79</v>
      </c>
      <c r="H2398" s="8">
        <v>11537063</v>
      </c>
      <c r="I2398" s="9">
        <v>1</v>
      </c>
      <c r="J2398" s="9">
        <v>0</v>
      </c>
      <c r="K2398" s="9">
        <v>1</v>
      </c>
      <c r="L2398" s="9">
        <v>1</v>
      </c>
      <c r="M2398" s="9">
        <v>1</v>
      </c>
      <c r="N2398" s="10">
        <v>4</v>
      </c>
    </row>
    <row r="2399" spans="1:14" x14ac:dyDescent="0.25">
      <c r="A2399" s="3" t="s">
        <v>10</v>
      </c>
      <c r="B2399" s="11" t="s">
        <v>57</v>
      </c>
      <c r="C2399" s="5">
        <v>11537</v>
      </c>
      <c r="D2399" s="5" t="s">
        <v>71</v>
      </c>
      <c r="E2399" s="12" t="s">
        <v>17</v>
      </c>
      <c r="F2399" s="7">
        <v>94</v>
      </c>
      <c r="G2399" s="7">
        <v>79</v>
      </c>
      <c r="H2399" s="8">
        <v>11537064</v>
      </c>
      <c r="I2399" s="9">
        <v>1</v>
      </c>
      <c r="J2399" s="9">
        <v>1</v>
      </c>
      <c r="K2399" s="9">
        <v>1</v>
      </c>
      <c r="L2399" s="9">
        <v>1</v>
      </c>
      <c r="M2399" s="9">
        <v>1</v>
      </c>
      <c r="N2399" s="10">
        <v>5</v>
      </c>
    </row>
    <row r="2400" spans="1:14" x14ac:dyDescent="0.25">
      <c r="A2400" s="3" t="s">
        <v>10</v>
      </c>
      <c r="B2400" s="11" t="s">
        <v>57</v>
      </c>
      <c r="C2400" s="5">
        <v>11537</v>
      </c>
      <c r="D2400" s="5" t="s">
        <v>71</v>
      </c>
      <c r="E2400" s="13" t="s">
        <v>17</v>
      </c>
      <c r="F2400" s="7">
        <v>94</v>
      </c>
      <c r="G2400" s="7">
        <v>79</v>
      </c>
      <c r="H2400" s="8">
        <v>11537065</v>
      </c>
      <c r="I2400" s="9">
        <v>1</v>
      </c>
      <c r="J2400" s="9">
        <v>1</v>
      </c>
      <c r="K2400" s="9">
        <v>1</v>
      </c>
      <c r="L2400" s="9">
        <v>1</v>
      </c>
      <c r="M2400" s="9">
        <v>1</v>
      </c>
      <c r="N2400" s="10">
        <v>5</v>
      </c>
    </row>
    <row r="2401" spans="1:14" x14ac:dyDescent="0.25">
      <c r="A2401" s="3" t="s">
        <v>10</v>
      </c>
      <c r="B2401" s="11" t="s">
        <v>57</v>
      </c>
      <c r="C2401" s="5">
        <v>11537</v>
      </c>
      <c r="D2401" s="5" t="s">
        <v>71</v>
      </c>
      <c r="E2401" s="12" t="s">
        <v>17</v>
      </c>
      <c r="F2401" s="7">
        <v>94</v>
      </c>
      <c r="G2401" s="7">
        <v>79</v>
      </c>
      <c r="H2401" s="8">
        <v>11537066</v>
      </c>
      <c r="I2401" s="9">
        <v>1</v>
      </c>
      <c r="J2401" s="9">
        <v>1</v>
      </c>
      <c r="K2401" s="9">
        <v>0</v>
      </c>
      <c r="L2401" s="9">
        <v>1</v>
      </c>
      <c r="M2401" s="9">
        <v>1</v>
      </c>
      <c r="N2401" s="10">
        <v>4</v>
      </c>
    </row>
    <row r="2402" spans="1:14" x14ac:dyDescent="0.25">
      <c r="A2402" s="3" t="s">
        <v>10</v>
      </c>
      <c r="B2402" s="11" t="s">
        <v>57</v>
      </c>
      <c r="C2402" s="5">
        <v>11537</v>
      </c>
      <c r="D2402" s="5" t="s">
        <v>71</v>
      </c>
      <c r="E2402" s="12" t="s">
        <v>17</v>
      </c>
      <c r="F2402" s="7">
        <v>94</v>
      </c>
      <c r="G2402" s="7">
        <v>79</v>
      </c>
      <c r="H2402" s="8">
        <v>11537067</v>
      </c>
      <c r="I2402" s="9">
        <v>1</v>
      </c>
      <c r="J2402" s="9">
        <v>1</v>
      </c>
      <c r="K2402" s="9">
        <v>1</v>
      </c>
      <c r="L2402" s="9">
        <v>1</v>
      </c>
      <c r="M2402" s="9">
        <v>1</v>
      </c>
      <c r="N2402" s="10">
        <v>5</v>
      </c>
    </row>
    <row r="2403" spans="1:14" x14ac:dyDescent="0.25">
      <c r="A2403" s="3" t="s">
        <v>10</v>
      </c>
      <c r="B2403" s="11" t="s">
        <v>57</v>
      </c>
      <c r="C2403" s="5">
        <v>11537</v>
      </c>
      <c r="D2403" s="5" t="s">
        <v>71</v>
      </c>
      <c r="E2403" s="12" t="s">
        <v>17</v>
      </c>
      <c r="F2403" s="7">
        <v>94</v>
      </c>
      <c r="G2403" s="7">
        <v>79</v>
      </c>
      <c r="H2403" s="8">
        <v>11537068</v>
      </c>
      <c r="I2403" s="9">
        <v>1</v>
      </c>
      <c r="J2403" s="9">
        <v>1</v>
      </c>
      <c r="K2403" s="9">
        <v>0</v>
      </c>
      <c r="L2403" s="9">
        <v>1</v>
      </c>
      <c r="M2403" s="9">
        <v>1</v>
      </c>
      <c r="N2403" s="10">
        <v>4</v>
      </c>
    </row>
    <row r="2404" spans="1:14" x14ac:dyDescent="0.25">
      <c r="A2404" s="3" t="s">
        <v>10</v>
      </c>
      <c r="B2404" s="11" t="s">
        <v>57</v>
      </c>
      <c r="C2404" s="5">
        <v>11537</v>
      </c>
      <c r="D2404" s="5" t="s">
        <v>71</v>
      </c>
      <c r="E2404" s="12" t="s">
        <v>17</v>
      </c>
      <c r="F2404" s="7">
        <v>94</v>
      </c>
      <c r="G2404" s="7">
        <v>79</v>
      </c>
      <c r="H2404" s="8">
        <v>11537069</v>
      </c>
      <c r="I2404" s="9">
        <v>1</v>
      </c>
      <c r="J2404" s="9">
        <v>1</v>
      </c>
      <c r="K2404" s="9">
        <v>1</v>
      </c>
      <c r="L2404" s="9">
        <v>1</v>
      </c>
      <c r="M2404" s="9">
        <v>1</v>
      </c>
      <c r="N2404" s="10">
        <v>5</v>
      </c>
    </row>
    <row r="2405" spans="1:14" x14ac:dyDescent="0.25">
      <c r="A2405" s="3" t="s">
        <v>10</v>
      </c>
      <c r="B2405" s="11" t="s">
        <v>57</v>
      </c>
      <c r="C2405" s="5">
        <v>11537</v>
      </c>
      <c r="D2405" s="5" t="s">
        <v>71</v>
      </c>
      <c r="E2405" s="12" t="s">
        <v>17</v>
      </c>
      <c r="F2405" s="7">
        <v>94</v>
      </c>
      <c r="G2405" s="7">
        <v>79</v>
      </c>
      <c r="H2405" s="8">
        <v>11537070</v>
      </c>
      <c r="I2405" s="9">
        <v>1</v>
      </c>
      <c r="J2405" s="9">
        <v>1</v>
      </c>
      <c r="K2405" s="9">
        <v>1</v>
      </c>
      <c r="L2405" s="9">
        <v>1</v>
      </c>
      <c r="M2405" s="9">
        <v>1</v>
      </c>
      <c r="N2405" s="10">
        <v>5</v>
      </c>
    </row>
    <row r="2406" spans="1:14" x14ac:dyDescent="0.25">
      <c r="A2406" s="3" t="s">
        <v>10</v>
      </c>
      <c r="B2406" s="11" t="s">
        <v>57</v>
      </c>
      <c r="C2406" s="5">
        <v>11537</v>
      </c>
      <c r="D2406" s="5" t="s">
        <v>71</v>
      </c>
      <c r="E2406" s="12" t="s">
        <v>17</v>
      </c>
      <c r="F2406" s="7">
        <v>94</v>
      </c>
      <c r="G2406" s="7">
        <v>79</v>
      </c>
      <c r="H2406" s="8">
        <v>11537071</v>
      </c>
      <c r="I2406" s="9">
        <v>1</v>
      </c>
      <c r="J2406" s="9">
        <v>1</v>
      </c>
      <c r="K2406" s="9">
        <v>1</v>
      </c>
      <c r="L2406" s="9">
        <v>1</v>
      </c>
      <c r="M2406" s="9">
        <v>1</v>
      </c>
      <c r="N2406" s="10">
        <v>5</v>
      </c>
    </row>
    <row r="2407" spans="1:14" x14ac:dyDescent="0.25">
      <c r="A2407" s="3" t="s">
        <v>10</v>
      </c>
      <c r="B2407" s="11" t="s">
        <v>57</v>
      </c>
      <c r="C2407" s="5">
        <v>11537</v>
      </c>
      <c r="D2407" s="5" t="s">
        <v>71</v>
      </c>
      <c r="E2407" s="12" t="s">
        <v>17</v>
      </c>
      <c r="F2407" s="7">
        <v>94</v>
      </c>
      <c r="G2407" s="7">
        <v>79</v>
      </c>
      <c r="H2407" s="8">
        <v>11537072</v>
      </c>
      <c r="I2407" s="9">
        <v>1</v>
      </c>
      <c r="J2407" s="9">
        <v>1</v>
      </c>
      <c r="K2407" s="9">
        <v>1</v>
      </c>
      <c r="L2407" s="9">
        <v>1</v>
      </c>
      <c r="M2407" s="9">
        <v>1</v>
      </c>
      <c r="N2407" s="10">
        <v>5</v>
      </c>
    </row>
    <row r="2408" spans="1:14" x14ac:dyDescent="0.25">
      <c r="A2408" s="3" t="s">
        <v>10</v>
      </c>
      <c r="B2408" s="11" t="s">
        <v>57</v>
      </c>
      <c r="C2408" s="5">
        <v>11537</v>
      </c>
      <c r="D2408" s="5" t="s">
        <v>71</v>
      </c>
      <c r="E2408" s="12" t="s">
        <v>17</v>
      </c>
      <c r="F2408" s="7">
        <v>94</v>
      </c>
      <c r="G2408" s="7">
        <v>79</v>
      </c>
      <c r="H2408" s="8">
        <v>11537073</v>
      </c>
      <c r="I2408" s="9">
        <v>1</v>
      </c>
      <c r="J2408" s="9">
        <v>1</v>
      </c>
      <c r="K2408" s="9">
        <v>0</v>
      </c>
      <c r="L2408" s="9">
        <v>1</v>
      </c>
      <c r="M2408" s="9">
        <v>1</v>
      </c>
      <c r="N2408" s="10">
        <v>4</v>
      </c>
    </row>
    <row r="2409" spans="1:14" x14ac:dyDescent="0.25">
      <c r="A2409" s="3" t="s">
        <v>10</v>
      </c>
      <c r="B2409" s="11" t="s">
        <v>57</v>
      </c>
      <c r="C2409" s="5">
        <v>11537</v>
      </c>
      <c r="D2409" s="5" t="s">
        <v>71</v>
      </c>
      <c r="E2409" s="12" t="s">
        <v>17</v>
      </c>
      <c r="F2409" s="7">
        <v>94</v>
      </c>
      <c r="G2409" s="7">
        <v>79</v>
      </c>
      <c r="H2409" s="8">
        <v>11537074</v>
      </c>
      <c r="I2409" s="9">
        <v>1</v>
      </c>
      <c r="J2409" s="9">
        <v>1</v>
      </c>
      <c r="K2409" s="9">
        <v>0</v>
      </c>
      <c r="L2409" s="9">
        <v>1</v>
      </c>
      <c r="M2409" s="9">
        <v>1</v>
      </c>
      <c r="N2409" s="10">
        <v>4</v>
      </c>
    </row>
    <row r="2410" spans="1:14" x14ac:dyDescent="0.25">
      <c r="A2410" s="3" t="s">
        <v>10</v>
      </c>
      <c r="B2410" s="11" t="s">
        <v>57</v>
      </c>
      <c r="C2410" s="5">
        <v>11537</v>
      </c>
      <c r="D2410" s="5" t="s">
        <v>71</v>
      </c>
      <c r="E2410" s="12" t="s">
        <v>17</v>
      </c>
      <c r="F2410" s="7">
        <v>94</v>
      </c>
      <c r="G2410" s="7">
        <v>79</v>
      </c>
      <c r="H2410" s="8">
        <v>11537075</v>
      </c>
      <c r="I2410" s="9">
        <v>1</v>
      </c>
      <c r="J2410" s="9">
        <v>1</v>
      </c>
      <c r="K2410" s="9">
        <v>1</v>
      </c>
      <c r="L2410" s="9">
        <v>1</v>
      </c>
      <c r="M2410" s="9">
        <v>1</v>
      </c>
      <c r="N2410" s="10">
        <v>5</v>
      </c>
    </row>
    <row r="2411" spans="1:14" x14ac:dyDescent="0.25">
      <c r="A2411" s="3" t="s">
        <v>10</v>
      </c>
      <c r="B2411" s="11" t="s">
        <v>57</v>
      </c>
      <c r="C2411" s="5">
        <v>11537</v>
      </c>
      <c r="D2411" s="5" t="s">
        <v>71</v>
      </c>
      <c r="E2411" s="12" t="s">
        <v>17</v>
      </c>
      <c r="F2411" s="7">
        <v>94</v>
      </c>
      <c r="G2411" s="7">
        <v>79</v>
      </c>
      <c r="H2411" s="8">
        <v>11537076</v>
      </c>
      <c r="I2411" s="9">
        <v>1</v>
      </c>
      <c r="J2411" s="9">
        <v>1</v>
      </c>
      <c r="K2411" s="9">
        <v>1</v>
      </c>
      <c r="L2411" s="9">
        <v>1</v>
      </c>
      <c r="M2411" s="9">
        <v>1</v>
      </c>
      <c r="N2411" s="10">
        <v>5</v>
      </c>
    </row>
    <row r="2412" spans="1:14" x14ac:dyDescent="0.25">
      <c r="A2412" s="3" t="s">
        <v>10</v>
      </c>
      <c r="B2412" s="11" t="s">
        <v>57</v>
      </c>
      <c r="C2412" s="5">
        <v>11537</v>
      </c>
      <c r="D2412" s="5" t="s">
        <v>71</v>
      </c>
      <c r="E2412" s="12" t="s">
        <v>17</v>
      </c>
      <c r="F2412" s="7">
        <v>94</v>
      </c>
      <c r="G2412" s="7">
        <v>79</v>
      </c>
      <c r="H2412" s="8">
        <v>11537077</v>
      </c>
      <c r="I2412" s="9">
        <v>1</v>
      </c>
      <c r="J2412" s="9">
        <v>1</v>
      </c>
      <c r="K2412" s="9">
        <v>1</v>
      </c>
      <c r="L2412" s="9">
        <v>1</v>
      </c>
      <c r="M2412" s="9">
        <v>1</v>
      </c>
      <c r="N2412" s="10">
        <v>5</v>
      </c>
    </row>
    <row r="2413" spans="1:14" x14ac:dyDescent="0.25">
      <c r="A2413" s="3" t="s">
        <v>10</v>
      </c>
      <c r="B2413" s="11" t="s">
        <v>57</v>
      </c>
      <c r="C2413" s="5">
        <v>11537</v>
      </c>
      <c r="D2413" s="5" t="s">
        <v>71</v>
      </c>
      <c r="E2413" s="12" t="s">
        <v>17</v>
      </c>
      <c r="F2413" s="7">
        <v>94</v>
      </c>
      <c r="G2413" s="7">
        <v>79</v>
      </c>
      <c r="H2413" s="8">
        <v>11537078</v>
      </c>
      <c r="I2413" s="9">
        <v>1</v>
      </c>
      <c r="J2413" s="9">
        <v>1</v>
      </c>
      <c r="K2413" s="9">
        <v>0</v>
      </c>
      <c r="L2413" s="9">
        <v>1</v>
      </c>
      <c r="M2413" s="9">
        <v>1</v>
      </c>
      <c r="N2413" s="10">
        <v>4</v>
      </c>
    </row>
    <row r="2414" spans="1:14" x14ac:dyDescent="0.25">
      <c r="A2414" s="3" t="s">
        <v>10</v>
      </c>
      <c r="B2414" s="11" t="s">
        <v>57</v>
      </c>
      <c r="C2414" s="5">
        <v>11537</v>
      </c>
      <c r="D2414" s="5" t="s">
        <v>71</v>
      </c>
      <c r="E2414" s="12" t="s">
        <v>17</v>
      </c>
      <c r="F2414" s="7">
        <v>94</v>
      </c>
      <c r="G2414" s="7">
        <v>79</v>
      </c>
      <c r="H2414" s="8">
        <v>11537079</v>
      </c>
      <c r="I2414" s="9">
        <v>1</v>
      </c>
      <c r="J2414" s="9">
        <v>1</v>
      </c>
      <c r="K2414" s="9">
        <v>0</v>
      </c>
      <c r="L2414" s="9">
        <v>0</v>
      </c>
      <c r="M2414" s="9">
        <v>1</v>
      </c>
      <c r="N2414" s="10">
        <v>3</v>
      </c>
    </row>
    <row r="2415" spans="1:14" x14ac:dyDescent="0.25">
      <c r="A2415" s="33" t="s">
        <v>10</v>
      </c>
      <c r="B2415" s="11" t="s">
        <v>58</v>
      </c>
      <c r="C2415" s="5">
        <v>11543</v>
      </c>
      <c r="D2415" s="5" t="s">
        <v>71</v>
      </c>
      <c r="E2415" s="34" t="s">
        <v>15</v>
      </c>
      <c r="F2415" s="7">
        <v>98</v>
      </c>
      <c r="G2415" s="7">
        <v>91</v>
      </c>
      <c r="H2415" s="8">
        <v>11543001</v>
      </c>
      <c r="I2415" s="9">
        <v>1</v>
      </c>
      <c r="J2415" s="9">
        <v>1</v>
      </c>
      <c r="K2415" s="9">
        <v>1</v>
      </c>
      <c r="L2415" s="9">
        <v>1</v>
      </c>
      <c r="M2415" s="9">
        <v>1</v>
      </c>
      <c r="N2415" s="10">
        <v>5</v>
      </c>
    </row>
    <row r="2416" spans="1:14" x14ac:dyDescent="0.25">
      <c r="A2416" s="33" t="s">
        <v>10</v>
      </c>
      <c r="B2416" s="11" t="s">
        <v>58</v>
      </c>
      <c r="C2416" s="5">
        <v>11543</v>
      </c>
      <c r="D2416" s="5" t="s">
        <v>71</v>
      </c>
      <c r="E2416" s="12" t="s">
        <v>15</v>
      </c>
      <c r="F2416" s="7">
        <v>98</v>
      </c>
      <c r="G2416" s="7">
        <v>91</v>
      </c>
      <c r="H2416" s="8">
        <v>11543002</v>
      </c>
      <c r="I2416" s="9">
        <v>1</v>
      </c>
      <c r="J2416" s="9">
        <v>1</v>
      </c>
      <c r="K2416" s="9">
        <v>1</v>
      </c>
      <c r="L2416" s="9">
        <v>1</v>
      </c>
      <c r="M2416" s="9">
        <v>1</v>
      </c>
      <c r="N2416" s="10">
        <v>5</v>
      </c>
    </row>
    <row r="2417" spans="1:14" x14ac:dyDescent="0.25">
      <c r="A2417" s="33" t="s">
        <v>10</v>
      </c>
      <c r="B2417" s="11" t="s">
        <v>58</v>
      </c>
      <c r="C2417" s="5">
        <v>11543</v>
      </c>
      <c r="D2417" s="5" t="s">
        <v>71</v>
      </c>
      <c r="E2417" s="12" t="s">
        <v>15</v>
      </c>
      <c r="F2417" s="7">
        <v>98</v>
      </c>
      <c r="G2417" s="7">
        <v>91</v>
      </c>
      <c r="H2417" s="8">
        <v>11543003</v>
      </c>
      <c r="I2417" s="9">
        <v>1</v>
      </c>
      <c r="J2417" s="9">
        <v>1</v>
      </c>
      <c r="K2417" s="9">
        <v>1</v>
      </c>
      <c r="L2417" s="9">
        <v>1</v>
      </c>
      <c r="M2417" s="9">
        <v>1</v>
      </c>
      <c r="N2417" s="10">
        <v>5</v>
      </c>
    </row>
    <row r="2418" spans="1:14" x14ac:dyDescent="0.25">
      <c r="A2418" s="33" t="s">
        <v>10</v>
      </c>
      <c r="B2418" s="11" t="s">
        <v>58</v>
      </c>
      <c r="C2418" s="5">
        <v>11543</v>
      </c>
      <c r="D2418" s="5" t="s">
        <v>71</v>
      </c>
      <c r="E2418" s="12" t="s">
        <v>15</v>
      </c>
      <c r="F2418" s="7">
        <v>98</v>
      </c>
      <c r="G2418" s="7">
        <v>91</v>
      </c>
      <c r="H2418" s="8">
        <v>11543004</v>
      </c>
      <c r="I2418" s="9">
        <v>1</v>
      </c>
      <c r="J2418" s="9">
        <v>1</v>
      </c>
      <c r="K2418" s="9">
        <v>1</v>
      </c>
      <c r="L2418" s="9">
        <v>1</v>
      </c>
      <c r="M2418" s="9">
        <v>1</v>
      </c>
      <c r="N2418" s="10">
        <v>5</v>
      </c>
    </row>
    <row r="2419" spans="1:14" x14ac:dyDescent="0.25">
      <c r="A2419" s="33" t="s">
        <v>10</v>
      </c>
      <c r="B2419" s="11" t="s">
        <v>58</v>
      </c>
      <c r="C2419" s="5">
        <v>11543</v>
      </c>
      <c r="D2419" s="5" t="s">
        <v>71</v>
      </c>
      <c r="E2419" s="12" t="s">
        <v>15</v>
      </c>
      <c r="F2419" s="7">
        <v>98</v>
      </c>
      <c r="G2419" s="7">
        <v>91</v>
      </c>
      <c r="H2419" s="8">
        <v>11543005</v>
      </c>
      <c r="I2419" s="9">
        <v>1</v>
      </c>
      <c r="J2419" s="9">
        <v>1</v>
      </c>
      <c r="K2419" s="9">
        <v>1</v>
      </c>
      <c r="L2419" s="9">
        <v>1</v>
      </c>
      <c r="M2419" s="9">
        <v>1</v>
      </c>
      <c r="N2419" s="10">
        <v>5</v>
      </c>
    </row>
    <row r="2420" spans="1:14" x14ac:dyDescent="0.25">
      <c r="A2420" s="33" t="s">
        <v>10</v>
      </c>
      <c r="B2420" s="11" t="s">
        <v>58</v>
      </c>
      <c r="C2420" s="5">
        <v>11543</v>
      </c>
      <c r="D2420" s="5" t="s">
        <v>71</v>
      </c>
      <c r="E2420" s="12" t="s">
        <v>15</v>
      </c>
      <c r="F2420" s="7">
        <v>98</v>
      </c>
      <c r="G2420" s="7">
        <v>91</v>
      </c>
      <c r="H2420" s="8">
        <v>11543006</v>
      </c>
      <c r="I2420" s="9">
        <v>1</v>
      </c>
      <c r="J2420" s="9">
        <v>1</v>
      </c>
      <c r="K2420" s="9">
        <v>1</v>
      </c>
      <c r="L2420" s="9">
        <v>1</v>
      </c>
      <c r="M2420" s="9">
        <v>1</v>
      </c>
      <c r="N2420" s="10">
        <v>5</v>
      </c>
    </row>
    <row r="2421" spans="1:14" x14ac:dyDescent="0.25">
      <c r="A2421" s="33" t="s">
        <v>10</v>
      </c>
      <c r="B2421" s="11" t="s">
        <v>58</v>
      </c>
      <c r="C2421" s="5">
        <v>11543</v>
      </c>
      <c r="D2421" s="5" t="s">
        <v>71</v>
      </c>
      <c r="E2421" s="12" t="s">
        <v>15</v>
      </c>
      <c r="F2421" s="7">
        <v>98</v>
      </c>
      <c r="G2421" s="7">
        <v>91</v>
      </c>
      <c r="H2421" s="8">
        <v>11543007</v>
      </c>
      <c r="I2421" s="9">
        <v>0</v>
      </c>
      <c r="J2421" s="9">
        <v>1</v>
      </c>
      <c r="K2421" s="9">
        <v>1</v>
      </c>
      <c r="L2421" s="9">
        <v>1</v>
      </c>
      <c r="M2421" s="9">
        <v>1</v>
      </c>
      <c r="N2421" s="10">
        <v>4</v>
      </c>
    </row>
    <row r="2422" spans="1:14" x14ac:dyDescent="0.25">
      <c r="A2422" s="33" t="s">
        <v>10</v>
      </c>
      <c r="B2422" s="11" t="s">
        <v>58</v>
      </c>
      <c r="C2422" s="5">
        <v>11543</v>
      </c>
      <c r="D2422" s="5" t="s">
        <v>71</v>
      </c>
      <c r="E2422" s="12" t="s">
        <v>15</v>
      </c>
      <c r="F2422" s="7">
        <v>98</v>
      </c>
      <c r="G2422" s="7">
        <v>91</v>
      </c>
      <c r="H2422" s="8">
        <v>11543008</v>
      </c>
      <c r="I2422" s="9">
        <v>0</v>
      </c>
      <c r="J2422" s="9">
        <v>1</v>
      </c>
      <c r="K2422" s="9">
        <v>1</v>
      </c>
      <c r="L2422" s="9">
        <v>1</v>
      </c>
      <c r="M2422" s="9">
        <v>1</v>
      </c>
      <c r="N2422" s="10">
        <v>4</v>
      </c>
    </row>
    <row r="2423" spans="1:14" x14ac:dyDescent="0.25">
      <c r="A2423" s="33" t="s">
        <v>10</v>
      </c>
      <c r="B2423" s="11" t="s">
        <v>58</v>
      </c>
      <c r="C2423" s="5">
        <v>11543</v>
      </c>
      <c r="D2423" s="5" t="s">
        <v>71</v>
      </c>
      <c r="E2423" s="12" t="s">
        <v>15</v>
      </c>
      <c r="F2423" s="7">
        <v>98</v>
      </c>
      <c r="G2423" s="7">
        <v>91</v>
      </c>
      <c r="H2423" s="8">
        <v>11543009</v>
      </c>
      <c r="I2423" s="9">
        <v>0</v>
      </c>
      <c r="J2423" s="9">
        <v>1</v>
      </c>
      <c r="K2423" s="9">
        <v>1</v>
      </c>
      <c r="L2423" s="9">
        <v>1</v>
      </c>
      <c r="M2423" s="9">
        <v>1</v>
      </c>
      <c r="N2423" s="10">
        <v>4</v>
      </c>
    </row>
    <row r="2424" spans="1:14" x14ac:dyDescent="0.25">
      <c r="A2424" s="33" t="s">
        <v>10</v>
      </c>
      <c r="B2424" s="11" t="s">
        <v>58</v>
      </c>
      <c r="C2424" s="5">
        <v>11543</v>
      </c>
      <c r="D2424" s="5" t="s">
        <v>71</v>
      </c>
      <c r="E2424" s="12" t="s">
        <v>15</v>
      </c>
      <c r="F2424" s="7">
        <v>98</v>
      </c>
      <c r="G2424" s="7">
        <v>91</v>
      </c>
      <c r="H2424" s="8">
        <v>11543010</v>
      </c>
      <c r="I2424" s="9">
        <v>0</v>
      </c>
      <c r="J2424" s="9">
        <v>1</v>
      </c>
      <c r="K2424" s="9">
        <v>1</v>
      </c>
      <c r="L2424" s="9">
        <v>1</v>
      </c>
      <c r="M2424" s="9">
        <v>1</v>
      </c>
      <c r="N2424" s="10">
        <v>4</v>
      </c>
    </row>
    <row r="2425" spans="1:14" x14ac:dyDescent="0.25">
      <c r="A2425" s="33" t="s">
        <v>10</v>
      </c>
      <c r="B2425" s="11" t="s">
        <v>58</v>
      </c>
      <c r="C2425" s="5">
        <v>11543</v>
      </c>
      <c r="D2425" s="5" t="s">
        <v>71</v>
      </c>
      <c r="E2425" s="12" t="s">
        <v>15</v>
      </c>
      <c r="F2425" s="7">
        <v>98</v>
      </c>
      <c r="G2425" s="7">
        <v>91</v>
      </c>
      <c r="H2425" s="8">
        <v>11543011</v>
      </c>
      <c r="I2425" s="9">
        <v>0</v>
      </c>
      <c r="J2425" s="9">
        <v>1</v>
      </c>
      <c r="K2425" s="9">
        <v>1</v>
      </c>
      <c r="L2425" s="9">
        <v>1</v>
      </c>
      <c r="M2425" s="9">
        <v>1</v>
      </c>
      <c r="N2425" s="10">
        <v>4</v>
      </c>
    </row>
    <row r="2426" spans="1:14" x14ac:dyDescent="0.25">
      <c r="A2426" s="33" t="s">
        <v>10</v>
      </c>
      <c r="B2426" s="11" t="s">
        <v>58</v>
      </c>
      <c r="C2426" s="5">
        <v>11543</v>
      </c>
      <c r="D2426" s="5" t="s">
        <v>71</v>
      </c>
      <c r="E2426" s="12" t="s">
        <v>15</v>
      </c>
      <c r="F2426" s="7">
        <v>98</v>
      </c>
      <c r="G2426" s="7">
        <v>91</v>
      </c>
      <c r="H2426" s="8">
        <v>11543012</v>
      </c>
      <c r="I2426" s="9">
        <v>0</v>
      </c>
      <c r="J2426" s="9">
        <v>1</v>
      </c>
      <c r="K2426" s="9">
        <v>1</v>
      </c>
      <c r="L2426" s="9">
        <v>1</v>
      </c>
      <c r="M2426" s="9">
        <v>1</v>
      </c>
      <c r="N2426" s="10">
        <v>4</v>
      </c>
    </row>
    <row r="2427" spans="1:14" x14ac:dyDescent="0.25">
      <c r="A2427" s="33" t="s">
        <v>10</v>
      </c>
      <c r="B2427" s="11" t="s">
        <v>58</v>
      </c>
      <c r="C2427" s="5">
        <v>11543</v>
      </c>
      <c r="D2427" s="5" t="s">
        <v>71</v>
      </c>
      <c r="E2427" s="12" t="s">
        <v>15</v>
      </c>
      <c r="F2427" s="7">
        <v>98</v>
      </c>
      <c r="G2427" s="7">
        <v>91</v>
      </c>
      <c r="H2427" s="8">
        <v>11543013</v>
      </c>
      <c r="I2427" s="9">
        <v>0</v>
      </c>
      <c r="J2427" s="9">
        <v>1</v>
      </c>
      <c r="K2427" s="9">
        <v>1</v>
      </c>
      <c r="L2427" s="9">
        <v>0</v>
      </c>
      <c r="M2427" s="9">
        <v>1</v>
      </c>
      <c r="N2427" s="10">
        <v>3</v>
      </c>
    </row>
    <row r="2428" spans="1:14" x14ac:dyDescent="0.25">
      <c r="A2428" s="33" t="s">
        <v>10</v>
      </c>
      <c r="B2428" s="11" t="s">
        <v>58</v>
      </c>
      <c r="C2428" s="5">
        <v>11543</v>
      </c>
      <c r="D2428" s="5" t="s">
        <v>71</v>
      </c>
      <c r="E2428" s="12" t="s">
        <v>15</v>
      </c>
      <c r="F2428" s="7">
        <v>98</v>
      </c>
      <c r="G2428" s="7">
        <v>91</v>
      </c>
      <c r="H2428" s="8">
        <v>11543014</v>
      </c>
      <c r="I2428" s="9">
        <v>0</v>
      </c>
      <c r="J2428" s="9">
        <v>1</v>
      </c>
      <c r="K2428" s="9">
        <v>0</v>
      </c>
      <c r="L2428" s="9">
        <v>1</v>
      </c>
      <c r="M2428" s="9">
        <v>1</v>
      </c>
      <c r="N2428" s="10">
        <v>3</v>
      </c>
    </row>
    <row r="2429" spans="1:14" x14ac:dyDescent="0.25">
      <c r="A2429" s="33" t="s">
        <v>10</v>
      </c>
      <c r="B2429" s="11" t="s">
        <v>58</v>
      </c>
      <c r="C2429" s="5">
        <v>11543</v>
      </c>
      <c r="D2429" s="5" t="s">
        <v>71</v>
      </c>
      <c r="E2429" s="12" t="s">
        <v>15</v>
      </c>
      <c r="F2429" s="7">
        <v>98</v>
      </c>
      <c r="G2429" s="7">
        <v>91</v>
      </c>
      <c r="H2429" s="8">
        <v>11543015</v>
      </c>
      <c r="I2429" s="9">
        <v>1</v>
      </c>
      <c r="J2429" s="9">
        <v>0</v>
      </c>
      <c r="K2429" s="9">
        <v>1</v>
      </c>
      <c r="L2429" s="9">
        <v>1</v>
      </c>
      <c r="M2429" s="9">
        <v>1</v>
      </c>
      <c r="N2429" s="10">
        <v>4</v>
      </c>
    </row>
    <row r="2430" spans="1:14" x14ac:dyDescent="0.25">
      <c r="A2430" s="33" t="s">
        <v>10</v>
      </c>
      <c r="B2430" s="11" t="s">
        <v>58</v>
      </c>
      <c r="C2430" s="5">
        <v>11543</v>
      </c>
      <c r="D2430" s="5" t="s">
        <v>71</v>
      </c>
      <c r="E2430" s="12" t="s">
        <v>15</v>
      </c>
      <c r="F2430" s="7">
        <v>98</v>
      </c>
      <c r="G2430" s="7">
        <v>91</v>
      </c>
      <c r="H2430" s="8">
        <v>11543016</v>
      </c>
      <c r="I2430" s="9">
        <v>1</v>
      </c>
      <c r="J2430" s="9">
        <v>1</v>
      </c>
      <c r="K2430" s="9">
        <v>1</v>
      </c>
      <c r="L2430" s="9">
        <v>0</v>
      </c>
      <c r="M2430" s="9">
        <v>0</v>
      </c>
      <c r="N2430" s="10">
        <v>3</v>
      </c>
    </row>
    <row r="2431" spans="1:14" x14ac:dyDescent="0.25">
      <c r="A2431" s="33" t="s">
        <v>10</v>
      </c>
      <c r="B2431" s="11" t="s">
        <v>58</v>
      </c>
      <c r="C2431" s="5">
        <v>11543</v>
      </c>
      <c r="D2431" s="5" t="s">
        <v>71</v>
      </c>
      <c r="E2431" s="12" t="s">
        <v>15</v>
      </c>
      <c r="F2431" s="7">
        <v>98</v>
      </c>
      <c r="G2431" s="7">
        <v>91</v>
      </c>
      <c r="H2431" s="8">
        <v>11543017</v>
      </c>
      <c r="I2431" s="9">
        <v>0</v>
      </c>
      <c r="J2431" s="9">
        <v>1</v>
      </c>
      <c r="K2431" s="9">
        <v>1</v>
      </c>
      <c r="L2431" s="9">
        <v>0</v>
      </c>
      <c r="M2431" s="9">
        <v>0</v>
      </c>
      <c r="N2431" s="10">
        <v>2</v>
      </c>
    </row>
    <row r="2432" spans="1:14" x14ac:dyDescent="0.25">
      <c r="A2432" s="33" t="s">
        <v>10</v>
      </c>
      <c r="B2432" s="11" t="s">
        <v>58</v>
      </c>
      <c r="C2432" s="5">
        <v>11543</v>
      </c>
      <c r="D2432" s="5" t="s">
        <v>71</v>
      </c>
      <c r="E2432" s="12" t="s">
        <v>15</v>
      </c>
      <c r="F2432" s="7">
        <v>98</v>
      </c>
      <c r="G2432" s="7">
        <v>91</v>
      </c>
      <c r="H2432" s="8">
        <v>11543018</v>
      </c>
      <c r="I2432" s="9">
        <v>0</v>
      </c>
      <c r="J2432" s="9">
        <v>0</v>
      </c>
      <c r="K2432" s="9">
        <v>1</v>
      </c>
      <c r="L2432" s="9">
        <v>1</v>
      </c>
      <c r="M2432" s="9">
        <v>1</v>
      </c>
      <c r="N2432" s="10">
        <v>3</v>
      </c>
    </row>
    <row r="2433" spans="1:14" x14ac:dyDescent="0.25">
      <c r="A2433" s="33" t="s">
        <v>10</v>
      </c>
      <c r="B2433" s="11" t="s">
        <v>58</v>
      </c>
      <c r="C2433" s="5">
        <v>11543</v>
      </c>
      <c r="D2433" s="5" t="s">
        <v>71</v>
      </c>
      <c r="E2433" s="12" t="s">
        <v>15</v>
      </c>
      <c r="F2433" s="7">
        <v>98</v>
      </c>
      <c r="G2433" s="7">
        <v>91</v>
      </c>
      <c r="H2433" s="8">
        <v>11543019</v>
      </c>
      <c r="I2433" s="9">
        <v>0</v>
      </c>
      <c r="J2433" s="9">
        <v>1</v>
      </c>
      <c r="K2433" s="9">
        <v>0</v>
      </c>
      <c r="L2433" s="9">
        <v>0</v>
      </c>
      <c r="M2433" s="9">
        <v>1</v>
      </c>
      <c r="N2433" s="10">
        <v>2</v>
      </c>
    </row>
    <row r="2434" spans="1:14" x14ac:dyDescent="0.25">
      <c r="A2434" s="33" t="s">
        <v>10</v>
      </c>
      <c r="B2434" s="11" t="s">
        <v>58</v>
      </c>
      <c r="C2434" s="5">
        <v>11543</v>
      </c>
      <c r="D2434" s="5" t="s">
        <v>71</v>
      </c>
      <c r="E2434" s="12" t="s">
        <v>15</v>
      </c>
      <c r="F2434" s="7">
        <v>98</v>
      </c>
      <c r="G2434" s="7">
        <v>91</v>
      </c>
      <c r="H2434" s="8">
        <v>11543020</v>
      </c>
      <c r="I2434" s="9">
        <v>0</v>
      </c>
      <c r="J2434" s="9">
        <v>0</v>
      </c>
      <c r="K2434" s="9">
        <v>1</v>
      </c>
      <c r="L2434" s="9">
        <v>0</v>
      </c>
      <c r="M2434" s="9">
        <v>1</v>
      </c>
      <c r="N2434" s="10">
        <v>2</v>
      </c>
    </row>
    <row r="2435" spans="1:14" x14ac:dyDescent="0.25">
      <c r="A2435" s="33" t="s">
        <v>10</v>
      </c>
      <c r="B2435" s="11" t="s">
        <v>58</v>
      </c>
      <c r="C2435" s="5">
        <v>11543</v>
      </c>
      <c r="D2435" s="5" t="s">
        <v>71</v>
      </c>
      <c r="E2435" s="12" t="s">
        <v>15</v>
      </c>
      <c r="F2435" s="7">
        <v>98</v>
      </c>
      <c r="G2435" s="7">
        <v>91</v>
      </c>
      <c r="H2435" s="8">
        <v>11543021</v>
      </c>
      <c r="I2435" s="9">
        <v>0</v>
      </c>
      <c r="J2435" s="9">
        <v>0</v>
      </c>
      <c r="K2435" s="9">
        <v>0</v>
      </c>
      <c r="L2435" s="9">
        <v>1</v>
      </c>
      <c r="M2435" s="9">
        <v>1</v>
      </c>
      <c r="N2435" s="10">
        <v>2</v>
      </c>
    </row>
    <row r="2436" spans="1:14" x14ac:dyDescent="0.25">
      <c r="A2436" s="33" t="s">
        <v>10</v>
      </c>
      <c r="B2436" s="11" t="s">
        <v>58</v>
      </c>
      <c r="C2436" s="5">
        <v>11543</v>
      </c>
      <c r="D2436" s="5" t="s">
        <v>71</v>
      </c>
      <c r="E2436" s="12" t="s">
        <v>15</v>
      </c>
      <c r="F2436" s="7">
        <v>98</v>
      </c>
      <c r="G2436" s="7">
        <v>91</v>
      </c>
      <c r="H2436" s="8">
        <v>11543022</v>
      </c>
      <c r="I2436" s="9">
        <v>0</v>
      </c>
      <c r="J2436" s="9">
        <v>0</v>
      </c>
      <c r="K2436" s="9">
        <v>0</v>
      </c>
      <c r="L2436" s="9">
        <v>1</v>
      </c>
      <c r="M2436" s="9">
        <v>1</v>
      </c>
      <c r="N2436" s="10">
        <v>2</v>
      </c>
    </row>
    <row r="2437" spans="1:14" x14ac:dyDescent="0.25">
      <c r="A2437" s="33" t="s">
        <v>10</v>
      </c>
      <c r="B2437" s="11" t="s">
        <v>58</v>
      </c>
      <c r="C2437" s="5">
        <v>11543</v>
      </c>
      <c r="D2437" s="5" t="s">
        <v>71</v>
      </c>
      <c r="E2437" s="12" t="s">
        <v>15</v>
      </c>
      <c r="F2437" s="7">
        <v>98</v>
      </c>
      <c r="G2437" s="7">
        <v>91</v>
      </c>
      <c r="H2437" s="8">
        <v>11543023</v>
      </c>
      <c r="I2437" s="9">
        <v>0</v>
      </c>
      <c r="J2437" s="9">
        <v>0</v>
      </c>
      <c r="K2437" s="9">
        <v>1</v>
      </c>
      <c r="L2437" s="9">
        <v>0</v>
      </c>
      <c r="M2437" s="9">
        <v>1</v>
      </c>
      <c r="N2437" s="10">
        <v>2</v>
      </c>
    </row>
    <row r="2438" spans="1:14" x14ac:dyDescent="0.25">
      <c r="A2438" s="33" t="s">
        <v>10</v>
      </c>
      <c r="B2438" s="11" t="s">
        <v>58</v>
      </c>
      <c r="C2438" s="5">
        <v>11543</v>
      </c>
      <c r="D2438" s="5" t="s">
        <v>71</v>
      </c>
      <c r="E2438" s="12" t="s">
        <v>15</v>
      </c>
      <c r="F2438" s="7">
        <v>98</v>
      </c>
      <c r="G2438" s="7">
        <v>91</v>
      </c>
      <c r="H2438" s="8">
        <v>11543024</v>
      </c>
      <c r="I2438" s="9">
        <v>0</v>
      </c>
      <c r="J2438" s="9">
        <v>0</v>
      </c>
      <c r="K2438" s="9">
        <v>0</v>
      </c>
      <c r="L2438" s="9">
        <v>0</v>
      </c>
      <c r="M2438" s="9">
        <v>1</v>
      </c>
      <c r="N2438" s="10">
        <v>1</v>
      </c>
    </row>
    <row r="2439" spans="1:14" x14ac:dyDescent="0.25">
      <c r="A2439" s="33" t="s">
        <v>10</v>
      </c>
      <c r="B2439" s="11" t="s">
        <v>58</v>
      </c>
      <c r="C2439" s="5">
        <v>11543</v>
      </c>
      <c r="D2439" s="5" t="s">
        <v>71</v>
      </c>
      <c r="E2439" s="12" t="s">
        <v>15</v>
      </c>
      <c r="F2439" s="7">
        <v>98</v>
      </c>
      <c r="G2439" s="7">
        <v>91</v>
      </c>
      <c r="H2439" s="8">
        <v>11543025</v>
      </c>
      <c r="I2439" s="9">
        <v>0</v>
      </c>
      <c r="J2439" s="9">
        <v>0</v>
      </c>
      <c r="K2439" s="9">
        <v>0</v>
      </c>
      <c r="L2439" s="9">
        <v>0</v>
      </c>
      <c r="M2439" s="9">
        <v>1</v>
      </c>
      <c r="N2439" s="10">
        <v>1</v>
      </c>
    </row>
    <row r="2440" spans="1:14" x14ac:dyDescent="0.25">
      <c r="A2440" s="33" t="s">
        <v>10</v>
      </c>
      <c r="B2440" s="11" t="s">
        <v>58</v>
      </c>
      <c r="C2440" s="5">
        <v>11543</v>
      </c>
      <c r="D2440" s="5" t="s">
        <v>71</v>
      </c>
      <c r="E2440" s="12" t="s">
        <v>15</v>
      </c>
      <c r="F2440" s="7">
        <v>98</v>
      </c>
      <c r="G2440" s="7">
        <v>91</v>
      </c>
      <c r="H2440" s="8">
        <v>11543026</v>
      </c>
      <c r="I2440" s="9">
        <v>0</v>
      </c>
      <c r="J2440" s="9">
        <v>0</v>
      </c>
      <c r="K2440" s="9">
        <v>0</v>
      </c>
      <c r="L2440" s="9">
        <v>1</v>
      </c>
      <c r="M2440" s="9">
        <v>0</v>
      </c>
      <c r="N2440" s="10">
        <v>1</v>
      </c>
    </row>
    <row r="2441" spans="1:14" x14ac:dyDescent="0.25">
      <c r="A2441" s="33" t="s">
        <v>10</v>
      </c>
      <c r="B2441" s="11" t="s">
        <v>58</v>
      </c>
      <c r="C2441" s="5">
        <v>11543</v>
      </c>
      <c r="D2441" s="5" t="s">
        <v>71</v>
      </c>
      <c r="E2441" s="35" t="s">
        <v>16</v>
      </c>
      <c r="F2441" s="7">
        <v>98</v>
      </c>
      <c r="G2441" s="7">
        <v>91</v>
      </c>
      <c r="H2441" s="8">
        <v>11543027</v>
      </c>
      <c r="I2441" s="9">
        <v>0</v>
      </c>
      <c r="J2441" s="9">
        <v>1</v>
      </c>
      <c r="K2441" s="9">
        <v>0</v>
      </c>
      <c r="L2441" s="9">
        <v>0</v>
      </c>
      <c r="M2441" s="9">
        <v>1</v>
      </c>
      <c r="N2441" s="10">
        <v>2</v>
      </c>
    </row>
    <row r="2442" spans="1:14" x14ac:dyDescent="0.25">
      <c r="A2442" s="33" t="s">
        <v>10</v>
      </c>
      <c r="B2442" s="11" t="s">
        <v>58</v>
      </c>
      <c r="C2442" s="5">
        <v>11543</v>
      </c>
      <c r="D2442" s="5" t="s">
        <v>71</v>
      </c>
      <c r="E2442" s="12" t="s">
        <v>16</v>
      </c>
      <c r="F2442" s="7">
        <v>98</v>
      </c>
      <c r="G2442" s="7">
        <v>91</v>
      </c>
      <c r="H2442" s="8">
        <v>11543028</v>
      </c>
      <c r="I2442" s="9">
        <v>1</v>
      </c>
      <c r="J2442" s="9">
        <v>0</v>
      </c>
      <c r="K2442" s="9">
        <v>1</v>
      </c>
      <c r="L2442" s="9">
        <v>0</v>
      </c>
      <c r="M2442" s="9">
        <v>1</v>
      </c>
      <c r="N2442" s="10">
        <v>3</v>
      </c>
    </row>
    <row r="2443" spans="1:14" x14ac:dyDescent="0.25">
      <c r="A2443" s="33" t="s">
        <v>10</v>
      </c>
      <c r="B2443" s="11" t="s">
        <v>58</v>
      </c>
      <c r="C2443" s="5">
        <v>11543</v>
      </c>
      <c r="D2443" s="5" t="s">
        <v>71</v>
      </c>
      <c r="E2443" s="12" t="s">
        <v>16</v>
      </c>
      <c r="F2443" s="7">
        <v>98</v>
      </c>
      <c r="G2443" s="7">
        <v>91</v>
      </c>
      <c r="H2443" s="8">
        <v>11543029</v>
      </c>
      <c r="I2443" s="9">
        <v>1</v>
      </c>
      <c r="J2443" s="9">
        <v>1</v>
      </c>
      <c r="K2443" s="9">
        <v>1</v>
      </c>
      <c r="L2443" s="9">
        <v>1</v>
      </c>
      <c r="M2443" s="9">
        <v>1</v>
      </c>
      <c r="N2443" s="10">
        <v>5</v>
      </c>
    </row>
    <row r="2444" spans="1:14" x14ac:dyDescent="0.25">
      <c r="A2444" s="33" t="s">
        <v>10</v>
      </c>
      <c r="B2444" s="11" t="s">
        <v>58</v>
      </c>
      <c r="C2444" s="5">
        <v>11543</v>
      </c>
      <c r="D2444" s="5" t="s">
        <v>71</v>
      </c>
      <c r="E2444" s="12" t="s">
        <v>16</v>
      </c>
      <c r="F2444" s="7">
        <v>98</v>
      </c>
      <c r="G2444" s="7">
        <v>91</v>
      </c>
      <c r="H2444" s="8">
        <v>11543030</v>
      </c>
      <c r="I2444" s="9">
        <v>0</v>
      </c>
      <c r="J2444" s="9">
        <v>1</v>
      </c>
      <c r="K2444" s="9">
        <v>1</v>
      </c>
      <c r="L2444" s="9">
        <v>1</v>
      </c>
      <c r="M2444" s="9">
        <v>1</v>
      </c>
      <c r="N2444" s="10">
        <v>4</v>
      </c>
    </row>
    <row r="2445" spans="1:14" x14ac:dyDescent="0.25">
      <c r="A2445" s="33" t="s">
        <v>10</v>
      </c>
      <c r="B2445" s="11" t="s">
        <v>58</v>
      </c>
      <c r="C2445" s="5">
        <v>11543</v>
      </c>
      <c r="D2445" s="5" t="s">
        <v>71</v>
      </c>
      <c r="E2445" s="12" t="s">
        <v>16</v>
      </c>
      <c r="F2445" s="7">
        <v>98</v>
      </c>
      <c r="G2445" s="7">
        <v>91</v>
      </c>
      <c r="H2445" s="8">
        <v>11543031</v>
      </c>
      <c r="I2445" s="9">
        <v>0</v>
      </c>
      <c r="J2445" s="9">
        <v>0</v>
      </c>
      <c r="K2445" s="9">
        <v>1</v>
      </c>
      <c r="L2445" s="9">
        <v>1</v>
      </c>
      <c r="M2445" s="9">
        <v>1</v>
      </c>
      <c r="N2445" s="10">
        <v>3</v>
      </c>
    </row>
    <row r="2446" spans="1:14" x14ac:dyDescent="0.25">
      <c r="A2446" s="33" t="s">
        <v>10</v>
      </c>
      <c r="B2446" s="11" t="s">
        <v>58</v>
      </c>
      <c r="C2446" s="5">
        <v>11543</v>
      </c>
      <c r="D2446" s="5" t="s">
        <v>71</v>
      </c>
      <c r="E2446" s="12" t="s">
        <v>16</v>
      </c>
      <c r="F2446" s="7">
        <v>98</v>
      </c>
      <c r="G2446" s="7">
        <v>91</v>
      </c>
      <c r="H2446" s="8">
        <v>11543032</v>
      </c>
      <c r="I2446" s="9">
        <v>1</v>
      </c>
      <c r="J2446" s="9">
        <v>0</v>
      </c>
      <c r="K2446" s="9">
        <v>1</v>
      </c>
      <c r="L2446" s="9">
        <v>0</v>
      </c>
      <c r="M2446" s="9">
        <v>1</v>
      </c>
      <c r="N2446" s="10">
        <v>3</v>
      </c>
    </row>
    <row r="2447" spans="1:14" x14ac:dyDescent="0.25">
      <c r="A2447" s="33" t="s">
        <v>10</v>
      </c>
      <c r="B2447" s="11" t="s">
        <v>58</v>
      </c>
      <c r="C2447" s="5">
        <v>11543</v>
      </c>
      <c r="D2447" s="5" t="s">
        <v>71</v>
      </c>
      <c r="E2447" s="12" t="s">
        <v>16</v>
      </c>
      <c r="F2447" s="7">
        <v>98</v>
      </c>
      <c r="G2447" s="7">
        <v>91</v>
      </c>
      <c r="H2447" s="8">
        <v>11543033</v>
      </c>
      <c r="I2447" s="9">
        <v>0</v>
      </c>
      <c r="J2447" s="9">
        <v>1</v>
      </c>
      <c r="K2447" s="9">
        <v>1</v>
      </c>
      <c r="L2447" s="9">
        <v>1</v>
      </c>
      <c r="M2447" s="9">
        <v>1</v>
      </c>
      <c r="N2447" s="10">
        <v>4</v>
      </c>
    </row>
    <row r="2448" spans="1:14" x14ac:dyDescent="0.25">
      <c r="A2448" s="33" t="s">
        <v>10</v>
      </c>
      <c r="B2448" s="11" t="s">
        <v>58</v>
      </c>
      <c r="C2448" s="5">
        <v>11543</v>
      </c>
      <c r="D2448" s="5" t="s">
        <v>71</v>
      </c>
      <c r="E2448" s="12" t="s">
        <v>16</v>
      </c>
      <c r="F2448" s="7">
        <v>98</v>
      </c>
      <c r="G2448" s="7">
        <v>91</v>
      </c>
      <c r="H2448" s="8">
        <v>11543034</v>
      </c>
      <c r="I2448" s="9">
        <v>0</v>
      </c>
      <c r="J2448" s="9">
        <v>1</v>
      </c>
      <c r="K2448" s="9">
        <v>0</v>
      </c>
      <c r="L2448" s="9">
        <v>1</v>
      </c>
      <c r="M2448" s="9">
        <v>1</v>
      </c>
      <c r="N2448" s="10">
        <v>3</v>
      </c>
    </row>
    <row r="2449" spans="1:14" x14ac:dyDescent="0.25">
      <c r="A2449" s="33" t="s">
        <v>10</v>
      </c>
      <c r="B2449" s="11" t="s">
        <v>58</v>
      </c>
      <c r="C2449" s="5">
        <v>11543</v>
      </c>
      <c r="D2449" s="5" t="s">
        <v>71</v>
      </c>
      <c r="E2449" s="12" t="s">
        <v>16</v>
      </c>
      <c r="F2449" s="7">
        <v>98</v>
      </c>
      <c r="G2449" s="7">
        <v>91</v>
      </c>
      <c r="H2449" s="8">
        <v>11543035</v>
      </c>
      <c r="I2449" s="9">
        <v>0</v>
      </c>
      <c r="J2449" s="9">
        <v>1</v>
      </c>
      <c r="K2449" s="9">
        <v>1</v>
      </c>
      <c r="L2449" s="9">
        <v>1</v>
      </c>
      <c r="M2449" s="9">
        <v>1</v>
      </c>
      <c r="N2449" s="10">
        <v>4</v>
      </c>
    </row>
    <row r="2450" spans="1:14" x14ac:dyDescent="0.25">
      <c r="A2450" s="33" t="s">
        <v>10</v>
      </c>
      <c r="B2450" s="11" t="s">
        <v>58</v>
      </c>
      <c r="C2450" s="5">
        <v>11543</v>
      </c>
      <c r="D2450" s="5" t="s">
        <v>71</v>
      </c>
      <c r="E2450" s="12" t="s">
        <v>16</v>
      </c>
      <c r="F2450" s="7">
        <v>98</v>
      </c>
      <c r="G2450" s="7">
        <v>91</v>
      </c>
      <c r="H2450" s="8">
        <v>11543036</v>
      </c>
      <c r="I2450" s="9">
        <v>1</v>
      </c>
      <c r="J2450" s="9">
        <v>1</v>
      </c>
      <c r="K2450" s="9">
        <v>1</v>
      </c>
      <c r="L2450" s="9">
        <v>1</v>
      </c>
      <c r="M2450" s="9">
        <v>1</v>
      </c>
      <c r="N2450" s="10">
        <v>5</v>
      </c>
    </row>
    <row r="2451" spans="1:14" x14ac:dyDescent="0.25">
      <c r="A2451" s="33" t="s">
        <v>10</v>
      </c>
      <c r="B2451" s="11" t="s">
        <v>58</v>
      </c>
      <c r="C2451" s="5">
        <v>11543</v>
      </c>
      <c r="D2451" s="5" t="s">
        <v>71</v>
      </c>
      <c r="E2451" s="12" t="s">
        <v>16</v>
      </c>
      <c r="F2451" s="7">
        <v>98</v>
      </c>
      <c r="G2451" s="7">
        <v>91</v>
      </c>
      <c r="H2451" s="8">
        <v>11543037</v>
      </c>
      <c r="I2451" s="9">
        <v>0</v>
      </c>
      <c r="J2451" s="9">
        <v>0</v>
      </c>
      <c r="K2451" s="9">
        <v>0</v>
      </c>
      <c r="L2451" s="9">
        <v>1</v>
      </c>
      <c r="M2451" s="9">
        <v>1</v>
      </c>
      <c r="N2451" s="10">
        <v>2</v>
      </c>
    </row>
    <row r="2452" spans="1:14" x14ac:dyDescent="0.25">
      <c r="A2452" s="33" t="s">
        <v>10</v>
      </c>
      <c r="B2452" s="11" t="s">
        <v>58</v>
      </c>
      <c r="C2452" s="5">
        <v>11543</v>
      </c>
      <c r="D2452" s="5" t="s">
        <v>71</v>
      </c>
      <c r="E2452" s="12" t="s">
        <v>16</v>
      </c>
      <c r="F2452" s="7">
        <v>98</v>
      </c>
      <c r="G2452" s="7">
        <v>91</v>
      </c>
      <c r="H2452" s="8">
        <v>11543038</v>
      </c>
      <c r="I2452" s="9">
        <v>1</v>
      </c>
      <c r="J2452" s="9">
        <v>0</v>
      </c>
      <c r="K2452" s="9">
        <v>1</v>
      </c>
      <c r="L2452" s="9">
        <v>0</v>
      </c>
      <c r="M2452" s="9">
        <v>1</v>
      </c>
      <c r="N2452" s="10">
        <v>3</v>
      </c>
    </row>
    <row r="2453" spans="1:14" x14ac:dyDescent="0.25">
      <c r="A2453" s="33" t="s">
        <v>10</v>
      </c>
      <c r="B2453" s="11" t="s">
        <v>58</v>
      </c>
      <c r="C2453" s="5">
        <v>11543</v>
      </c>
      <c r="D2453" s="5" t="s">
        <v>71</v>
      </c>
      <c r="E2453" s="12" t="s">
        <v>16</v>
      </c>
      <c r="F2453" s="7">
        <v>98</v>
      </c>
      <c r="G2453" s="7">
        <v>91</v>
      </c>
      <c r="H2453" s="8">
        <v>11543039</v>
      </c>
      <c r="I2453" s="9">
        <v>0</v>
      </c>
      <c r="J2453" s="9">
        <v>1</v>
      </c>
      <c r="K2453" s="9">
        <v>1</v>
      </c>
      <c r="L2453" s="9">
        <v>1</v>
      </c>
      <c r="M2453" s="9">
        <v>0</v>
      </c>
      <c r="N2453" s="10">
        <v>3</v>
      </c>
    </row>
    <row r="2454" spans="1:14" x14ac:dyDescent="0.25">
      <c r="A2454" s="33" t="s">
        <v>10</v>
      </c>
      <c r="B2454" s="11" t="s">
        <v>58</v>
      </c>
      <c r="C2454" s="5">
        <v>11543</v>
      </c>
      <c r="D2454" s="5" t="s">
        <v>71</v>
      </c>
      <c r="E2454" s="12" t="s">
        <v>16</v>
      </c>
      <c r="F2454" s="7">
        <v>98</v>
      </c>
      <c r="G2454" s="7">
        <v>91</v>
      </c>
      <c r="H2454" s="8">
        <v>11543040</v>
      </c>
      <c r="I2454" s="9">
        <v>0</v>
      </c>
      <c r="J2454" s="9">
        <v>1</v>
      </c>
      <c r="K2454" s="9">
        <v>0</v>
      </c>
      <c r="L2454" s="9">
        <v>0</v>
      </c>
      <c r="M2454" s="9">
        <v>1</v>
      </c>
      <c r="N2454" s="10">
        <v>2</v>
      </c>
    </row>
    <row r="2455" spans="1:14" x14ac:dyDescent="0.25">
      <c r="A2455" s="33" t="s">
        <v>10</v>
      </c>
      <c r="B2455" s="11" t="s">
        <v>58</v>
      </c>
      <c r="C2455" s="5">
        <v>11543</v>
      </c>
      <c r="D2455" s="5" t="s">
        <v>71</v>
      </c>
      <c r="E2455" s="12" t="s">
        <v>16</v>
      </c>
      <c r="F2455" s="7">
        <v>98</v>
      </c>
      <c r="G2455" s="7">
        <v>91</v>
      </c>
      <c r="H2455" s="8">
        <v>11543041</v>
      </c>
      <c r="I2455" s="9">
        <v>1</v>
      </c>
      <c r="J2455" s="9">
        <v>1</v>
      </c>
      <c r="K2455" s="9">
        <v>1</v>
      </c>
      <c r="L2455" s="9">
        <v>1</v>
      </c>
      <c r="M2455" s="9">
        <v>1</v>
      </c>
      <c r="N2455" s="10">
        <v>5</v>
      </c>
    </row>
    <row r="2456" spans="1:14" x14ac:dyDescent="0.25">
      <c r="A2456" s="33" t="s">
        <v>10</v>
      </c>
      <c r="B2456" s="11" t="s">
        <v>58</v>
      </c>
      <c r="C2456" s="5">
        <v>11543</v>
      </c>
      <c r="D2456" s="5" t="s">
        <v>71</v>
      </c>
      <c r="E2456" s="12" t="s">
        <v>16</v>
      </c>
      <c r="F2456" s="7">
        <v>98</v>
      </c>
      <c r="G2456" s="7">
        <v>91</v>
      </c>
      <c r="H2456" s="8">
        <v>11543042</v>
      </c>
      <c r="I2456" s="9">
        <v>0</v>
      </c>
      <c r="J2456" s="9">
        <v>0</v>
      </c>
      <c r="K2456" s="9">
        <v>0</v>
      </c>
      <c r="L2456" s="9">
        <v>1</v>
      </c>
      <c r="M2456" s="9">
        <v>1</v>
      </c>
      <c r="N2456" s="10">
        <v>2</v>
      </c>
    </row>
    <row r="2457" spans="1:14" x14ac:dyDescent="0.25">
      <c r="A2457" s="33" t="s">
        <v>10</v>
      </c>
      <c r="B2457" s="11" t="s">
        <v>58</v>
      </c>
      <c r="C2457" s="5">
        <v>11543</v>
      </c>
      <c r="D2457" s="5" t="s">
        <v>71</v>
      </c>
      <c r="E2457" s="12" t="s">
        <v>16</v>
      </c>
      <c r="F2457" s="7">
        <v>98</v>
      </c>
      <c r="G2457" s="7">
        <v>91</v>
      </c>
      <c r="H2457" s="8">
        <v>11543043</v>
      </c>
      <c r="I2457" s="9">
        <v>0</v>
      </c>
      <c r="J2457" s="9">
        <v>0</v>
      </c>
      <c r="K2457" s="9">
        <v>0</v>
      </c>
      <c r="L2457" s="9">
        <v>1</v>
      </c>
      <c r="M2457" s="9">
        <v>1</v>
      </c>
      <c r="N2457" s="10">
        <v>2</v>
      </c>
    </row>
    <row r="2458" spans="1:14" x14ac:dyDescent="0.25">
      <c r="A2458" s="33" t="s">
        <v>10</v>
      </c>
      <c r="B2458" s="11" t="s">
        <v>58</v>
      </c>
      <c r="C2458" s="5">
        <v>11543</v>
      </c>
      <c r="D2458" s="5" t="s">
        <v>71</v>
      </c>
      <c r="E2458" s="12" t="s">
        <v>16</v>
      </c>
      <c r="F2458" s="7">
        <v>98</v>
      </c>
      <c r="G2458" s="7">
        <v>91</v>
      </c>
      <c r="H2458" s="8">
        <v>11543044</v>
      </c>
      <c r="I2458" s="9">
        <v>1</v>
      </c>
      <c r="J2458" s="9">
        <v>1</v>
      </c>
      <c r="K2458" s="9">
        <v>1</v>
      </c>
      <c r="L2458" s="9">
        <v>1</v>
      </c>
      <c r="M2458" s="9">
        <v>1</v>
      </c>
      <c r="N2458" s="10">
        <v>5</v>
      </c>
    </row>
    <row r="2459" spans="1:14" x14ac:dyDescent="0.25">
      <c r="A2459" s="33" t="s">
        <v>10</v>
      </c>
      <c r="B2459" s="11" t="s">
        <v>58</v>
      </c>
      <c r="C2459" s="5">
        <v>11543</v>
      </c>
      <c r="D2459" s="5" t="s">
        <v>71</v>
      </c>
      <c r="E2459" s="12" t="s">
        <v>16</v>
      </c>
      <c r="F2459" s="7">
        <v>98</v>
      </c>
      <c r="G2459" s="7">
        <v>91</v>
      </c>
      <c r="H2459" s="8">
        <v>11543045</v>
      </c>
      <c r="I2459" s="9">
        <v>1</v>
      </c>
      <c r="J2459" s="9">
        <v>0</v>
      </c>
      <c r="K2459" s="9">
        <v>1</v>
      </c>
      <c r="L2459" s="9">
        <v>1</v>
      </c>
      <c r="M2459" s="9">
        <v>1</v>
      </c>
      <c r="N2459" s="10">
        <v>4</v>
      </c>
    </row>
    <row r="2460" spans="1:14" x14ac:dyDescent="0.25">
      <c r="A2460" s="33" t="s">
        <v>10</v>
      </c>
      <c r="B2460" s="11" t="s">
        <v>58</v>
      </c>
      <c r="C2460" s="5">
        <v>11543</v>
      </c>
      <c r="D2460" s="5" t="s">
        <v>71</v>
      </c>
      <c r="E2460" s="12" t="s">
        <v>16</v>
      </c>
      <c r="F2460" s="7">
        <v>98</v>
      </c>
      <c r="G2460" s="7">
        <v>91</v>
      </c>
      <c r="H2460" s="8">
        <v>11543046</v>
      </c>
      <c r="I2460" s="9">
        <v>1</v>
      </c>
      <c r="J2460" s="9">
        <v>0</v>
      </c>
      <c r="K2460" s="9">
        <v>0</v>
      </c>
      <c r="L2460" s="9">
        <v>1</v>
      </c>
      <c r="M2460" s="9">
        <v>1</v>
      </c>
      <c r="N2460" s="10">
        <v>3</v>
      </c>
    </row>
    <row r="2461" spans="1:14" x14ac:dyDescent="0.25">
      <c r="A2461" s="33" t="s">
        <v>10</v>
      </c>
      <c r="B2461" s="11" t="s">
        <v>58</v>
      </c>
      <c r="C2461" s="5">
        <v>11543</v>
      </c>
      <c r="D2461" s="5" t="s">
        <v>71</v>
      </c>
      <c r="E2461" s="12" t="s">
        <v>16</v>
      </c>
      <c r="F2461" s="7">
        <v>98</v>
      </c>
      <c r="G2461" s="7">
        <v>91</v>
      </c>
      <c r="H2461" s="8">
        <v>11543047</v>
      </c>
      <c r="I2461" s="9">
        <v>1</v>
      </c>
      <c r="J2461" s="9">
        <v>0</v>
      </c>
      <c r="K2461" s="9">
        <v>1</v>
      </c>
      <c r="L2461" s="9">
        <v>1</v>
      </c>
      <c r="M2461" s="9">
        <v>1</v>
      </c>
      <c r="N2461" s="10">
        <v>4</v>
      </c>
    </row>
    <row r="2462" spans="1:14" x14ac:dyDescent="0.25">
      <c r="A2462" s="33" t="s">
        <v>10</v>
      </c>
      <c r="B2462" s="11" t="s">
        <v>58</v>
      </c>
      <c r="C2462" s="5">
        <v>11543</v>
      </c>
      <c r="D2462" s="5" t="s">
        <v>71</v>
      </c>
      <c r="E2462" s="12" t="s">
        <v>16</v>
      </c>
      <c r="F2462" s="7">
        <v>98</v>
      </c>
      <c r="G2462" s="7">
        <v>91</v>
      </c>
      <c r="H2462" s="8">
        <v>11543048</v>
      </c>
      <c r="I2462" s="9">
        <v>1</v>
      </c>
      <c r="J2462" s="9">
        <v>1</v>
      </c>
      <c r="K2462" s="9">
        <v>0</v>
      </c>
      <c r="L2462" s="9">
        <v>0</v>
      </c>
      <c r="M2462" s="9">
        <v>0</v>
      </c>
      <c r="N2462" s="10">
        <v>2</v>
      </c>
    </row>
    <row r="2463" spans="1:14" x14ac:dyDescent="0.25">
      <c r="A2463" s="33" t="s">
        <v>10</v>
      </c>
      <c r="B2463" s="11" t="s">
        <v>58</v>
      </c>
      <c r="C2463" s="5">
        <v>11543</v>
      </c>
      <c r="D2463" s="5" t="s">
        <v>71</v>
      </c>
      <c r="E2463" s="12" t="s">
        <v>16</v>
      </c>
      <c r="F2463" s="7">
        <v>98</v>
      </c>
      <c r="G2463" s="7">
        <v>91</v>
      </c>
      <c r="H2463" s="8">
        <v>11543049</v>
      </c>
      <c r="I2463" s="9">
        <v>1</v>
      </c>
      <c r="J2463" s="9">
        <v>0</v>
      </c>
      <c r="K2463" s="9">
        <v>0</v>
      </c>
      <c r="L2463" s="9">
        <v>0</v>
      </c>
      <c r="M2463" s="9">
        <v>0</v>
      </c>
      <c r="N2463" s="10">
        <v>1</v>
      </c>
    </row>
    <row r="2464" spans="1:14" x14ac:dyDescent="0.25">
      <c r="A2464" s="33" t="s">
        <v>10</v>
      </c>
      <c r="B2464" s="11" t="s">
        <v>58</v>
      </c>
      <c r="C2464" s="5">
        <v>11543</v>
      </c>
      <c r="D2464" s="5" t="s">
        <v>71</v>
      </c>
      <c r="E2464" s="12" t="s">
        <v>16</v>
      </c>
      <c r="F2464" s="7">
        <v>98</v>
      </c>
      <c r="G2464" s="7">
        <v>91</v>
      </c>
      <c r="H2464" s="8">
        <v>11543050</v>
      </c>
      <c r="I2464" s="9">
        <v>1</v>
      </c>
      <c r="J2464" s="9">
        <v>0</v>
      </c>
      <c r="K2464" s="9">
        <v>1</v>
      </c>
      <c r="L2464" s="9">
        <v>0</v>
      </c>
      <c r="M2464" s="9">
        <v>1</v>
      </c>
      <c r="N2464" s="10">
        <v>3</v>
      </c>
    </row>
    <row r="2465" spans="1:14" x14ac:dyDescent="0.25">
      <c r="A2465" s="33" t="s">
        <v>10</v>
      </c>
      <c r="B2465" s="11" t="s">
        <v>58</v>
      </c>
      <c r="C2465" s="5">
        <v>11543</v>
      </c>
      <c r="D2465" s="5" t="s">
        <v>71</v>
      </c>
      <c r="E2465" s="12" t="s">
        <v>16</v>
      </c>
      <c r="F2465" s="7">
        <v>98</v>
      </c>
      <c r="G2465" s="7">
        <v>91</v>
      </c>
      <c r="H2465" s="8">
        <v>11543051</v>
      </c>
      <c r="I2465" s="9">
        <v>0</v>
      </c>
      <c r="J2465" s="9">
        <v>1</v>
      </c>
      <c r="K2465" s="9">
        <v>0</v>
      </c>
      <c r="L2465" s="9">
        <v>1</v>
      </c>
      <c r="M2465" s="9">
        <v>1</v>
      </c>
      <c r="N2465" s="10">
        <v>3</v>
      </c>
    </row>
    <row r="2466" spans="1:14" x14ac:dyDescent="0.25">
      <c r="A2466" s="33" t="s">
        <v>10</v>
      </c>
      <c r="B2466" s="11" t="s">
        <v>58</v>
      </c>
      <c r="C2466" s="5">
        <v>11543</v>
      </c>
      <c r="D2466" s="5" t="s">
        <v>71</v>
      </c>
      <c r="E2466" s="12" t="s">
        <v>16</v>
      </c>
      <c r="F2466" s="7">
        <v>98</v>
      </c>
      <c r="G2466" s="7">
        <v>91</v>
      </c>
      <c r="H2466" s="8">
        <v>11543052</v>
      </c>
      <c r="I2466" s="9">
        <v>0</v>
      </c>
      <c r="J2466" s="9">
        <v>0</v>
      </c>
      <c r="K2466" s="9">
        <v>1</v>
      </c>
      <c r="L2466" s="9">
        <v>1</v>
      </c>
      <c r="M2466" s="9">
        <v>1</v>
      </c>
      <c r="N2466" s="10">
        <v>3</v>
      </c>
    </row>
    <row r="2467" spans="1:14" x14ac:dyDescent="0.25">
      <c r="A2467" s="33" t="s">
        <v>10</v>
      </c>
      <c r="B2467" s="11" t="s">
        <v>58</v>
      </c>
      <c r="C2467" s="5">
        <v>11543</v>
      </c>
      <c r="D2467" s="5" t="s">
        <v>71</v>
      </c>
      <c r="E2467" s="12" t="s">
        <v>16</v>
      </c>
      <c r="F2467" s="7">
        <v>98</v>
      </c>
      <c r="G2467" s="7">
        <v>91</v>
      </c>
      <c r="H2467" s="8">
        <v>11543053</v>
      </c>
      <c r="I2467" s="9">
        <v>1</v>
      </c>
      <c r="J2467" s="9">
        <v>0</v>
      </c>
      <c r="K2467" s="9">
        <v>0</v>
      </c>
      <c r="L2467" s="9">
        <v>1</v>
      </c>
      <c r="M2467" s="9">
        <v>1</v>
      </c>
      <c r="N2467" s="10">
        <v>3</v>
      </c>
    </row>
    <row r="2468" spans="1:14" x14ac:dyDescent="0.25">
      <c r="A2468" s="33" t="s">
        <v>10</v>
      </c>
      <c r="B2468" s="11" t="s">
        <v>58</v>
      </c>
      <c r="C2468" s="5">
        <v>11543</v>
      </c>
      <c r="D2468" s="5" t="s">
        <v>71</v>
      </c>
      <c r="E2468" s="12" t="s">
        <v>16</v>
      </c>
      <c r="F2468" s="7">
        <v>98</v>
      </c>
      <c r="G2468" s="7">
        <v>91</v>
      </c>
      <c r="H2468" s="8">
        <v>11543054</v>
      </c>
      <c r="I2468" s="9">
        <v>1</v>
      </c>
      <c r="J2468" s="9">
        <v>1</v>
      </c>
      <c r="K2468" s="9">
        <v>1</v>
      </c>
      <c r="L2468" s="9">
        <v>1</v>
      </c>
      <c r="M2468" s="9">
        <v>1</v>
      </c>
      <c r="N2468" s="10">
        <v>5</v>
      </c>
    </row>
    <row r="2469" spans="1:14" x14ac:dyDescent="0.25">
      <c r="A2469" s="33" t="s">
        <v>10</v>
      </c>
      <c r="B2469" s="11" t="s">
        <v>58</v>
      </c>
      <c r="C2469" s="5">
        <v>11543</v>
      </c>
      <c r="D2469" s="5" t="s">
        <v>71</v>
      </c>
      <c r="E2469" s="12" t="s">
        <v>16</v>
      </c>
      <c r="F2469" s="7">
        <v>98</v>
      </c>
      <c r="G2469" s="7">
        <v>91</v>
      </c>
      <c r="H2469" s="8">
        <v>11543055</v>
      </c>
      <c r="I2469" s="9">
        <v>0</v>
      </c>
      <c r="J2469" s="9">
        <v>1</v>
      </c>
      <c r="K2469" s="9">
        <v>1</v>
      </c>
      <c r="L2469" s="9">
        <v>1</v>
      </c>
      <c r="M2469" s="9">
        <v>1</v>
      </c>
      <c r="N2469" s="10">
        <v>4</v>
      </c>
    </row>
    <row r="2470" spans="1:14" x14ac:dyDescent="0.25">
      <c r="A2470" s="33" t="s">
        <v>10</v>
      </c>
      <c r="B2470" s="11" t="s">
        <v>58</v>
      </c>
      <c r="C2470" s="5">
        <v>11543</v>
      </c>
      <c r="D2470" s="5" t="s">
        <v>71</v>
      </c>
      <c r="E2470" s="12" t="s">
        <v>16</v>
      </c>
      <c r="F2470" s="7">
        <v>98</v>
      </c>
      <c r="G2470" s="7">
        <v>91</v>
      </c>
      <c r="H2470" s="8">
        <v>11543056</v>
      </c>
      <c r="I2470" s="9">
        <v>0</v>
      </c>
      <c r="J2470" s="9">
        <v>1</v>
      </c>
      <c r="K2470" s="9">
        <v>1</v>
      </c>
      <c r="L2470" s="9">
        <v>0</v>
      </c>
      <c r="M2470" s="9">
        <v>1</v>
      </c>
      <c r="N2470" s="10">
        <v>3</v>
      </c>
    </row>
    <row r="2471" spans="1:14" x14ac:dyDescent="0.25">
      <c r="A2471" s="33" t="s">
        <v>10</v>
      </c>
      <c r="B2471" s="11" t="s">
        <v>58</v>
      </c>
      <c r="C2471" s="5">
        <v>11543</v>
      </c>
      <c r="D2471" s="5" t="s">
        <v>71</v>
      </c>
      <c r="E2471" s="12" t="s">
        <v>16</v>
      </c>
      <c r="F2471" s="7">
        <v>98</v>
      </c>
      <c r="G2471" s="7">
        <v>91</v>
      </c>
      <c r="H2471" s="8">
        <v>11543057</v>
      </c>
      <c r="I2471" s="9">
        <v>0</v>
      </c>
      <c r="J2471" s="9">
        <v>1</v>
      </c>
      <c r="K2471" s="9">
        <v>0</v>
      </c>
      <c r="L2471" s="9">
        <v>1</v>
      </c>
      <c r="M2471" s="9">
        <v>1</v>
      </c>
      <c r="N2471" s="10">
        <v>3</v>
      </c>
    </row>
    <row r="2472" spans="1:14" x14ac:dyDescent="0.25">
      <c r="A2472" s="33" t="s">
        <v>10</v>
      </c>
      <c r="B2472" s="11" t="s">
        <v>58</v>
      </c>
      <c r="C2472" s="5">
        <v>11543</v>
      </c>
      <c r="D2472" s="5" t="s">
        <v>71</v>
      </c>
      <c r="E2472" s="12" t="s">
        <v>16</v>
      </c>
      <c r="F2472" s="7">
        <v>98</v>
      </c>
      <c r="G2472" s="7">
        <v>91</v>
      </c>
      <c r="H2472" s="8">
        <v>11543058</v>
      </c>
      <c r="I2472" s="9">
        <v>0</v>
      </c>
      <c r="J2472" s="9">
        <v>1</v>
      </c>
      <c r="K2472" s="9">
        <v>0</v>
      </c>
      <c r="L2472" s="9">
        <v>1</v>
      </c>
      <c r="M2472" s="9">
        <v>1</v>
      </c>
      <c r="N2472" s="10">
        <v>3</v>
      </c>
    </row>
    <row r="2473" spans="1:14" x14ac:dyDescent="0.25">
      <c r="A2473" s="33" t="s">
        <v>10</v>
      </c>
      <c r="B2473" s="11" t="s">
        <v>58</v>
      </c>
      <c r="C2473" s="5">
        <v>11543</v>
      </c>
      <c r="D2473" s="5" t="s">
        <v>71</v>
      </c>
      <c r="E2473" s="12" t="s">
        <v>16</v>
      </c>
      <c r="F2473" s="7">
        <v>98</v>
      </c>
      <c r="G2473" s="7">
        <v>91</v>
      </c>
      <c r="H2473" s="8">
        <v>11543059</v>
      </c>
      <c r="I2473" s="9">
        <v>0</v>
      </c>
      <c r="J2473" s="9">
        <v>0</v>
      </c>
      <c r="K2473" s="9">
        <v>0</v>
      </c>
      <c r="L2473" s="9">
        <v>1</v>
      </c>
      <c r="M2473" s="9">
        <v>1</v>
      </c>
      <c r="N2473" s="10">
        <v>2</v>
      </c>
    </row>
    <row r="2474" spans="1:14" x14ac:dyDescent="0.25">
      <c r="A2474" s="33" t="s">
        <v>10</v>
      </c>
      <c r="B2474" s="11" t="s">
        <v>58</v>
      </c>
      <c r="C2474" s="5">
        <v>11543</v>
      </c>
      <c r="D2474" s="5" t="s">
        <v>71</v>
      </c>
      <c r="E2474" s="35" t="s">
        <v>17</v>
      </c>
      <c r="F2474" s="7">
        <v>98</v>
      </c>
      <c r="G2474" s="7">
        <v>91</v>
      </c>
      <c r="H2474" s="8">
        <v>11543060</v>
      </c>
      <c r="I2474" s="9">
        <v>1</v>
      </c>
      <c r="J2474" s="9">
        <v>1</v>
      </c>
      <c r="K2474" s="9">
        <v>0</v>
      </c>
      <c r="L2474" s="9">
        <v>1</v>
      </c>
      <c r="M2474" s="9">
        <v>1</v>
      </c>
      <c r="N2474" s="10">
        <v>4</v>
      </c>
    </row>
    <row r="2475" spans="1:14" x14ac:dyDescent="0.25">
      <c r="A2475" s="33" t="s">
        <v>10</v>
      </c>
      <c r="B2475" s="11" t="s">
        <v>58</v>
      </c>
      <c r="C2475" s="5">
        <v>11543</v>
      </c>
      <c r="D2475" s="5" t="s">
        <v>71</v>
      </c>
      <c r="E2475" s="12" t="s">
        <v>17</v>
      </c>
      <c r="F2475" s="7">
        <v>98</v>
      </c>
      <c r="G2475" s="7">
        <v>91</v>
      </c>
      <c r="H2475" s="8">
        <v>11543061</v>
      </c>
      <c r="I2475" s="9">
        <v>1</v>
      </c>
      <c r="J2475" s="9">
        <v>1</v>
      </c>
      <c r="K2475" s="9">
        <v>1</v>
      </c>
      <c r="L2475" s="9">
        <v>1</v>
      </c>
      <c r="M2475" s="9">
        <v>1</v>
      </c>
      <c r="N2475" s="10">
        <v>5</v>
      </c>
    </row>
    <row r="2476" spans="1:14" x14ac:dyDescent="0.25">
      <c r="A2476" s="33" t="s">
        <v>10</v>
      </c>
      <c r="B2476" s="11" t="s">
        <v>58</v>
      </c>
      <c r="C2476" s="5">
        <v>11543</v>
      </c>
      <c r="D2476" s="5" t="s">
        <v>71</v>
      </c>
      <c r="E2476" s="12" t="s">
        <v>17</v>
      </c>
      <c r="F2476" s="7">
        <v>98</v>
      </c>
      <c r="G2476" s="7">
        <v>91</v>
      </c>
      <c r="H2476" s="8">
        <v>11543062</v>
      </c>
      <c r="I2476" s="9">
        <v>0</v>
      </c>
      <c r="J2476" s="9">
        <v>1</v>
      </c>
      <c r="K2476" s="9">
        <v>0</v>
      </c>
      <c r="L2476" s="9">
        <v>1</v>
      </c>
      <c r="M2476" s="9">
        <v>1</v>
      </c>
      <c r="N2476" s="10">
        <v>3</v>
      </c>
    </row>
    <row r="2477" spans="1:14" x14ac:dyDescent="0.25">
      <c r="A2477" s="33" t="s">
        <v>10</v>
      </c>
      <c r="B2477" s="11" t="s">
        <v>58</v>
      </c>
      <c r="C2477" s="5">
        <v>11543</v>
      </c>
      <c r="D2477" s="5" t="s">
        <v>71</v>
      </c>
      <c r="E2477" s="12" t="s">
        <v>17</v>
      </c>
      <c r="F2477" s="7">
        <v>98</v>
      </c>
      <c r="G2477" s="7">
        <v>91</v>
      </c>
      <c r="H2477" s="8">
        <v>11543063</v>
      </c>
      <c r="I2477" s="9">
        <v>1</v>
      </c>
      <c r="J2477" s="9">
        <v>1</v>
      </c>
      <c r="K2477" s="9">
        <v>0</v>
      </c>
      <c r="L2477" s="9">
        <v>1</v>
      </c>
      <c r="M2477" s="9">
        <v>1</v>
      </c>
      <c r="N2477" s="10">
        <v>4</v>
      </c>
    </row>
    <row r="2478" spans="1:14" x14ac:dyDescent="0.25">
      <c r="A2478" s="33" t="s">
        <v>10</v>
      </c>
      <c r="B2478" s="11" t="s">
        <v>58</v>
      </c>
      <c r="C2478" s="5">
        <v>11543</v>
      </c>
      <c r="D2478" s="5" t="s">
        <v>71</v>
      </c>
      <c r="E2478" s="12" t="s">
        <v>17</v>
      </c>
      <c r="F2478" s="7">
        <v>98</v>
      </c>
      <c r="G2478" s="7">
        <v>91</v>
      </c>
      <c r="H2478" s="8">
        <v>11543064</v>
      </c>
      <c r="I2478" s="9">
        <v>1</v>
      </c>
      <c r="J2478" s="9">
        <v>1</v>
      </c>
      <c r="K2478" s="9">
        <v>1</v>
      </c>
      <c r="L2478" s="9">
        <v>1</v>
      </c>
      <c r="M2478" s="9">
        <v>1</v>
      </c>
      <c r="N2478" s="10">
        <v>5</v>
      </c>
    </row>
    <row r="2479" spans="1:14" x14ac:dyDescent="0.25">
      <c r="A2479" s="33" t="s">
        <v>10</v>
      </c>
      <c r="B2479" s="11" t="s">
        <v>58</v>
      </c>
      <c r="C2479" s="5">
        <v>11543</v>
      </c>
      <c r="D2479" s="5" t="s">
        <v>71</v>
      </c>
      <c r="E2479" s="12" t="s">
        <v>17</v>
      </c>
      <c r="F2479" s="7">
        <v>98</v>
      </c>
      <c r="G2479" s="7">
        <v>91</v>
      </c>
      <c r="H2479" s="8">
        <v>11543065</v>
      </c>
      <c r="I2479" s="9">
        <v>1</v>
      </c>
      <c r="J2479" s="9">
        <v>1</v>
      </c>
      <c r="K2479" s="9">
        <v>1</v>
      </c>
      <c r="L2479" s="9">
        <v>1</v>
      </c>
      <c r="M2479" s="9">
        <v>1</v>
      </c>
      <c r="N2479" s="10">
        <v>5</v>
      </c>
    </row>
    <row r="2480" spans="1:14" x14ac:dyDescent="0.25">
      <c r="A2480" s="33" t="s">
        <v>10</v>
      </c>
      <c r="B2480" s="11" t="s">
        <v>58</v>
      </c>
      <c r="C2480" s="5">
        <v>11543</v>
      </c>
      <c r="D2480" s="5" t="s">
        <v>71</v>
      </c>
      <c r="E2480" s="12" t="s">
        <v>17</v>
      </c>
      <c r="F2480" s="7">
        <v>98</v>
      </c>
      <c r="G2480" s="7">
        <v>91</v>
      </c>
      <c r="H2480" s="8">
        <v>11543066</v>
      </c>
      <c r="I2480" s="9">
        <v>1</v>
      </c>
      <c r="J2480" s="9">
        <v>1</v>
      </c>
      <c r="K2480" s="9">
        <v>1</v>
      </c>
      <c r="L2480" s="9">
        <v>1</v>
      </c>
      <c r="M2480" s="9">
        <v>1</v>
      </c>
      <c r="N2480" s="10">
        <v>5</v>
      </c>
    </row>
    <row r="2481" spans="1:14" x14ac:dyDescent="0.25">
      <c r="A2481" s="33" t="s">
        <v>10</v>
      </c>
      <c r="B2481" s="11" t="s">
        <v>58</v>
      </c>
      <c r="C2481" s="5">
        <v>11543</v>
      </c>
      <c r="D2481" s="5" t="s">
        <v>71</v>
      </c>
      <c r="E2481" s="12" t="s">
        <v>17</v>
      </c>
      <c r="F2481" s="7">
        <v>98</v>
      </c>
      <c r="G2481" s="7">
        <v>91</v>
      </c>
      <c r="H2481" s="8">
        <v>11543067</v>
      </c>
      <c r="I2481" s="9">
        <v>1</v>
      </c>
      <c r="J2481" s="9">
        <v>1</v>
      </c>
      <c r="K2481" s="9">
        <v>0</v>
      </c>
      <c r="L2481" s="9">
        <v>1</v>
      </c>
      <c r="M2481" s="9">
        <v>1</v>
      </c>
      <c r="N2481" s="10">
        <v>4</v>
      </c>
    </row>
    <row r="2482" spans="1:14" x14ac:dyDescent="0.25">
      <c r="A2482" s="33" t="s">
        <v>10</v>
      </c>
      <c r="B2482" s="11" t="s">
        <v>58</v>
      </c>
      <c r="C2482" s="5">
        <v>11543</v>
      </c>
      <c r="D2482" s="5" t="s">
        <v>71</v>
      </c>
      <c r="E2482" s="12" t="s">
        <v>17</v>
      </c>
      <c r="F2482" s="7">
        <v>98</v>
      </c>
      <c r="G2482" s="7">
        <v>91</v>
      </c>
      <c r="H2482" s="8">
        <v>11543068</v>
      </c>
      <c r="I2482" s="9">
        <v>1</v>
      </c>
      <c r="J2482" s="9">
        <v>1</v>
      </c>
      <c r="K2482" s="9">
        <v>0</v>
      </c>
      <c r="L2482" s="9">
        <v>1</v>
      </c>
      <c r="M2482" s="9">
        <v>1</v>
      </c>
      <c r="N2482" s="10">
        <v>4</v>
      </c>
    </row>
    <row r="2483" spans="1:14" x14ac:dyDescent="0.25">
      <c r="A2483" s="33" t="s">
        <v>10</v>
      </c>
      <c r="B2483" s="11" t="s">
        <v>58</v>
      </c>
      <c r="C2483" s="5">
        <v>11543</v>
      </c>
      <c r="D2483" s="5" t="s">
        <v>71</v>
      </c>
      <c r="E2483" s="12" t="s">
        <v>17</v>
      </c>
      <c r="F2483" s="7">
        <v>98</v>
      </c>
      <c r="G2483" s="7">
        <v>91</v>
      </c>
      <c r="H2483" s="8">
        <v>11543069</v>
      </c>
      <c r="I2483" s="9">
        <v>0</v>
      </c>
      <c r="J2483" s="9">
        <v>1</v>
      </c>
      <c r="K2483" s="9">
        <v>0</v>
      </c>
      <c r="L2483" s="9">
        <v>1</v>
      </c>
      <c r="M2483" s="9">
        <v>1</v>
      </c>
      <c r="N2483" s="10">
        <v>3</v>
      </c>
    </row>
    <row r="2484" spans="1:14" x14ac:dyDescent="0.25">
      <c r="A2484" s="33" t="s">
        <v>10</v>
      </c>
      <c r="B2484" s="11" t="s">
        <v>58</v>
      </c>
      <c r="C2484" s="5">
        <v>11543</v>
      </c>
      <c r="D2484" s="5" t="s">
        <v>71</v>
      </c>
      <c r="E2484" s="12" t="s">
        <v>17</v>
      </c>
      <c r="F2484" s="7">
        <v>98</v>
      </c>
      <c r="G2484" s="7">
        <v>91</v>
      </c>
      <c r="H2484" s="8">
        <v>11543070</v>
      </c>
      <c r="I2484" s="9">
        <v>1</v>
      </c>
      <c r="J2484" s="9">
        <v>0</v>
      </c>
      <c r="K2484" s="9">
        <v>0</v>
      </c>
      <c r="L2484" s="9">
        <v>1</v>
      </c>
      <c r="M2484" s="9">
        <v>1</v>
      </c>
      <c r="N2484" s="10">
        <v>3</v>
      </c>
    </row>
    <row r="2485" spans="1:14" x14ac:dyDescent="0.25">
      <c r="A2485" s="33" t="s">
        <v>10</v>
      </c>
      <c r="B2485" s="11" t="s">
        <v>58</v>
      </c>
      <c r="C2485" s="5">
        <v>11543</v>
      </c>
      <c r="D2485" s="5" t="s">
        <v>71</v>
      </c>
      <c r="E2485" s="12" t="s">
        <v>17</v>
      </c>
      <c r="F2485" s="7">
        <v>98</v>
      </c>
      <c r="G2485" s="7">
        <v>91</v>
      </c>
      <c r="H2485" s="8">
        <v>11543071</v>
      </c>
      <c r="I2485" s="9">
        <v>1</v>
      </c>
      <c r="J2485" s="9">
        <v>1</v>
      </c>
      <c r="K2485" s="9">
        <v>1</v>
      </c>
      <c r="L2485" s="9">
        <v>1</v>
      </c>
      <c r="M2485" s="9">
        <v>1</v>
      </c>
      <c r="N2485" s="10">
        <v>5</v>
      </c>
    </row>
    <row r="2486" spans="1:14" x14ac:dyDescent="0.25">
      <c r="A2486" s="33" t="s">
        <v>10</v>
      </c>
      <c r="B2486" s="11" t="s">
        <v>58</v>
      </c>
      <c r="C2486" s="5">
        <v>11543</v>
      </c>
      <c r="D2486" s="5" t="s">
        <v>71</v>
      </c>
      <c r="E2486" s="12" t="s">
        <v>17</v>
      </c>
      <c r="F2486" s="7">
        <v>98</v>
      </c>
      <c r="G2486" s="7">
        <v>91</v>
      </c>
      <c r="H2486" s="8">
        <v>11543072</v>
      </c>
      <c r="I2486" s="9">
        <v>1</v>
      </c>
      <c r="J2486" s="9">
        <v>1</v>
      </c>
      <c r="K2486" s="9">
        <v>0</v>
      </c>
      <c r="L2486" s="9">
        <v>1</v>
      </c>
      <c r="M2486" s="9">
        <v>1</v>
      </c>
      <c r="N2486" s="10">
        <v>4</v>
      </c>
    </row>
    <row r="2487" spans="1:14" x14ac:dyDescent="0.25">
      <c r="A2487" s="33" t="s">
        <v>10</v>
      </c>
      <c r="B2487" s="11" t="s">
        <v>58</v>
      </c>
      <c r="C2487" s="5">
        <v>11543</v>
      </c>
      <c r="D2487" s="5" t="s">
        <v>71</v>
      </c>
      <c r="E2487" s="12" t="s">
        <v>17</v>
      </c>
      <c r="F2487" s="7">
        <v>98</v>
      </c>
      <c r="G2487" s="7">
        <v>91</v>
      </c>
      <c r="H2487" s="8">
        <v>11543073</v>
      </c>
      <c r="I2487" s="9">
        <v>1</v>
      </c>
      <c r="J2487" s="9">
        <v>1</v>
      </c>
      <c r="K2487" s="9">
        <v>0</v>
      </c>
      <c r="L2487" s="9">
        <v>1</v>
      </c>
      <c r="M2487" s="9">
        <v>1</v>
      </c>
      <c r="N2487" s="10">
        <v>4</v>
      </c>
    </row>
    <row r="2488" spans="1:14" x14ac:dyDescent="0.25">
      <c r="A2488" s="33" t="s">
        <v>10</v>
      </c>
      <c r="B2488" s="11" t="s">
        <v>58</v>
      </c>
      <c r="C2488" s="5">
        <v>11543</v>
      </c>
      <c r="D2488" s="5" t="s">
        <v>71</v>
      </c>
      <c r="E2488" s="12" t="s">
        <v>17</v>
      </c>
      <c r="F2488" s="7">
        <v>98</v>
      </c>
      <c r="G2488" s="7">
        <v>91</v>
      </c>
      <c r="H2488" s="8">
        <v>11543074</v>
      </c>
      <c r="I2488" s="9">
        <v>1</v>
      </c>
      <c r="J2488" s="9">
        <v>1</v>
      </c>
      <c r="K2488" s="9">
        <v>1</v>
      </c>
      <c r="L2488" s="9">
        <v>1</v>
      </c>
      <c r="M2488" s="9">
        <v>1</v>
      </c>
      <c r="N2488" s="10">
        <v>5</v>
      </c>
    </row>
    <row r="2489" spans="1:14" x14ac:dyDescent="0.25">
      <c r="A2489" s="33" t="s">
        <v>10</v>
      </c>
      <c r="B2489" s="11" t="s">
        <v>58</v>
      </c>
      <c r="C2489" s="5">
        <v>11543</v>
      </c>
      <c r="D2489" s="5" t="s">
        <v>71</v>
      </c>
      <c r="E2489" s="12" t="s">
        <v>17</v>
      </c>
      <c r="F2489" s="7">
        <v>98</v>
      </c>
      <c r="G2489" s="7">
        <v>91</v>
      </c>
      <c r="H2489" s="8">
        <v>11543075</v>
      </c>
      <c r="I2489" s="9">
        <v>1</v>
      </c>
      <c r="J2489" s="9">
        <v>1</v>
      </c>
      <c r="K2489" s="9">
        <v>0</v>
      </c>
      <c r="L2489" s="9">
        <v>1</v>
      </c>
      <c r="M2489" s="9">
        <v>1</v>
      </c>
      <c r="N2489" s="10">
        <v>4</v>
      </c>
    </row>
    <row r="2490" spans="1:14" x14ac:dyDescent="0.25">
      <c r="A2490" s="33" t="s">
        <v>10</v>
      </c>
      <c r="B2490" s="11" t="s">
        <v>58</v>
      </c>
      <c r="C2490" s="5">
        <v>11543</v>
      </c>
      <c r="D2490" s="5" t="s">
        <v>71</v>
      </c>
      <c r="E2490" s="12" t="s">
        <v>17</v>
      </c>
      <c r="F2490" s="7">
        <v>98</v>
      </c>
      <c r="G2490" s="7">
        <v>91</v>
      </c>
      <c r="H2490" s="8">
        <v>11543076</v>
      </c>
      <c r="I2490" s="9">
        <v>1</v>
      </c>
      <c r="J2490" s="9">
        <v>0</v>
      </c>
      <c r="K2490" s="9">
        <v>1</v>
      </c>
      <c r="L2490" s="9">
        <v>1</v>
      </c>
      <c r="M2490" s="9">
        <v>0</v>
      </c>
      <c r="N2490" s="10">
        <v>3</v>
      </c>
    </row>
    <row r="2491" spans="1:14" x14ac:dyDescent="0.25">
      <c r="A2491" s="33" t="s">
        <v>10</v>
      </c>
      <c r="B2491" s="11" t="s">
        <v>58</v>
      </c>
      <c r="C2491" s="5">
        <v>11543</v>
      </c>
      <c r="D2491" s="5" t="s">
        <v>71</v>
      </c>
      <c r="E2491" s="12" t="s">
        <v>17</v>
      </c>
      <c r="F2491" s="7">
        <v>98</v>
      </c>
      <c r="G2491" s="7">
        <v>91</v>
      </c>
      <c r="H2491" s="8">
        <v>11543077</v>
      </c>
      <c r="I2491" s="9">
        <v>1</v>
      </c>
      <c r="J2491" s="9">
        <v>1</v>
      </c>
      <c r="K2491" s="9">
        <v>1</v>
      </c>
      <c r="L2491" s="9">
        <v>1</v>
      </c>
      <c r="M2491" s="9">
        <v>1</v>
      </c>
      <c r="N2491" s="10">
        <v>5</v>
      </c>
    </row>
    <row r="2492" spans="1:14" x14ac:dyDescent="0.25">
      <c r="A2492" s="33" t="s">
        <v>10</v>
      </c>
      <c r="B2492" s="11" t="s">
        <v>58</v>
      </c>
      <c r="C2492" s="5">
        <v>11543</v>
      </c>
      <c r="D2492" s="5" t="s">
        <v>71</v>
      </c>
      <c r="E2492" s="12" t="s">
        <v>17</v>
      </c>
      <c r="F2492" s="7">
        <v>98</v>
      </c>
      <c r="G2492" s="7">
        <v>91</v>
      </c>
      <c r="H2492" s="8">
        <v>11543078</v>
      </c>
      <c r="I2492" s="9">
        <v>1</v>
      </c>
      <c r="J2492" s="9">
        <v>0</v>
      </c>
      <c r="K2492" s="9">
        <v>1</v>
      </c>
      <c r="L2492" s="9">
        <v>1</v>
      </c>
      <c r="M2492" s="9">
        <v>1</v>
      </c>
      <c r="N2492" s="10">
        <v>4</v>
      </c>
    </row>
    <row r="2493" spans="1:14" x14ac:dyDescent="0.25">
      <c r="A2493" s="33" t="s">
        <v>10</v>
      </c>
      <c r="B2493" s="11" t="s">
        <v>58</v>
      </c>
      <c r="C2493" s="5">
        <v>11543</v>
      </c>
      <c r="D2493" s="5" t="s">
        <v>71</v>
      </c>
      <c r="E2493" s="12" t="s">
        <v>17</v>
      </c>
      <c r="F2493" s="7">
        <v>98</v>
      </c>
      <c r="G2493" s="7">
        <v>91</v>
      </c>
      <c r="H2493" s="8">
        <v>11543079</v>
      </c>
      <c r="I2493" s="9">
        <v>1</v>
      </c>
      <c r="J2493" s="9">
        <v>1</v>
      </c>
      <c r="K2493" s="9">
        <v>0</v>
      </c>
      <c r="L2493" s="9">
        <v>1</v>
      </c>
      <c r="M2493" s="9">
        <v>1</v>
      </c>
      <c r="N2493" s="10">
        <v>4</v>
      </c>
    </row>
    <row r="2494" spans="1:14" x14ac:dyDescent="0.25">
      <c r="A2494" s="33" t="s">
        <v>10</v>
      </c>
      <c r="B2494" s="11" t="s">
        <v>58</v>
      </c>
      <c r="C2494" s="5">
        <v>11543</v>
      </c>
      <c r="D2494" s="5" t="s">
        <v>71</v>
      </c>
      <c r="E2494" s="12" t="s">
        <v>17</v>
      </c>
      <c r="F2494" s="7">
        <v>98</v>
      </c>
      <c r="G2494" s="7">
        <v>91</v>
      </c>
      <c r="H2494" s="8">
        <v>11543080</v>
      </c>
      <c r="I2494" s="9">
        <v>1</v>
      </c>
      <c r="J2494" s="9">
        <v>1</v>
      </c>
      <c r="K2494" s="9">
        <v>1</v>
      </c>
      <c r="L2494" s="9">
        <v>1</v>
      </c>
      <c r="M2494" s="9">
        <v>1</v>
      </c>
      <c r="N2494" s="10">
        <v>5</v>
      </c>
    </row>
    <row r="2495" spans="1:14" x14ac:dyDescent="0.25">
      <c r="A2495" s="33" t="s">
        <v>10</v>
      </c>
      <c r="B2495" s="11" t="s">
        <v>58</v>
      </c>
      <c r="C2495" s="5">
        <v>11543</v>
      </c>
      <c r="D2495" s="5" t="s">
        <v>71</v>
      </c>
      <c r="E2495" s="12" t="s">
        <v>17</v>
      </c>
      <c r="F2495" s="7">
        <v>98</v>
      </c>
      <c r="G2495" s="7">
        <v>91</v>
      </c>
      <c r="H2495" s="8">
        <v>11543081</v>
      </c>
      <c r="I2495" s="9">
        <v>1</v>
      </c>
      <c r="J2495" s="9">
        <v>1</v>
      </c>
      <c r="K2495" s="9">
        <v>1</v>
      </c>
      <c r="L2495" s="9">
        <v>1</v>
      </c>
      <c r="M2495" s="9">
        <v>1</v>
      </c>
      <c r="N2495" s="10">
        <v>5</v>
      </c>
    </row>
    <row r="2496" spans="1:14" x14ac:dyDescent="0.25">
      <c r="A2496" s="33" t="s">
        <v>10</v>
      </c>
      <c r="B2496" s="11" t="s">
        <v>58</v>
      </c>
      <c r="C2496" s="5">
        <v>11543</v>
      </c>
      <c r="D2496" s="5" t="s">
        <v>71</v>
      </c>
      <c r="E2496" s="12" t="s">
        <v>17</v>
      </c>
      <c r="F2496" s="7">
        <v>98</v>
      </c>
      <c r="G2496" s="7">
        <v>91</v>
      </c>
      <c r="H2496" s="8">
        <v>11543082</v>
      </c>
      <c r="I2496" s="9">
        <v>1</v>
      </c>
      <c r="J2496" s="9">
        <v>1</v>
      </c>
      <c r="K2496" s="9">
        <v>1</v>
      </c>
      <c r="L2496" s="9">
        <v>1</v>
      </c>
      <c r="M2496" s="9">
        <v>1</v>
      </c>
      <c r="N2496" s="10">
        <v>5</v>
      </c>
    </row>
    <row r="2497" spans="1:14" x14ac:dyDescent="0.25">
      <c r="A2497" s="33" t="s">
        <v>10</v>
      </c>
      <c r="B2497" s="11" t="s">
        <v>58</v>
      </c>
      <c r="C2497" s="5">
        <v>11543</v>
      </c>
      <c r="D2497" s="5" t="s">
        <v>71</v>
      </c>
      <c r="E2497" s="12" t="s">
        <v>17</v>
      </c>
      <c r="F2497" s="7">
        <v>98</v>
      </c>
      <c r="G2497" s="7">
        <v>91</v>
      </c>
      <c r="H2497" s="8">
        <v>11543083</v>
      </c>
      <c r="I2497" s="9">
        <v>1</v>
      </c>
      <c r="J2497" s="9">
        <v>1</v>
      </c>
      <c r="K2497" s="9">
        <v>0</v>
      </c>
      <c r="L2497" s="9">
        <v>1</v>
      </c>
      <c r="M2497" s="9">
        <v>1</v>
      </c>
      <c r="N2497" s="10">
        <v>4</v>
      </c>
    </row>
    <row r="2498" spans="1:14" x14ac:dyDescent="0.25">
      <c r="A2498" s="33" t="s">
        <v>10</v>
      </c>
      <c r="B2498" s="11" t="s">
        <v>58</v>
      </c>
      <c r="C2498" s="5">
        <v>11543</v>
      </c>
      <c r="D2498" s="5" t="s">
        <v>71</v>
      </c>
      <c r="E2498" s="12" t="s">
        <v>17</v>
      </c>
      <c r="F2498" s="7">
        <v>98</v>
      </c>
      <c r="G2498" s="7">
        <v>91</v>
      </c>
      <c r="H2498" s="8">
        <v>11543084</v>
      </c>
      <c r="I2498" s="9">
        <v>1</v>
      </c>
      <c r="J2498" s="9">
        <v>0</v>
      </c>
      <c r="K2498" s="9">
        <v>0</v>
      </c>
      <c r="L2498" s="9">
        <v>1</v>
      </c>
      <c r="M2498" s="9">
        <v>1</v>
      </c>
      <c r="N2498" s="10">
        <v>3</v>
      </c>
    </row>
    <row r="2499" spans="1:14" x14ac:dyDescent="0.25">
      <c r="A2499" s="33" t="s">
        <v>10</v>
      </c>
      <c r="B2499" s="11" t="s">
        <v>58</v>
      </c>
      <c r="C2499" s="5">
        <v>11543</v>
      </c>
      <c r="D2499" s="5" t="s">
        <v>71</v>
      </c>
      <c r="E2499" s="12" t="s">
        <v>17</v>
      </c>
      <c r="F2499" s="7">
        <v>98</v>
      </c>
      <c r="G2499" s="7">
        <v>91</v>
      </c>
      <c r="H2499" s="8">
        <v>11543085</v>
      </c>
      <c r="I2499" s="9">
        <v>1</v>
      </c>
      <c r="J2499" s="9">
        <v>0</v>
      </c>
      <c r="K2499" s="9">
        <v>1</v>
      </c>
      <c r="L2499" s="9">
        <v>1</v>
      </c>
      <c r="M2499" s="9">
        <v>1</v>
      </c>
      <c r="N2499" s="10">
        <v>4</v>
      </c>
    </row>
    <row r="2500" spans="1:14" x14ac:dyDescent="0.25">
      <c r="A2500" s="33" t="s">
        <v>10</v>
      </c>
      <c r="B2500" s="11" t="s">
        <v>58</v>
      </c>
      <c r="C2500" s="5">
        <v>11543</v>
      </c>
      <c r="D2500" s="5" t="s">
        <v>71</v>
      </c>
      <c r="E2500" s="12" t="s">
        <v>17</v>
      </c>
      <c r="F2500" s="7">
        <v>98</v>
      </c>
      <c r="G2500" s="7">
        <v>91</v>
      </c>
      <c r="H2500" s="8">
        <v>11543086</v>
      </c>
      <c r="I2500" s="9">
        <v>0</v>
      </c>
      <c r="J2500" s="9">
        <v>0</v>
      </c>
      <c r="K2500" s="9">
        <v>1</v>
      </c>
      <c r="L2500" s="9">
        <v>1</v>
      </c>
      <c r="M2500" s="9">
        <v>1</v>
      </c>
      <c r="N2500" s="10">
        <v>3</v>
      </c>
    </row>
    <row r="2501" spans="1:14" x14ac:dyDescent="0.25">
      <c r="A2501" s="33" t="s">
        <v>10</v>
      </c>
      <c r="B2501" s="11" t="s">
        <v>58</v>
      </c>
      <c r="C2501" s="5">
        <v>11543</v>
      </c>
      <c r="D2501" s="5" t="s">
        <v>71</v>
      </c>
      <c r="E2501" s="12" t="s">
        <v>17</v>
      </c>
      <c r="F2501" s="7">
        <v>98</v>
      </c>
      <c r="G2501" s="7">
        <v>91</v>
      </c>
      <c r="H2501" s="8">
        <v>11543087</v>
      </c>
      <c r="I2501" s="9">
        <v>1</v>
      </c>
      <c r="J2501" s="9">
        <v>1</v>
      </c>
      <c r="K2501" s="9">
        <v>1</v>
      </c>
      <c r="L2501" s="9">
        <v>1</v>
      </c>
      <c r="M2501" s="9">
        <v>1</v>
      </c>
      <c r="N2501" s="10">
        <v>5</v>
      </c>
    </row>
    <row r="2502" spans="1:14" x14ac:dyDescent="0.25">
      <c r="A2502" s="33" t="s">
        <v>10</v>
      </c>
      <c r="B2502" s="11" t="s">
        <v>58</v>
      </c>
      <c r="C2502" s="5">
        <v>11543</v>
      </c>
      <c r="D2502" s="5" t="s">
        <v>71</v>
      </c>
      <c r="E2502" s="12" t="s">
        <v>17</v>
      </c>
      <c r="F2502" s="7">
        <v>98</v>
      </c>
      <c r="G2502" s="7">
        <v>91</v>
      </c>
      <c r="H2502" s="8">
        <v>11543088</v>
      </c>
      <c r="I2502" s="9">
        <v>1</v>
      </c>
      <c r="J2502" s="9">
        <v>1</v>
      </c>
      <c r="K2502" s="9">
        <v>1</v>
      </c>
      <c r="L2502" s="9">
        <v>1</v>
      </c>
      <c r="M2502" s="9">
        <v>1</v>
      </c>
      <c r="N2502" s="10">
        <v>5</v>
      </c>
    </row>
    <row r="2503" spans="1:14" x14ac:dyDescent="0.25">
      <c r="A2503" s="33" t="s">
        <v>10</v>
      </c>
      <c r="B2503" s="11" t="s">
        <v>58</v>
      </c>
      <c r="C2503" s="5">
        <v>11543</v>
      </c>
      <c r="D2503" s="5" t="s">
        <v>71</v>
      </c>
      <c r="E2503" s="12" t="s">
        <v>17</v>
      </c>
      <c r="F2503" s="7">
        <v>98</v>
      </c>
      <c r="G2503" s="7">
        <v>91</v>
      </c>
      <c r="H2503" s="8">
        <v>11543089</v>
      </c>
      <c r="I2503" s="9">
        <v>1</v>
      </c>
      <c r="J2503" s="9">
        <v>1</v>
      </c>
      <c r="K2503" s="9">
        <v>1</v>
      </c>
      <c r="L2503" s="9">
        <v>1</v>
      </c>
      <c r="M2503" s="9">
        <v>1</v>
      </c>
      <c r="N2503" s="10">
        <v>5</v>
      </c>
    </row>
    <row r="2504" spans="1:14" x14ac:dyDescent="0.25">
      <c r="A2504" s="33" t="s">
        <v>10</v>
      </c>
      <c r="B2504" s="11" t="s">
        <v>58</v>
      </c>
      <c r="C2504" s="5">
        <v>11543</v>
      </c>
      <c r="D2504" s="5" t="s">
        <v>71</v>
      </c>
      <c r="E2504" s="12" t="s">
        <v>17</v>
      </c>
      <c r="F2504" s="7">
        <v>98</v>
      </c>
      <c r="G2504" s="7">
        <v>91</v>
      </c>
      <c r="H2504" s="8">
        <v>11543090</v>
      </c>
      <c r="I2504" s="9">
        <v>1</v>
      </c>
      <c r="J2504" s="9">
        <v>1</v>
      </c>
      <c r="K2504" s="9">
        <v>1</v>
      </c>
      <c r="L2504" s="9">
        <v>1</v>
      </c>
      <c r="M2504" s="9">
        <v>1</v>
      </c>
      <c r="N2504" s="10">
        <v>5</v>
      </c>
    </row>
    <row r="2505" spans="1:14" x14ac:dyDescent="0.25">
      <c r="A2505" s="33" t="s">
        <v>10</v>
      </c>
      <c r="B2505" s="11" t="s">
        <v>58</v>
      </c>
      <c r="C2505" s="5">
        <v>11543</v>
      </c>
      <c r="D2505" s="5" t="s">
        <v>71</v>
      </c>
      <c r="E2505" s="12" t="s">
        <v>17</v>
      </c>
      <c r="F2505" s="7">
        <v>98</v>
      </c>
      <c r="G2505" s="7">
        <v>91</v>
      </c>
      <c r="H2505" s="8">
        <v>11543091</v>
      </c>
      <c r="I2505" s="9">
        <v>1</v>
      </c>
      <c r="J2505" s="9">
        <v>1</v>
      </c>
      <c r="K2505" s="9">
        <v>1</v>
      </c>
      <c r="L2505" s="9">
        <v>1</v>
      </c>
      <c r="M2505" s="9">
        <v>1</v>
      </c>
      <c r="N2505" s="10">
        <v>5</v>
      </c>
    </row>
    <row r="2506" spans="1:14" x14ac:dyDescent="0.25">
      <c r="A2506" s="3" t="s">
        <v>10</v>
      </c>
      <c r="B2506" s="11" t="s">
        <v>59</v>
      </c>
      <c r="C2506" s="5">
        <v>11544</v>
      </c>
      <c r="D2506" s="5" t="s">
        <v>70</v>
      </c>
      <c r="E2506" s="6" t="s">
        <v>60</v>
      </c>
      <c r="F2506" s="7">
        <v>189</v>
      </c>
      <c r="G2506" s="7">
        <v>177</v>
      </c>
      <c r="H2506" s="8">
        <v>11544001</v>
      </c>
      <c r="I2506" s="9">
        <v>1</v>
      </c>
      <c r="J2506" s="9">
        <v>0</v>
      </c>
      <c r="K2506" s="9">
        <v>1</v>
      </c>
      <c r="L2506" s="9">
        <v>1</v>
      </c>
      <c r="M2506" s="9">
        <v>0</v>
      </c>
      <c r="N2506" s="10">
        <v>3</v>
      </c>
    </row>
    <row r="2507" spans="1:14" x14ac:dyDescent="0.25">
      <c r="A2507" s="3" t="s">
        <v>10</v>
      </c>
      <c r="B2507" s="11" t="s">
        <v>59</v>
      </c>
      <c r="C2507" s="5">
        <v>11544</v>
      </c>
      <c r="D2507" s="5" t="s">
        <v>70</v>
      </c>
      <c r="E2507" s="6" t="s">
        <v>60</v>
      </c>
      <c r="F2507" s="7">
        <v>189</v>
      </c>
      <c r="G2507" s="7">
        <v>177</v>
      </c>
      <c r="H2507" s="8">
        <v>11544002</v>
      </c>
      <c r="I2507" s="9">
        <v>1</v>
      </c>
      <c r="J2507" s="9">
        <v>0</v>
      </c>
      <c r="K2507" s="9">
        <v>0</v>
      </c>
      <c r="L2507" s="9">
        <v>1</v>
      </c>
      <c r="M2507" s="9">
        <v>0</v>
      </c>
      <c r="N2507" s="10">
        <v>2</v>
      </c>
    </row>
    <row r="2508" spans="1:14" x14ac:dyDescent="0.25">
      <c r="A2508" s="3" t="s">
        <v>10</v>
      </c>
      <c r="B2508" s="11" t="s">
        <v>59</v>
      </c>
      <c r="C2508" s="5">
        <v>11544</v>
      </c>
      <c r="D2508" s="5" t="s">
        <v>70</v>
      </c>
      <c r="E2508" s="12" t="s">
        <v>60</v>
      </c>
      <c r="F2508" s="7">
        <v>189</v>
      </c>
      <c r="G2508" s="7">
        <v>177</v>
      </c>
      <c r="H2508" s="8">
        <v>11544003</v>
      </c>
      <c r="I2508" s="9">
        <v>1</v>
      </c>
      <c r="J2508" s="9">
        <v>1</v>
      </c>
      <c r="K2508" s="9">
        <v>1</v>
      </c>
      <c r="L2508" s="9">
        <v>1</v>
      </c>
      <c r="M2508" s="9">
        <v>1</v>
      </c>
      <c r="N2508" s="10">
        <v>5</v>
      </c>
    </row>
    <row r="2509" spans="1:14" x14ac:dyDescent="0.25">
      <c r="A2509" s="3" t="s">
        <v>10</v>
      </c>
      <c r="B2509" s="11" t="s">
        <v>59</v>
      </c>
      <c r="C2509" s="5">
        <v>11544</v>
      </c>
      <c r="D2509" s="5" t="s">
        <v>70</v>
      </c>
      <c r="E2509" s="12" t="s">
        <v>60</v>
      </c>
      <c r="F2509" s="7">
        <v>189</v>
      </c>
      <c r="G2509" s="7">
        <v>177</v>
      </c>
      <c r="H2509" s="8">
        <v>11544004</v>
      </c>
      <c r="I2509" s="9">
        <v>1</v>
      </c>
      <c r="J2509" s="9">
        <v>1</v>
      </c>
      <c r="K2509" s="9">
        <v>1</v>
      </c>
      <c r="L2509" s="9">
        <v>1</v>
      </c>
      <c r="M2509" s="9">
        <v>1</v>
      </c>
      <c r="N2509" s="10">
        <v>5</v>
      </c>
    </row>
    <row r="2510" spans="1:14" x14ac:dyDescent="0.25">
      <c r="A2510" s="3" t="s">
        <v>10</v>
      </c>
      <c r="B2510" s="11" t="s">
        <v>59</v>
      </c>
      <c r="C2510" s="5">
        <v>11544</v>
      </c>
      <c r="D2510" s="5" t="s">
        <v>70</v>
      </c>
      <c r="E2510" s="12" t="s">
        <v>60</v>
      </c>
      <c r="F2510" s="7">
        <v>189</v>
      </c>
      <c r="G2510" s="7">
        <v>177</v>
      </c>
      <c r="H2510" s="8">
        <v>11544005</v>
      </c>
      <c r="I2510" s="9">
        <v>1</v>
      </c>
      <c r="J2510" s="9">
        <v>1</v>
      </c>
      <c r="K2510" s="9">
        <v>1</v>
      </c>
      <c r="L2510" s="9">
        <v>0</v>
      </c>
      <c r="M2510" s="9">
        <v>1</v>
      </c>
      <c r="N2510" s="10">
        <v>4</v>
      </c>
    </row>
    <row r="2511" spans="1:14" x14ac:dyDescent="0.25">
      <c r="A2511" s="3" t="s">
        <v>10</v>
      </c>
      <c r="B2511" s="11" t="s">
        <v>59</v>
      </c>
      <c r="C2511" s="5">
        <v>11544</v>
      </c>
      <c r="D2511" s="5" t="s">
        <v>70</v>
      </c>
      <c r="E2511" s="12" t="s">
        <v>60</v>
      </c>
      <c r="F2511" s="7">
        <v>189</v>
      </c>
      <c r="G2511" s="7">
        <v>177</v>
      </c>
      <c r="H2511" s="8">
        <v>11544006</v>
      </c>
      <c r="I2511" s="9">
        <v>1</v>
      </c>
      <c r="J2511" s="9">
        <v>1</v>
      </c>
      <c r="K2511" s="9">
        <v>1</v>
      </c>
      <c r="L2511" s="9">
        <v>1</v>
      </c>
      <c r="M2511" s="9">
        <v>1</v>
      </c>
      <c r="N2511" s="10">
        <v>5</v>
      </c>
    </row>
    <row r="2512" spans="1:14" x14ac:dyDescent="0.25">
      <c r="A2512" s="3" t="s">
        <v>10</v>
      </c>
      <c r="B2512" s="11" t="s">
        <v>59</v>
      </c>
      <c r="C2512" s="5">
        <v>11544</v>
      </c>
      <c r="D2512" s="5" t="s">
        <v>70</v>
      </c>
      <c r="E2512" s="12" t="s">
        <v>60</v>
      </c>
      <c r="F2512" s="7">
        <v>189</v>
      </c>
      <c r="G2512" s="7">
        <v>177</v>
      </c>
      <c r="H2512" s="8">
        <v>11544007</v>
      </c>
      <c r="I2512" s="9">
        <v>1</v>
      </c>
      <c r="J2512" s="9">
        <v>1</v>
      </c>
      <c r="K2512" s="9">
        <v>1</v>
      </c>
      <c r="L2512" s="9">
        <v>1</v>
      </c>
      <c r="M2512" s="9">
        <v>1</v>
      </c>
      <c r="N2512" s="10">
        <v>5</v>
      </c>
    </row>
    <row r="2513" spans="1:14" x14ac:dyDescent="0.25">
      <c r="A2513" s="3" t="s">
        <v>10</v>
      </c>
      <c r="B2513" s="11" t="s">
        <v>59</v>
      </c>
      <c r="C2513" s="5">
        <v>11544</v>
      </c>
      <c r="D2513" s="5" t="s">
        <v>70</v>
      </c>
      <c r="E2513" s="12" t="s">
        <v>60</v>
      </c>
      <c r="F2513" s="7">
        <v>189</v>
      </c>
      <c r="G2513" s="7">
        <v>177</v>
      </c>
      <c r="H2513" s="8">
        <v>11544008</v>
      </c>
      <c r="I2513" s="9">
        <v>1</v>
      </c>
      <c r="J2513" s="9">
        <v>1</v>
      </c>
      <c r="K2513" s="9">
        <v>0</v>
      </c>
      <c r="L2513" s="9">
        <v>1</v>
      </c>
      <c r="M2513" s="9">
        <v>1</v>
      </c>
      <c r="N2513" s="10">
        <v>4</v>
      </c>
    </row>
    <row r="2514" spans="1:14" x14ac:dyDescent="0.25">
      <c r="A2514" s="3" t="s">
        <v>10</v>
      </c>
      <c r="B2514" s="11" t="s">
        <v>59</v>
      </c>
      <c r="C2514" s="5">
        <v>11544</v>
      </c>
      <c r="D2514" s="5" t="s">
        <v>70</v>
      </c>
      <c r="E2514" s="12" t="s">
        <v>60</v>
      </c>
      <c r="F2514" s="7">
        <v>189</v>
      </c>
      <c r="G2514" s="7">
        <v>177</v>
      </c>
      <c r="H2514" s="8">
        <v>11544009</v>
      </c>
      <c r="I2514" s="9">
        <v>1</v>
      </c>
      <c r="J2514" s="9">
        <v>1</v>
      </c>
      <c r="K2514" s="9">
        <v>1</v>
      </c>
      <c r="L2514" s="9">
        <v>1</v>
      </c>
      <c r="M2514" s="9">
        <v>1</v>
      </c>
      <c r="N2514" s="10">
        <v>5</v>
      </c>
    </row>
    <row r="2515" spans="1:14" x14ac:dyDescent="0.25">
      <c r="A2515" s="3" t="s">
        <v>10</v>
      </c>
      <c r="B2515" s="11" t="s">
        <v>59</v>
      </c>
      <c r="C2515" s="5">
        <v>11544</v>
      </c>
      <c r="D2515" s="5" t="s">
        <v>70</v>
      </c>
      <c r="E2515" s="12" t="s">
        <v>60</v>
      </c>
      <c r="F2515" s="7">
        <v>189</v>
      </c>
      <c r="G2515" s="7">
        <v>177</v>
      </c>
      <c r="H2515" s="8">
        <v>11544010</v>
      </c>
      <c r="I2515" s="9">
        <v>1</v>
      </c>
      <c r="J2515" s="9">
        <v>0</v>
      </c>
      <c r="K2515" s="9">
        <v>0</v>
      </c>
      <c r="L2515" s="9">
        <v>1</v>
      </c>
      <c r="M2515" s="9">
        <v>0</v>
      </c>
      <c r="N2515" s="10">
        <v>2</v>
      </c>
    </row>
    <row r="2516" spans="1:14" x14ac:dyDescent="0.25">
      <c r="A2516" s="3" t="s">
        <v>10</v>
      </c>
      <c r="B2516" s="11" t="s">
        <v>59</v>
      </c>
      <c r="C2516" s="5">
        <v>11544</v>
      </c>
      <c r="D2516" s="5" t="s">
        <v>70</v>
      </c>
      <c r="E2516" s="12" t="s">
        <v>60</v>
      </c>
      <c r="F2516" s="7">
        <v>189</v>
      </c>
      <c r="G2516" s="7">
        <v>177</v>
      </c>
      <c r="H2516" s="8">
        <v>11544011</v>
      </c>
      <c r="I2516" s="9">
        <v>1</v>
      </c>
      <c r="J2516" s="9">
        <v>1</v>
      </c>
      <c r="K2516" s="9">
        <v>1</v>
      </c>
      <c r="L2516" s="9">
        <v>1</v>
      </c>
      <c r="M2516" s="9">
        <v>1</v>
      </c>
      <c r="N2516" s="10">
        <v>5</v>
      </c>
    </row>
    <row r="2517" spans="1:14" x14ac:dyDescent="0.25">
      <c r="A2517" s="3" t="s">
        <v>10</v>
      </c>
      <c r="B2517" s="11" t="s">
        <v>59</v>
      </c>
      <c r="C2517" s="5">
        <v>11544</v>
      </c>
      <c r="D2517" s="5" t="s">
        <v>70</v>
      </c>
      <c r="E2517" s="12" t="s">
        <v>60</v>
      </c>
      <c r="F2517" s="7">
        <v>189</v>
      </c>
      <c r="G2517" s="7">
        <v>177</v>
      </c>
      <c r="H2517" s="8">
        <v>11544012</v>
      </c>
      <c r="I2517" s="9">
        <v>1</v>
      </c>
      <c r="J2517" s="9">
        <v>1</v>
      </c>
      <c r="K2517" s="9">
        <v>1</v>
      </c>
      <c r="L2517" s="9">
        <v>1</v>
      </c>
      <c r="M2517" s="9">
        <v>1</v>
      </c>
      <c r="N2517" s="10">
        <v>5</v>
      </c>
    </row>
    <row r="2518" spans="1:14" x14ac:dyDescent="0.25">
      <c r="A2518" s="3" t="s">
        <v>10</v>
      </c>
      <c r="B2518" s="11" t="s">
        <v>59</v>
      </c>
      <c r="C2518" s="5">
        <v>11544</v>
      </c>
      <c r="D2518" s="5" t="s">
        <v>70</v>
      </c>
      <c r="E2518" s="12" t="s">
        <v>60</v>
      </c>
      <c r="F2518" s="7">
        <v>189</v>
      </c>
      <c r="G2518" s="7">
        <v>177</v>
      </c>
      <c r="H2518" s="8">
        <v>11544013</v>
      </c>
      <c r="I2518" s="9">
        <v>1</v>
      </c>
      <c r="J2518" s="9">
        <v>1</v>
      </c>
      <c r="K2518" s="9">
        <v>1</v>
      </c>
      <c r="L2518" s="9">
        <v>1</v>
      </c>
      <c r="M2518" s="9">
        <v>1</v>
      </c>
      <c r="N2518" s="10">
        <v>5</v>
      </c>
    </row>
    <row r="2519" spans="1:14" x14ac:dyDescent="0.25">
      <c r="A2519" s="3" t="s">
        <v>10</v>
      </c>
      <c r="B2519" s="11" t="s">
        <v>59</v>
      </c>
      <c r="C2519" s="5">
        <v>11544</v>
      </c>
      <c r="D2519" s="5" t="s">
        <v>70</v>
      </c>
      <c r="E2519" s="12" t="s">
        <v>60</v>
      </c>
      <c r="F2519" s="7">
        <v>189</v>
      </c>
      <c r="G2519" s="7">
        <v>177</v>
      </c>
      <c r="H2519" s="8">
        <v>11544014</v>
      </c>
      <c r="I2519" s="9">
        <v>1</v>
      </c>
      <c r="J2519" s="9">
        <v>1</v>
      </c>
      <c r="K2519" s="9">
        <v>1</v>
      </c>
      <c r="L2519" s="9">
        <v>1</v>
      </c>
      <c r="M2519" s="9">
        <v>1</v>
      </c>
      <c r="N2519" s="10">
        <v>5</v>
      </c>
    </row>
    <row r="2520" spans="1:14" x14ac:dyDescent="0.25">
      <c r="A2520" s="3" t="s">
        <v>10</v>
      </c>
      <c r="B2520" s="11" t="s">
        <v>59</v>
      </c>
      <c r="C2520" s="5">
        <v>11544</v>
      </c>
      <c r="D2520" s="5" t="s">
        <v>70</v>
      </c>
      <c r="E2520" s="12" t="s">
        <v>60</v>
      </c>
      <c r="F2520" s="7">
        <v>189</v>
      </c>
      <c r="G2520" s="7">
        <v>177</v>
      </c>
      <c r="H2520" s="8">
        <v>11544015</v>
      </c>
      <c r="I2520" s="9">
        <v>1</v>
      </c>
      <c r="J2520" s="9">
        <v>1</v>
      </c>
      <c r="K2520" s="9">
        <v>1</v>
      </c>
      <c r="L2520" s="9">
        <v>1</v>
      </c>
      <c r="M2520" s="9">
        <v>0</v>
      </c>
      <c r="N2520" s="10">
        <v>4</v>
      </c>
    </row>
    <row r="2521" spans="1:14" x14ac:dyDescent="0.25">
      <c r="A2521" s="3" t="s">
        <v>10</v>
      </c>
      <c r="B2521" s="11" t="s">
        <v>59</v>
      </c>
      <c r="C2521" s="5">
        <v>11544</v>
      </c>
      <c r="D2521" s="5" t="s">
        <v>70</v>
      </c>
      <c r="E2521" s="12" t="s">
        <v>60</v>
      </c>
      <c r="F2521" s="7">
        <v>189</v>
      </c>
      <c r="G2521" s="7">
        <v>177</v>
      </c>
      <c r="H2521" s="8">
        <v>11544016</v>
      </c>
      <c r="I2521" s="9">
        <v>1</v>
      </c>
      <c r="J2521" s="9">
        <v>1</v>
      </c>
      <c r="K2521" s="9">
        <v>1</v>
      </c>
      <c r="L2521" s="9">
        <v>1</v>
      </c>
      <c r="M2521" s="9">
        <v>1</v>
      </c>
      <c r="N2521" s="10">
        <v>5</v>
      </c>
    </row>
    <row r="2522" spans="1:14" x14ac:dyDescent="0.25">
      <c r="A2522" s="3" t="s">
        <v>10</v>
      </c>
      <c r="B2522" s="11" t="s">
        <v>59</v>
      </c>
      <c r="C2522" s="5">
        <v>11544</v>
      </c>
      <c r="D2522" s="5" t="s">
        <v>70</v>
      </c>
      <c r="E2522" s="12" t="s">
        <v>60</v>
      </c>
      <c r="F2522" s="7">
        <v>189</v>
      </c>
      <c r="G2522" s="7">
        <v>177</v>
      </c>
      <c r="H2522" s="8">
        <v>11544017</v>
      </c>
      <c r="I2522" s="9">
        <v>0</v>
      </c>
      <c r="J2522" s="9">
        <v>0</v>
      </c>
      <c r="K2522" s="9">
        <v>1</v>
      </c>
      <c r="L2522" s="9">
        <v>0</v>
      </c>
      <c r="M2522" s="9">
        <v>0</v>
      </c>
      <c r="N2522" s="10">
        <v>1</v>
      </c>
    </row>
    <row r="2523" spans="1:14" x14ac:dyDescent="0.25">
      <c r="A2523" s="3" t="s">
        <v>10</v>
      </c>
      <c r="B2523" s="11" t="s">
        <v>59</v>
      </c>
      <c r="C2523" s="5">
        <v>11544</v>
      </c>
      <c r="D2523" s="5" t="s">
        <v>70</v>
      </c>
      <c r="E2523" s="12" t="s">
        <v>60</v>
      </c>
      <c r="F2523" s="7">
        <v>189</v>
      </c>
      <c r="G2523" s="7">
        <v>177</v>
      </c>
      <c r="H2523" s="8">
        <v>11544018</v>
      </c>
      <c r="I2523" s="9">
        <v>1</v>
      </c>
      <c r="J2523" s="9">
        <v>1</v>
      </c>
      <c r="K2523" s="9">
        <v>1</v>
      </c>
      <c r="L2523" s="9">
        <v>1</v>
      </c>
      <c r="M2523" s="9">
        <v>1</v>
      </c>
      <c r="N2523" s="10">
        <v>5</v>
      </c>
    </row>
    <row r="2524" spans="1:14" x14ac:dyDescent="0.25">
      <c r="A2524" s="3" t="s">
        <v>10</v>
      </c>
      <c r="B2524" s="11" t="s">
        <v>59</v>
      </c>
      <c r="C2524" s="5">
        <v>11544</v>
      </c>
      <c r="D2524" s="5" t="s">
        <v>70</v>
      </c>
      <c r="E2524" s="12" t="s">
        <v>60</v>
      </c>
      <c r="F2524" s="7">
        <v>189</v>
      </c>
      <c r="G2524" s="7">
        <v>177</v>
      </c>
      <c r="H2524" s="8">
        <v>11544019</v>
      </c>
      <c r="I2524" s="9">
        <v>1</v>
      </c>
      <c r="J2524" s="9">
        <v>1</v>
      </c>
      <c r="K2524" s="9">
        <v>1</v>
      </c>
      <c r="L2524" s="9">
        <v>1</v>
      </c>
      <c r="M2524" s="9">
        <v>1</v>
      </c>
      <c r="N2524" s="10">
        <v>5</v>
      </c>
    </row>
    <row r="2525" spans="1:14" x14ac:dyDescent="0.25">
      <c r="A2525" s="3" t="s">
        <v>10</v>
      </c>
      <c r="B2525" s="11" t="s">
        <v>59</v>
      </c>
      <c r="C2525" s="5">
        <v>11544</v>
      </c>
      <c r="D2525" s="5" t="s">
        <v>70</v>
      </c>
      <c r="E2525" s="12" t="s">
        <v>60</v>
      </c>
      <c r="F2525" s="7">
        <v>189</v>
      </c>
      <c r="G2525" s="7">
        <v>177</v>
      </c>
      <c r="H2525" s="8">
        <v>11544020</v>
      </c>
      <c r="I2525" s="9">
        <v>1</v>
      </c>
      <c r="J2525" s="9">
        <v>1</v>
      </c>
      <c r="K2525" s="9">
        <v>1</v>
      </c>
      <c r="L2525" s="9">
        <v>1</v>
      </c>
      <c r="M2525" s="9">
        <v>1</v>
      </c>
      <c r="N2525" s="10">
        <v>5</v>
      </c>
    </row>
    <row r="2526" spans="1:14" x14ac:dyDescent="0.25">
      <c r="A2526" s="3" t="s">
        <v>10</v>
      </c>
      <c r="B2526" s="11" t="s">
        <v>59</v>
      </c>
      <c r="C2526" s="5">
        <v>11544</v>
      </c>
      <c r="D2526" s="5" t="s">
        <v>70</v>
      </c>
      <c r="E2526" s="12" t="s">
        <v>60</v>
      </c>
      <c r="F2526" s="7">
        <v>189</v>
      </c>
      <c r="G2526" s="7">
        <v>177</v>
      </c>
      <c r="H2526" s="8">
        <v>11544021</v>
      </c>
      <c r="I2526" s="9">
        <v>1</v>
      </c>
      <c r="J2526" s="9">
        <v>1</v>
      </c>
      <c r="K2526" s="9">
        <v>1</v>
      </c>
      <c r="L2526" s="9">
        <v>1</v>
      </c>
      <c r="M2526" s="9">
        <v>1</v>
      </c>
      <c r="N2526" s="10">
        <v>5</v>
      </c>
    </row>
    <row r="2527" spans="1:14" x14ac:dyDescent="0.25">
      <c r="A2527" s="3" t="s">
        <v>10</v>
      </c>
      <c r="B2527" s="11" t="s">
        <v>59</v>
      </c>
      <c r="C2527" s="5">
        <v>11544</v>
      </c>
      <c r="D2527" s="5" t="s">
        <v>70</v>
      </c>
      <c r="E2527" s="12" t="s">
        <v>60</v>
      </c>
      <c r="F2527" s="7">
        <v>189</v>
      </c>
      <c r="G2527" s="7">
        <v>177</v>
      </c>
      <c r="H2527" s="8">
        <v>11544022</v>
      </c>
      <c r="I2527" s="9">
        <v>1</v>
      </c>
      <c r="J2527" s="9">
        <v>1</v>
      </c>
      <c r="K2527" s="9">
        <v>1</v>
      </c>
      <c r="L2527" s="9">
        <v>1</v>
      </c>
      <c r="M2527" s="9">
        <v>1</v>
      </c>
      <c r="N2527" s="10">
        <v>5</v>
      </c>
    </row>
    <row r="2528" spans="1:14" x14ac:dyDescent="0.25">
      <c r="A2528" s="3" t="s">
        <v>10</v>
      </c>
      <c r="B2528" s="11" t="s">
        <v>59</v>
      </c>
      <c r="C2528" s="5">
        <v>11544</v>
      </c>
      <c r="D2528" s="5" t="s">
        <v>70</v>
      </c>
      <c r="E2528" s="12" t="s">
        <v>60</v>
      </c>
      <c r="F2528" s="7">
        <v>189</v>
      </c>
      <c r="G2528" s="7">
        <v>177</v>
      </c>
      <c r="H2528" s="8">
        <v>11544023</v>
      </c>
      <c r="I2528" s="9">
        <v>1</v>
      </c>
      <c r="J2528" s="9">
        <v>1</v>
      </c>
      <c r="K2528" s="9">
        <v>1</v>
      </c>
      <c r="L2528" s="9">
        <v>1</v>
      </c>
      <c r="M2528" s="9">
        <v>1</v>
      </c>
      <c r="N2528" s="10">
        <v>5</v>
      </c>
    </row>
    <row r="2529" spans="1:14" x14ac:dyDescent="0.25">
      <c r="A2529" s="3" t="s">
        <v>10</v>
      </c>
      <c r="B2529" s="11" t="s">
        <v>59</v>
      </c>
      <c r="C2529" s="5">
        <v>11544</v>
      </c>
      <c r="D2529" s="5" t="s">
        <v>70</v>
      </c>
      <c r="E2529" s="12" t="s">
        <v>60</v>
      </c>
      <c r="F2529" s="7">
        <v>189</v>
      </c>
      <c r="G2529" s="7">
        <v>177</v>
      </c>
      <c r="H2529" s="8">
        <v>11544024</v>
      </c>
      <c r="I2529" s="9">
        <v>1</v>
      </c>
      <c r="J2529" s="9">
        <v>1</v>
      </c>
      <c r="K2529" s="9">
        <v>1</v>
      </c>
      <c r="L2529" s="9">
        <v>1</v>
      </c>
      <c r="M2529" s="9">
        <v>1</v>
      </c>
      <c r="N2529" s="10">
        <v>5</v>
      </c>
    </row>
    <row r="2530" spans="1:14" x14ac:dyDescent="0.25">
      <c r="A2530" s="3" t="s">
        <v>10</v>
      </c>
      <c r="B2530" s="11" t="s">
        <v>59</v>
      </c>
      <c r="C2530" s="5">
        <v>11544</v>
      </c>
      <c r="D2530" s="5" t="s">
        <v>70</v>
      </c>
      <c r="E2530" s="12" t="s">
        <v>60</v>
      </c>
      <c r="F2530" s="7">
        <v>189</v>
      </c>
      <c r="G2530" s="7">
        <v>177</v>
      </c>
      <c r="H2530" s="8">
        <v>11544025</v>
      </c>
      <c r="I2530" s="9">
        <v>1</v>
      </c>
      <c r="J2530" s="9">
        <v>1</v>
      </c>
      <c r="K2530" s="9">
        <v>0</v>
      </c>
      <c r="L2530" s="9">
        <v>1</v>
      </c>
      <c r="M2530" s="9">
        <v>1</v>
      </c>
      <c r="N2530" s="10">
        <v>4</v>
      </c>
    </row>
    <row r="2531" spans="1:14" x14ac:dyDescent="0.25">
      <c r="A2531" s="3" t="s">
        <v>10</v>
      </c>
      <c r="B2531" s="11" t="s">
        <v>59</v>
      </c>
      <c r="C2531" s="5">
        <v>11544</v>
      </c>
      <c r="D2531" s="5" t="s">
        <v>70</v>
      </c>
      <c r="E2531" s="12" t="s">
        <v>60</v>
      </c>
      <c r="F2531" s="7">
        <v>189</v>
      </c>
      <c r="G2531" s="7">
        <v>177</v>
      </c>
      <c r="H2531" s="8">
        <v>11544026</v>
      </c>
      <c r="I2531" s="9">
        <v>1</v>
      </c>
      <c r="J2531" s="9">
        <v>1</v>
      </c>
      <c r="K2531" s="9">
        <v>1</v>
      </c>
      <c r="L2531" s="9">
        <v>1</v>
      </c>
      <c r="M2531" s="9">
        <v>1</v>
      </c>
      <c r="N2531" s="10">
        <v>5</v>
      </c>
    </row>
    <row r="2532" spans="1:14" x14ac:dyDescent="0.25">
      <c r="A2532" s="3" t="s">
        <v>10</v>
      </c>
      <c r="B2532" s="11" t="s">
        <v>59</v>
      </c>
      <c r="C2532" s="5">
        <v>11544</v>
      </c>
      <c r="D2532" s="5" t="s">
        <v>70</v>
      </c>
      <c r="E2532" s="12" t="s">
        <v>60</v>
      </c>
      <c r="F2532" s="7">
        <v>189</v>
      </c>
      <c r="G2532" s="7">
        <v>177</v>
      </c>
      <c r="H2532" s="8">
        <v>11544027</v>
      </c>
      <c r="I2532" s="9">
        <v>1</v>
      </c>
      <c r="J2532" s="9">
        <v>1</v>
      </c>
      <c r="K2532" s="9">
        <v>1</v>
      </c>
      <c r="L2532" s="9">
        <v>1</v>
      </c>
      <c r="M2532" s="9">
        <v>1</v>
      </c>
      <c r="N2532" s="10">
        <v>5</v>
      </c>
    </row>
    <row r="2533" spans="1:14" x14ac:dyDescent="0.25">
      <c r="A2533" s="3" t="s">
        <v>10</v>
      </c>
      <c r="B2533" s="11" t="s">
        <v>59</v>
      </c>
      <c r="C2533" s="5">
        <v>11544</v>
      </c>
      <c r="D2533" s="5" t="s">
        <v>70</v>
      </c>
      <c r="E2533" s="12" t="s">
        <v>60</v>
      </c>
      <c r="F2533" s="7">
        <v>189</v>
      </c>
      <c r="G2533" s="7">
        <v>177</v>
      </c>
      <c r="H2533" s="8">
        <v>11544028</v>
      </c>
      <c r="I2533" s="9">
        <v>1</v>
      </c>
      <c r="J2533" s="9">
        <v>1</v>
      </c>
      <c r="K2533" s="9">
        <v>1</v>
      </c>
      <c r="L2533" s="9">
        <v>1</v>
      </c>
      <c r="M2533" s="9">
        <v>1</v>
      </c>
      <c r="N2533" s="10">
        <v>5</v>
      </c>
    </row>
    <row r="2534" spans="1:14" x14ac:dyDescent="0.25">
      <c r="A2534" s="3" t="s">
        <v>10</v>
      </c>
      <c r="B2534" s="11" t="s">
        <v>59</v>
      </c>
      <c r="C2534" s="5">
        <v>11544</v>
      </c>
      <c r="D2534" s="5" t="s">
        <v>70</v>
      </c>
      <c r="E2534" s="12" t="s">
        <v>60</v>
      </c>
      <c r="F2534" s="7">
        <v>189</v>
      </c>
      <c r="G2534" s="7">
        <v>177</v>
      </c>
      <c r="H2534" s="8">
        <v>11544029</v>
      </c>
      <c r="I2534" s="9">
        <v>1</v>
      </c>
      <c r="J2534" s="9">
        <v>1</v>
      </c>
      <c r="K2534" s="9">
        <v>1</v>
      </c>
      <c r="L2534" s="9">
        <v>1</v>
      </c>
      <c r="M2534" s="9">
        <v>1</v>
      </c>
      <c r="N2534" s="10">
        <v>5</v>
      </c>
    </row>
    <row r="2535" spans="1:14" x14ac:dyDescent="0.25">
      <c r="A2535" s="3" t="s">
        <v>10</v>
      </c>
      <c r="B2535" s="11" t="s">
        <v>59</v>
      </c>
      <c r="C2535" s="5">
        <v>11544</v>
      </c>
      <c r="D2535" s="5" t="s">
        <v>70</v>
      </c>
      <c r="E2535" s="13" t="s">
        <v>61</v>
      </c>
      <c r="F2535" s="7">
        <v>189</v>
      </c>
      <c r="G2535" s="7">
        <v>177</v>
      </c>
      <c r="H2535" s="8">
        <v>11544030</v>
      </c>
      <c r="I2535" s="9">
        <v>1</v>
      </c>
      <c r="J2535" s="9">
        <v>1</v>
      </c>
      <c r="K2535" s="9">
        <v>1</v>
      </c>
      <c r="L2535" s="9">
        <v>1</v>
      </c>
      <c r="M2535" s="9">
        <v>1</v>
      </c>
      <c r="N2535" s="10">
        <v>5</v>
      </c>
    </row>
    <row r="2536" spans="1:14" x14ac:dyDescent="0.25">
      <c r="A2536" s="3" t="s">
        <v>10</v>
      </c>
      <c r="B2536" s="11" t="s">
        <v>59</v>
      </c>
      <c r="C2536" s="5">
        <v>11544</v>
      </c>
      <c r="D2536" s="5" t="s">
        <v>70</v>
      </c>
      <c r="E2536" s="12" t="s">
        <v>61</v>
      </c>
      <c r="F2536" s="7">
        <v>189</v>
      </c>
      <c r="G2536" s="7">
        <v>177</v>
      </c>
      <c r="H2536" s="8">
        <v>11544031</v>
      </c>
      <c r="I2536" s="9">
        <v>1</v>
      </c>
      <c r="J2536" s="9">
        <v>0</v>
      </c>
      <c r="K2536" s="9">
        <v>1</v>
      </c>
      <c r="L2536" s="9">
        <v>0</v>
      </c>
      <c r="M2536" s="9">
        <v>1</v>
      </c>
      <c r="N2536" s="10">
        <v>3</v>
      </c>
    </row>
    <row r="2537" spans="1:14" x14ac:dyDescent="0.25">
      <c r="A2537" s="3" t="s">
        <v>10</v>
      </c>
      <c r="B2537" s="11" t="s">
        <v>59</v>
      </c>
      <c r="C2537" s="5">
        <v>11544</v>
      </c>
      <c r="D2537" s="5" t="s">
        <v>70</v>
      </c>
      <c r="E2537" s="12" t="s">
        <v>61</v>
      </c>
      <c r="F2537" s="7">
        <v>189</v>
      </c>
      <c r="G2537" s="7">
        <v>177</v>
      </c>
      <c r="H2537" s="8">
        <v>11544032</v>
      </c>
      <c r="I2537" s="9">
        <v>0</v>
      </c>
      <c r="J2537" s="9">
        <v>0</v>
      </c>
      <c r="K2537" s="9">
        <v>1</v>
      </c>
      <c r="L2537" s="9">
        <v>1</v>
      </c>
      <c r="M2537" s="9">
        <v>1</v>
      </c>
      <c r="N2537" s="10">
        <v>3</v>
      </c>
    </row>
    <row r="2538" spans="1:14" x14ac:dyDescent="0.25">
      <c r="A2538" s="3" t="s">
        <v>10</v>
      </c>
      <c r="B2538" s="11" t="s">
        <v>59</v>
      </c>
      <c r="C2538" s="5">
        <v>11544</v>
      </c>
      <c r="D2538" s="5" t="s">
        <v>70</v>
      </c>
      <c r="E2538" s="12" t="s">
        <v>61</v>
      </c>
      <c r="F2538" s="7">
        <v>189</v>
      </c>
      <c r="G2538" s="7">
        <v>177</v>
      </c>
      <c r="H2538" s="8">
        <v>11544033</v>
      </c>
      <c r="I2538" s="9">
        <v>0</v>
      </c>
      <c r="J2538" s="9">
        <v>1</v>
      </c>
      <c r="K2538" s="9">
        <v>1</v>
      </c>
      <c r="L2538" s="9">
        <v>1</v>
      </c>
      <c r="M2538" s="9">
        <v>1</v>
      </c>
      <c r="N2538" s="10">
        <v>4</v>
      </c>
    </row>
    <row r="2539" spans="1:14" x14ac:dyDescent="0.25">
      <c r="A2539" s="3" t="s">
        <v>10</v>
      </c>
      <c r="B2539" s="11" t="s">
        <v>59</v>
      </c>
      <c r="C2539" s="5">
        <v>11544</v>
      </c>
      <c r="D2539" s="5" t="s">
        <v>70</v>
      </c>
      <c r="E2539" s="12" t="s">
        <v>61</v>
      </c>
      <c r="F2539" s="7">
        <v>189</v>
      </c>
      <c r="G2539" s="7">
        <v>177</v>
      </c>
      <c r="H2539" s="8">
        <v>11544034</v>
      </c>
      <c r="I2539" s="9">
        <v>1</v>
      </c>
      <c r="J2539" s="9">
        <v>1</v>
      </c>
      <c r="K2539" s="9">
        <v>1</v>
      </c>
      <c r="L2539" s="9">
        <v>1</v>
      </c>
      <c r="M2539" s="9">
        <v>1</v>
      </c>
      <c r="N2539" s="10">
        <v>5</v>
      </c>
    </row>
    <row r="2540" spans="1:14" x14ac:dyDescent="0.25">
      <c r="A2540" s="3" t="s">
        <v>10</v>
      </c>
      <c r="B2540" s="11" t="s">
        <v>59</v>
      </c>
      <c r="C2540" s="5">
        <v>11544</v>
      </c>
      <c r="D2540" s="5" t="s">
        <v>70</v>
      </c>
      <c r="E2540" s="12" t="s">
        <v>61</v>
      </c>
      <c r="F2540" s="7">
        <v>189</v>
      </c>
      <c r="G2540" s="7">
        <v>177</v>
      </c>
      <c r="H2540" s="8">
        <v>11544035</v>
      </c>
      <c r="I2540" s="9">
        <v>1</v>
      </c>
      <c r="J2540" s="9">
        <v>1</v>
      </c>
      <c r="K2540" s="9">
        <v>0</v>
      </c>
      <c r="L2540" s="9">
        <v>1</v>
      </c>
      <c r="M2540" s="9">
        <v>1</v>
      </c>
      <c r="N2540" s="10">
        <v>4</v>
      </c>
    </row>
    <row r="2541" spans="1:14" x14ac:dyDescent="0.25">
      <c r="A2541" s="3" t="s">
        <v>10</v>
      </c>
      <c r="B2541" s="11" t="s">
        <v>59</v>
      </c>
      <c r="C2541" s="5">
        <v>11544</v>
      </c>
      <c r="D2541" s="5" t="s">
        <v>70</v>
      </c>
      <c r="E2541" s="12" t="s">
        <v>61</v>
      </c>
      <c r="F2541" s="7">
        <v>189</v>
      </c>
      <c r="G2541" s="7">
        <v>177</v>
      </c>
      <c r="H2541" s="8">
        <v>11544036</v>
      </c>
      <c r="I2541" s="9">
        <v>1</v>
      </c>
      <c r="J2541" s="9">
        <v>1</v>
      </c>
      <c r="K2541" s="9">
        <v>0</v>
      </c>
      <c r="L2541" s="9">
        <v>1</v>
      </c>
      <c r="M2541" s="9">
        <v>1</v>
      </c>
      <c r="N2541" s="10">
        <v>4</v>
      </c>
    </row>
    <row r="2542" spans="1:14" x14ac:dyDescent="0.25">
      <c r="A2542" s="3" t="s">
        <v>10</v>
      </c>
      <c r="B2542" s="11" t="s">
        <v>59</v>
      </c>
      <c r="C2542" s="5">
        <v>11544</v>
      </c>
      <c r="D2542" s="5" t="s">
        <v>70</v>
      </c>
      <c r="E2542" s="12" t="s">
        <v>61</v>
      </c>
      <c r="F2542" s="7">
        <v>189</v>
      </c>
      <c r="G2542" s="7">
        <v>177</v>
      </c>
      <c r="H2542" s="8">
        <v>11544037</v>
      </c>
      <c r="I2542" s="9">
        <v>1</v>
      </c>
      <c r="J2542" s="9">
        <v>0</v>
      </c>
      <c r="K2542" s="9">
        <v>1</v>
      </c>
      <c r="L2542" s="9">
        <v>0</v>
      </c>
      <c r="M2542" s="9">
        <v>1</v>
      </c>
      <c r="N2542" s="10">
        <v>3</v>
      </c>
    </row>
    <row r="2543" spans="1:14" x14ac:dyDescent="0.25">
      <c r="A2543" s="3" t="s">
        <v>10</v>
      </c>
      <c r="B2543" s="11" t="s">
        <v>59</v>
      </c>
      <c r="C2543" s="5">
        <v>11544</v>
      </c>
      <c r="D2543" s="5" t="s">
        <v>70</v>
      </c>
      <c r="E2543" s="12" t="s">
        <v>61</v>
      </c>
      <c r="F2543" s="7">
        <v>189</v>
      </c>
      <c r="G2543" s="7">
        <v>177</v>
      </c>
      <c r="H2543" s="8">
        <v>11544038</v>
      </c>
      <c r="I2543" s="9">
        <v>1</v>
      </c>
      <c r="J2543" s="9">
        <v>1</v>
      </c>
      <c r="K2543" s="9">
        <v>1</v>
      </c>
      <c r="L2543" s="9">
        <v>0</v>
      </c>
      <c r="M2543" s="9">
        <v>1</v>
      </c>
      <c r="N2543" s="10">
        <v>4</v>
      </c>
    </row>
    <row r="2544" spans="1:14" x14ac:dyDescent="0.25">
      <c r="A2544" s="3" t="s">
        <v>10</v>
      </c>
      <c r="B2544" s="11" t="s">
        <v>59</v>
      </c>
      <c r="C2544" s="5">
        <v>11544</v>
      </c>
      <c r="D2544" s="5" t="s">
        <v>70</v>
      </c>
      <c r="E2544" s="12" t="s">
        <v>61</v>
      </c>
      <c r="F2544" s="7">
        <v>189</v>
      </c>
      <c r="G2544" s="7">
        <v>177</v>
      </c>
      <c r="H2544" s="8">
        <v>11544039</v>
      </c>
      <c r="I2544" s="9">
        <v>1</v>
      </c>
      <c r="J2544" s="9">
        <v>1</v>
      </c>
      <c r="K2544" s="9">
        <v>0</v>
      </c>
      <c r="L2544" s="9">
        <v>0</v>
      </c>
      <c r="M2544" s="9">
        <v>1</v>
      </c>
      <c r="N2544" s="10">
        <v>3</v>
      </c>
    </row>
    <row r="2545" spans="1:14" x14ac:dyDescent="0.25">
      <c r="A2545" s="3" t="s">
        <v>10</v>
      </c>
      <c r="B2545" s="11" t="s">
        <v>59</v>
      </c>
      <c r="C2545" s="5">
        <v>11544</v>
      </c>
      <c r="D2545" s="5" t="s">
        <v>70</v>
      </c>
      <c r="E2545" s="12" t="s">
        <v>61</v>
      </c>
      <c r="F2545" s="7">
        <v>189</v>
      </c>
      <c r="G2545" s="7">
        <v>177</v>
      </c>
      <c r="H2545" s="8">
        <v>11544040</v>
      </c>
      <c r="I2545" s="9">
        <v>1</v>
      </c>
      <c r="J2545" s="9">
        <v>1</v>
      </c>
      <c r="K2545" s="9">
        <v>0</v>
      </c>
      <c r="L2545" s="9">
        <v>0</v>
      </c>
      <c r="M2545" s="9">
        <v>1</v>
      </c>
      <c r="N2545" s="10">
        <v>3</v>
      </c>
    </row>
    <row r="2546" spans="1:14" x14ac:dyDescent="0.25">
      <c r="A2546" s="3" t="s">
        <v>10</v>
      </c>
      <c r="B2546" s="11" t="s">
        <v>59</v>
      </c>
      <c r="C2546" s="5">
        <v>11544</v>
      </c>
      <c r="D2546" s="5" t="s">
        <v>70</v>
      </c>
      <c r="E2546" s="12" t="s">
        <v>61</v>
      </c>
      <c r="F2546" s="7">
        <v>189</v>
      </c>
      <c r="G2546" s="7">
        <v>177</v>
      </c>
      <c r="H2546" s="8">
        <v>11544041</v>
      </c>
      <c r="I2546" s="9">
        <v>0</v>
      </c>
      <c r="J2546" s="9">
        <v>1</v>
      </c>
      <c r="K2546" s="9">
        <v>0</v>
      </c>
      <c r="L2546" s="9">
        <v>0</v>
      </c>
      <c r="M2546" s="9">
        <v>1</v>
      </c>
      <c r="N2546" s="10">
        <v>2</v>
      </c>
    </row>
    <row r="2547" spans="1:14" x14ac:dyDescent="0.25">
      <c r="A2547" s="3" t="s">
        <v>10</v>
      </c>
      <c r="B2547" s="11" t="s">
        <v>59</v>
      </c>
      <c r="C2547" s="5">
        <v>11544</v>
      </c>
      <c r="D2547" s="5" t="s">
        <v>70</v>
      </c>
      <c r="E2547" s="12" t="s">
        <v>61</v>
      </c>
      <c r="F2547" s="7">
        <v>189</v>
      </c>
      <c r="G2547" s="7">
        <v>177</v>
      </c>
      <c r="H2547" s="8">
        <v>11544042</v>
      </c>
      <c r="I2547" s="9">
        <v>1</v>
      </c>
      <c r="J2547" s="9">
        <v>1</v>
      </c>
      <c r="K2547" s="9">
        <v>1</v>
      </c>
      <c r="L2547" s="9">
        <v>1</v>
      </c>
      <c r="M2547" s="9">
        <v>1</v>
      </c>
      <c r="N2547" s="10">
        <v>5</v>
      </c>
    </row>
    <row r="2548" spans="1:14" x14ac:dyDescent="0.25">
      <c r="A2548" s="3" t="s">
        <v>10</v>
      </c>
      <c r="B2548" s="11" t="s">
        <v>59</v>
      </c>
      <c r="C2548" s="5">
        <v>11544</v>
      </c>
      <c r="D2548" s="5" t="s">
        <v>70</v>
      </c>
      <c r="E2548" s="12" t="s">
        <v>61</v>
      </c>
      <c r="F2548" s="7">
        <v>189</v>
      </c>
      <c r="G2548" s="7">
        <v>177</v>
      </c>
      <c r="H2548" s="8">
        <v>11544043</v>
      </c>
      <c r="I2548" s="9">
        <v>1</v>
      </c>
      <c r="J2548" s="9">
        <v>1</v>
      </c>
      <c r="K2548" s="9">
        <v>1</v>
      </c>
      <c r="L2548" s="9">
        <v>1</v>
      </c>
      <c r="M2548" s="9">
        <v>1</v>
      </c>
      <c r="N2548" s="10">
        <v>5</v>
      </c>
    </row>
    <row r="2549" spans="1:14" x14ac:dyDescent="0.25">
      <c r="A2549" s="3" t="s">
        <v>10</v>
      </c>
      <c r="B2549" s="11" t="s">
        <v>59</v>
      </c>
      <c r="C2549" s="5">
        <v>11544</v>
      </c>
      <c r="D2549" s="5" t="s">
        <v>70</v>
      </c>
      <c r="E2549" s="12" t="s">
        <v>61</v>
      </c>
      <c r="F2549" s="7">
        <v>189</v>
      </c>
      <c r="G2549" s="7">
        <v>177</v>
      </c>
      <c r="H2549" s="8">
        <v>11544044</v>
      </c>
      <c r="I2549" s="9">
        <v>1</v>
      </c>
      <c r="J2549" s="9">
        <v>1</v>
      </c>
      <c r="K2549" s="9">
        <v>1</v>
      </c>
      <c r="L2549" s="9">
        <v>1</v>
      </c>
      <c r="M2549" s="9">
        <v>1</v>
      </c>
      <c r="N2549" s="10">
        <v>5</v>
      </c>
    </row>
    <row r="2550" spans="1:14" x14ac:dyDescent="0.25">
      <c r="A2550" s="3" t="s">
        <v>10</v>
      </c>
      <c r="B2550" s="11" t="s">
        <v>59</v>
      </c>
      <c r="C2550" s="5">
        <v>11544</v>
      </c>
      <c r="D2550" s="5" t="s">
        <v>70</v>
      </c>
      <c r="E2550" s="12" t="s">
        <v>61</v>
      </c>
      <c r="F2550" s="7">
        <v>189</v>
      </c>
      <c r="G2550" s="7">
        <v>177</v>
      </c>
      <c r="H2550" s="8">
        <v>11544045</v>
      </c>
      <c r="I2550" s="9">
        <v>1</v>
      </c>
      <c r="J2550" s="9">
        <v>1</v>
      </c>
      <c r="K2550" s="9">
        <v>1</v>
      </c>
      <c r="L2550" s="9">
        <v>1</v>
      </c>
      <c r="M2550" s="9">
        <v>1</v>
      </c>
      <c r="N2550" s="10">
        <v>5</v>
      </c>
    </row>
    <row r="2551" spans="1:14" x14ac:dyDescent="0.25">
      <c r="A2551" s="3" t="s">
        <v>10</v>
      </c>
      <c r="B2551" s="11" t="s">
        <v>59</v>
      </c>
      <c r="C2551" s="5">
        <v>11544</v>
      </c>
      <c r="D2551" s="5" t="s">
        <v>70</v>
      </c>
      <c r="E2551" s="12" t="s">
        <v>61</v>
      </c>
      <c r="F2551" s="7">
        <v>189</v>
      </c>
      <c r="G2551" s="7">
        <v>177</v>
      </c>
      <c r="H2551" s="8">
        <v>11544046</v>
      </c>
      <c r="I2551" s="9">
        <v>1</v>
      </c>
      <c r="J2551" s="9">
        <v>1</v>
      </c>
      <c r="K2551" s="9">
        <v>1</v>
      </c>
      <c r="L2551" s="9">
        <v>1</v>
      </c>
      <c r="M2551" s="9">
        <v>1</v>
      </c>
      <c r="N2551" s="10">
        <v>5</v>
      </c>
    </row>
    <row r="2552" spans="1:14" x14ac:dyDescent="0.25">
      <c r="A2552" s="3" t="s">
        <v>10</v>
      </c>
      <c r="B2552" s="11" t="s">
        <v>59</v>
      </c>
      <c r="C2552" s="5">
        <v>11544</v>
      </c>
      <c r="D2552" s="5" t="s">
        <v>70</v>
      </c>
      <c r="E2552" s="12" t="s">
        <v>61</v>
      </c>
      <c r="F2552" s="7">
        <v>189</v>
      </c>
      <c r="G2552" s="7">
        <v>177</v>
      </c>
      <c r="H2552" s="8">
        <v>11544047</v>
      </c>
      <c r="I2552" s="9">
        <v>1</v>
      </c>
      <c r="J2552" s="9">
        <v>1</v>
      </c>
      <c r="K2552" s="9">
        <v>1</v>
      </c>
      <c r="L2552" s="9">
        <v>1</v>
      </c>
      <c r="M2552" s="9">
        <v>1</v>
      </c>
      <c r="N2552" s="10">
        <v>5</v>
      </c>
    </row>
    <row r="2553" spans="1:14" x14ac:dyDescent="0.25">
      <c r="A2553" s="3" t="s">
        <v>10</v>
      </c>
      <c r="B2553" s="11" t="s">
        <v>59</v>
      </c>
      <c r="C2553" s="5">
        <v>11544</v>
      </c>
      <c r="D2553" s="5" t="s">
        <v>70</v>
      </c>
      <c r="E2553" s="12" t="s">
        <v>61</v>
      </c>
      <c r="F2553" s="7">
        <v>189</v>
      </c>
      <c r="G2553" s="7">
        <v>177</v>
      </c>
      <c r="H2553" s="8">
        <v>11544048</v>
      </c>
      <c r="I2553" s="9">
        <v>1</v>
      </c>
      <c r="J2553" s="9">
        <v>1</v>
      </c>
      <c r="K2553" s="9">
        <v>0</v>
      </c>
      <c r="L2553" s="9">
        <v>1</v>
      </c>
      <c r="M2553" s="9">
        <v>1</v>
      </c>
      <c r="N2553" s="10">
        <v>4</v>
      </c>
    </row>
    <row r="2554" spans="1:14" x14ac:dyDescent="0.25">
      <c r="A2554" s="3" t="s">
        <v>10</v>
      </c>
      <c r="B2554" s="11" t="s">
        <v>59</v>
      </c>
      <c r="C2554" s="5">
        <v>11544</v>
      </c>
      <c r="D2554" s="5" t="s">
        <v>70</v>
      </c>
      <c r="E2554" s="12" t="s">
        <v>61</v>
      </c>
      <c r="F2554" s="7">
        <v>189</v>
      </c>
      <c r="G2554" s="7">
        <v>177</v>
      </c>
      <c r="H2554" s="8">
        <v>11544049</v>
      </c>
      <c r="I2554" s="9">
        <v>1</v>
      </c>
      <c r="J2554" s="9">
        <v>0</v>
      </c>
      <c r="K2554" s="9">
        <v>1</v>
      </c>
      <c r="L2554" s="9">
        <v>1</v>
      </c>
      <c r="M2554" s="9">
        <v>1</v>
      </c>
      <c r="N2554" s="10">
        <v>4</v>
      </c>
    </row>
    <row r="2555" spans="1:14" x14ac:dyDescent="0.25">
      <c r="A2555" s="3" t="s">
        <v>10</v>
      </c>
      <c r="B2555" s="11" t="s">
        <v>59</v>
      </c>
      <c r="C2555" s="5">
        <v>11544</v>
      </c>
      <c r="D2555" s="5" t="s">
        <v>70</v>
      </c>
      <c r="E2555" s="12" t="s">
        <v>61</v>
      </c>
      <c r="F2555" s="7">
        <v>189</v>
      </c>
      <c r="G2555" s="7">
        <v>177</v>
      </c>
      <c r="H2555" s="8">
        <v>11544050</v>
      </c>
      <c r="I2555" s="9">
        <v>1</v>
      </c>
      <c r="J2555" s="9">
        <v>1</v>
      </c>
      <c r="K2555" s="9">
        <v>1</v>
      </c>
      <c r="L2555" s="9">
        <v>1</v>
      </c>
      <c r="M2555" s="9">
        <v>1</v>
      </c>
      <c r="N2555" s="10">
        <v>5</v>
      </c>
    </row>
    <row r="2556" spans="1:14" x14ac:dyDescent="0.25">
      <c r="A2556" s="3" t="s">
        <v>10</v>
      </c>
      <c r="B2556" s="11" t="s">
        <v>59</v>
      </c>
      <c r="C2556" s="5">
        <v>11544</v>
      </c>
      <c r="D2556" s="5" t="s">
        <v>70</v>
      </c>
      <c r="E2556" s="12" t="s">
        <v>61</v>
      </c>
      <c r="F2556" s="7">
        <v>189</v>
      </c>
      <c r="G2556" s="7">
        <v>177</v>
      </c>
      <c r="H2556" s="8">
        <v>11544051</v>
      </c>
      <c r="I2556" s="9">
        <v>1</v>
      </c>
      <c r="J2556" s="9">
        <v>0</v>
      </c>
      <c r="K2556" s="9">
        <v>1</v>
      </c>
      <c r="L2556" s="9">
        <v>1</v>
      </c>
      <c r="M2556" s="9">
        <v>1</v>
      </c>
      <c r="N2556" s="10">
        <v>4</v>
      </c>
    </row>
    <row r="2557" spans="1:14" x14ac:dyDescent="0.25">
      <c r="A2557" s="3" t="s">
        <v>10</v>
      </c>
      <c r="B2557" s="11" t="s">
        <v>59</v>
      </c>
      <c r="C2557" s="5">
        <v>11544</v>
      </c>
      <c r="D2557" s="5" t="s">
        <v>70</v>
      </c>
      <c r="E2557" s="12" t="s">
        <v>61</v>
      </c>
      <c r="F2557" s="7">
        <v>189</v>
      </c>
      <c r="G2557" s="7">
        <v>177</v>
      </c>
      <c r="H2557" s="8">
        <v>11544052</v>
      </c>
      <c r="I2557" s="9">
        <v>1</v>
      </c>
      <c r="J2557" s="9">
        <v>1</v>
      </c>
      <c r="K2557" s="9">
        <v>1</v>
      </c>
      <c r="L2557" s="9">
        <v>1</v>
      </c>
      <c r="M2557" s="9">
        <v>1</v>
      </c>
      <c r="N2557" s="10">
        <v>5</v>
      </c>
    </row>
    <row r="2558" spans="1:14" x14ac:dyDescent="0.25">
      <c r="A2558" s="3" t="s">
        <v>10</v>
      </c>
      <c r="B2558" s="11" t="s">
        <v>59</v>
      </c>
      <c r="C2558" s="5">
        <v>11544</v>
      </c>
      <c r="D2558" s="5" t="s">
        <v>70</v>
      </c>
      <c r="E2558" s="12" t="s">
        <v>61</v>
      </c>
      <c r="F2558" s="7">
        <v>189</v>
      </c>
      <c r="G2558" s="7">
        <v>177</v>
      </c>
      <c r="H2558" s="8">
        <v>11544053</v>
      </c>
      <c r="I2558" s="9">
        <v>1</v>
      </c>
      <c r="J2558" s="9">
        <v>1</v>
      </c>
      <c r="K2558" s="9">
        <v>0</v>
      </c>
      <c r="L2558" s="9">
        <v>1</v>
      </c>
      <c r="M2558" s="9">
        <v>1</v>
      </c>
      <c r="N2558" s="10">
        <v>4</v>
      </c>
    </row>
    <row r="2559" spans="1:14" x14ac:dyDescent="0.25">
      <c r="A2559" s="3" t="s">
        <v>10</v>
      </c>
      <c r="B2559" s="11" t="s">
        <v>59</v>
      </c>
      <c r="C2559" s="5">
        <v>11544</v>
      </c>
      <c r="D2559" s="5" t="s">
        <v>70</v>
      </c>
      <c r="E2559" s="12" t="s">
        <v>61</v>
      </c>
      <c r="F2559" s="7">
        <v>189</v>
      </c>
      <c r="G2559" s="7">
        <v>177</v>
      </c>
      <c r="H2559" s="8">
        <v>11544054</v>
      </c>
      <c r="I2559" s="9">
        <v>1</v>
      </c>
      <c r="J2559" s="9">
        <v>1</v>
      </c>
      <c r="K2559" s="9">
        <v>0</v>
      </c>
      <c r="L2559" s="9">
        <v>1</v>
      </c>
      <c r="M2559" s="9">
        <v>1</v>
      </c>
      <c r="N2559" s="10">
        <v>4</v>
      </c>
    </row>
    <row r="2560" spans="1:14" x14ac:dyDescent="0.25">
      <c r="A2560" s="3" t="s">
        <v>10</v>
      </c>
      <c r="B2560" s="11" t="s">
        <v>59</v>
      </c>
      <c r="C2560" s="5">
        <v>11544</v>
      </c>
      <c r="D2560" s="5" t="s">
        <v>70</v>
      </c>
      <c r="E2560" s="12" t="s">
        <v>61</v>
      </c>
      <c r="F2560" s="7">
        <v>189</v>
      </c>
      <c r="G2560" s="7">
        <v>177</v>
      </c>
      <c r="H2560" s="8">
        <v>11544055</v>
      </c>
      <c r="I2560" s="9">
        <v>1</v>
      </c>
      <c r="J2560" s="9">
        <v>1</v>
      </c>
      <c r="K2560" s="9">
        <v>1</v>
      </c>
      <c r="L2560" s="9">
        <v>1</v>
      </c>
      <c r="M2560" s="9">
        <v>1</v>
      </c>
      <c r="N2560" s="10">
        <v>5</v>
      </c>
    </row>
    <row r="2561" spans="1:14" x14ac:dyDescent="0.25">
      <c r="A2561" s="3" t="s">
        <v>10</v>
      </c>
      <c r="B2561" s="11" t="s">
        <v>59</v>
      </c>
      <c r="C2561" s="5">
        <v>11544</v>
      </c>
      <c r="D2561" s="5" t="s">
        <v>70</v>
      </c>
      <c r="E2561" s="12" t="s">
        <v>61</v>
      </c>
      <c r="F2561" s="7">
        <v>189</v>
      </c>
      <c r="G2561" s="7">
        <v>177</v>
      </c>
      <c r="H2561" s="8">
        <v>11544056</v>
      </c>
      <c r="I2561" s="9">
        <v>1</v>
      </c>
      <c r="J2561" s="9">
        <v>1</v>
      </c>
      <c r="K2561" s="9">
        <v>1</v>
      </c>
      <c r="L2561" s="9">
        <v>1</v>
      </c>
      <c r="M2561" s="9">
        <v>1</v>
      </c>
      <c r="N2561" s="10">
        <v>5</v>
      </c>
    </row>
    <row r="2562" spans="1:14" x14ac:dyDescent="0.25">
      <c r="A2562" s="3" t="s">
        <v>10</v>
      </c>
      <c r="B2562" s="11" t="s">
        <v>59</v>
      </c>
      <c r="C2562" s="5">
        <v>11544</v>
      </c>
      <c r="D2562" s="5" t="s">
        <v>70</v>
      </c>
      <c r="E2562" s="12" t="s">
        <v>61</v>
      </c>
      <c r="F2562" s="7">
        <v>189</v>
      </c>
      <c r="G2562" s="7">
        <v>177</v>
      </c>
      <c r="H2562" s="8">
        <v>11544057</v>
      </c>
      <c r="I2562" s="9">
        <v>1</v>
      </c>
      <c r="J2562" s="9">
        <v>1</v>
      </c>
      <c r="K2562" s="9">
        <v>0</v>
      </c>
      <c r="L2562" s="9">
        <v>1</v>
      </c>
      <c r="M2562" s="9">
        <v>1</v>
      </c>
      <c r="N2562" s="10">
        <v>4</v>
      </c>
    </row>
    <row r="2563" spans="1:14" x14ac:dyDescent="0.25">
      <c r="A2563" s="3" t="s">
        <v>10</v>
      </c>
      <c r="B2563" s="11" t="s">
        <v>59</v>
      </c>
      <c r="C2563" s="5">
        <v>11544</v>
      </c>
      <c r="D2563" s="5" t="s">
        <v>70</v>
      </c>
      <c r="E2563" s="12" t="s">
        <v>61</v>
      </c>
      <c r="F2563" s="7">
        <v>189</v>
      </c>
      <c r="G2563" s="7">
        <v>177</v>
      </c>
      <c r="H2563" s="8">
        <v>11544058</v>
      </c>
      <c r="I2563" s="9">
        <v>1</v>
      </c>
      <c r="J2563" s="9">
        <v>1</v>
      </c>
      <c r="K2563" s="9">
        <v>1</v>
      </c>
      <c r="L2563" s="9">
        <v>0</v>
      </c>
      <c r="M2563" s="9">
        <v>1</v>
      </c>
      <c r="N2563" s="10">
        <v>4</v>
      </c>
    </row>
    <row r="2564" spans="1:14" x14ac:dyDescent="0.25">
      <c r="A2564" s="3" t="s">
        <v>10</v>
      </c>
      <c r="B2564" s="11" t="s">
        <v>59</v>
      </c>
      <c r="C2564" s="5">
        <v>11544</v>
      </c>
      <c r="D2564" s="5" t="s">
        <v>70</v>
      </c>
      <c r="E2564" s="12" t="s">
        <v>61</v>
      </c>
      <c r="F2564" s="7">
        <v>189</v>
      </c>
      <c r="G2564" s="7">
        <v>177</v>
      </c>
      <c r="H2564" s="8">
        <v>11544059</v>
      </c>
      <c r="I2564" s="9">
        <v>1</v>
      </c>
      <c r="J2564" s="9">
        <v>1</v>
      </c>
      <c r="K2564" s="9">
        <v>1</v>
      </c>
      <c r="L2564" s="9">
        <v>1</v>
      </c>
      <c r="M2564" s="9">
        <v>1</v>
      </c>
      <c r="N2564" s="10">
        <v>5</v>
      </c>
    </row>
    <row r="2565" spans="1:14" x14ac:dyDescent="0.25">
      <c r="A2565" s="3" t="s">
        <v>10</v>
      </c>
      <c r="B2565" s="11" t="s">
        <v>59</v>
      </c>
      <c r="C2565" s="5">
        <v>11544</v>
      </c>
      <c r="D2565" s="5" t="s">
        <v>70</v>
      </c>
      <c r="E2565" s="12" t="s">
        <v>61</v>
      </c>
      <c r="F2565" s="7">
        <v>189</v>
      </c>
      <c r="G2565" s="7">
        <v>177</v>
      </c>
      <c r="H2565" s="8">
        <v>11544060</v>
      </c>
      <c r="I2565" s="9">
        <v>1</v>
      </c>
      <c r="J2565" s="9">
        <v>0</v>
      </c>
      <c r="K2565" s="9">
        <v>1</v>
      </c>
      <c r="L2565" s="9">
        <v>0</v>
      </c>
      <c r="M2565" s="9">
        <v>1</v>
      </c>
      <c r="N2565" s="10">
        <v>3</v>
      </c>
    </row>
    <row r="2566" spans="1:14" x14ac:dyDescent="0.25">
      <c r="A2566" s="3" t="s">
        <v>10</v>
      </c>
      <c r="B2566" s="11" t="s">
        <v>59</v>
      </c>
      <c r="C2566" s="5">
        <v>11544</v>
      </c>
      <c r="D2566" s="5" t="s">
        <v>70</v>
      </c>
      <c r="E2566" s="13" t="s">
        <v>62</v>
      </c>
      <c r="F2566" s="7">
        <v>189</v>
      </c>
      <c r="G2566" s="7">
        <v>177</v>
      </c>
      <c r="H2566" s="8">
        <v>11544061</v>
      </c>
      <c r="I2566" s="9">
        <v>1</v>
      </c>
      <c r="J2566" s="9">
        <v>1</v>
      </c>
      <c r="K2566" s="9">
        <v>1</v>
      </c>
      <c r="L2566" s="9">
        <v>1</v>
      </c>
      <c r="M2566" s="9">
        <v>1</v>
      </c>
      <c r="N2566" s="10">
        <v>5</v>
      </c>
    </row>
    <row r="2567" spans="1:14" x14ac:dyDescent="0.25">
      <c r="A2567" s="3" t="s">
        <v>10</v>
      </c>
      <c r="B2567" s="11" t="s">
        <v>59</v>
      </c>
      <c r="C2567" s="5">
        <v>11544</v>
      </c>
      <c r="D2567" s="5" t="s">
        <v>70</v>
      </c>
      <c r="E2567" s="12" t="s">
        <v>62</v>
      </c>
      <c r="F2567" s="7">
        <v>189</v>
      </c>
      <c r="G2567" s="7">
        <v>177</v>
      </c>
      <c r="H2567" s="8">
        <v>11544062</v>
      </c>
      <c r="I2567" s="9">
        <v>0</v>
      </c>
      <c r="J2567" s="9">
        <v>1</v>
      </c>
      <c r="K2567" s="9">
        <v>1</v>
      </c>
      <c r="L2567" s="9">
        <v>1</v>
      </c>
      <c r="M2567" s="9">
        <v>1</v>
      </c>
      <c r="N2567" s="10">
        <v>4</v>
      </c>
    </row>
    <row r="2568" spans="1:14" x14ac:dyDescent="0.25">
      <c r="A2568" s="3" t="s">
        <v>10</v>
      </c>
      <c r="B2568" s="11" t="s">
        <v>59</v>
      </c>
      <c r="C2568" s="5">
        <v>11544</v>
      </c>
      <c r="D2568" s="5" t="s">
        <v>70</v>
      </c>
      <c r="E2568" s="12" t="s">
        <v>62</v>
      </c>
      <c r="F2568" s="7">
        <v>189</v>
      </c>
      <c r="G2568" s="7">
        <v>177</v>
      </c>
      <c r="H2568" s="8">
        <v>11544063</v>
      </c>
      <c r="I2568" s="9">
        <v>1</v>
      </c>
      <c r="J2568" s="9">
        <v>1</v>
      </c>
      <c r="K2568" s="9">
        <v>1</v>
      </c>
      <c r="L2568" s="9">
        <v>1</v>
      </c>
      <c r="M2568" s="9">
        <v>1</v>
      </c>
      <c r="N2568" s="10">
        <v>5</v>
      </c>
    </row>
    <row r="2569" spans="1:14" x14ac:dyDescent="0.25">
      <c r="A2569" s="3" t="s">
        <v>10</v>
      </c>
      <c r="B2569" s="11" t="s">
        <v>59</v>
      </c>
      <c r="C2569" s="5">
        <v>11544</v>
      </c>
      <c r="D2569" s="5" t="s">
        <v>70</v>
      </c>
      <c r="E2569" s="12" t="s">
        <v>62</v>
      </c>
      <c r="F2569" s="7">
        <v>189</v>
      </c>
      <c r="G2569" s="7">
        <v>177</v>
      </c>
      <c r="H2569" s="8">
        <v>11544064</v>
      </c>
      <c r="I2569" s="9">
        <v>1</v>
      </c>
      <c r="J2569" s="9">
        <v>1</v>
      </c>
      <c r="K2569" s="9">
        <v>0</v>
      </c>
      <c r="L2569" s="9">
        <v>1</v>
      </c>
      <c r="M2569" s="9">
        <v>1</v>
      </c>
      <c r="N2569" s="10">
        <v>4</v>
      </c>
    </row>
    <row r="2570" spans="1:14" x14ac:dyDescent="0.25">
      <c r="A2570" s="3" t="s">
        <v>10</v>
      </c>
      <c r="B2570" s="11" t="s">
        <v>59</v>
      </c>
      <c r="C2570" s="5">
        <v>11544</v>
      </c>
      <c r="D2570" s="5" t="s">
        <v>70</v>
      </c>
      <c r="E2570" s="12" t="s">
        <v>62</v>
      </c>
      <c r="F2570" s="7">
        <v>189</v>
      </c>
      <c r="G2570" s="7">
        <v>177</v>
      </c>
      <c r="H2570" s="8">
        <v>11544065</v>
      </c>
      <c r="I2570" s="9">
        <v>0</v>
      </c>
      <c r="J2570" s="9">
        <v>0</v>
      </c>
      <c r="K2570" s="9">
        <v>1</v>
      </c>
      <c r="L2570" s="9">
        <v>1</v>
      </c>
      <c r="M2570" s="9">
        <v>1</v>
      </c>
      <c r="N2570" s="10">
        <v>3</v>
      </c>
    </row>
    <row r="2571" spans="1:14" x14ac:dyDescent="0.25">
      <c r="A2571" s="3" t="s">
        <v>10</v>
      </c>
      <c r="B2571" s="11" t="s">
        <v>59</v>
      </c>
      <c r="C2571" s="5">
        <v>11544</v>
      </c>
      <c r="D2571" s="5" t="s">
        <v>70</v>
      </c>
      <c r="E2571" s="12" t="s">
        <v>62</v>
      </c>
      <c r="F2571" s="7">
        <v>189</v>
      </c>
      <c r="G2571" s="7">
        <v>177</v>
      </c>
      <c r="H2571" s="8">
        <v>11544066</v>
      </c>
      <c r="I2571" s="9">
        <v>1</v>
      </c>
      <c r="J2571" s="9">
        <v>1</v>
      </c>
      <c r="K2571" s="9">
        <v>1</v>
      </c>
      <c r="L2571" s="9">
        <v>1</v>
      </c>
      <c r="M2571" s="9">
        <v>1</v>
      </c>
      <c r="N2571" s="10">
        <v>5</v>
      </c>
    </row>
    <row r="2572" spans="1:14" x14ac:dyDescent="0.25">
      <c r="A2572" s="3" t="s">
        <v>10</v>
      </c>
      <c r="B2572" s="11" t="s">
        <v>59</v>
      </c>
      <c r="C2572" s="5">
        <v>11544</v>
      </c>
      <c r="D2572" s="5" t="s">
        <v>70</v>
      </c>
      <c r="E2572" s="12" t="s">
        <v>62</v>
      </c>
      <c r="F2572" s="7">
        <v>189</v>
      </c>
      <c r="G2572" s="7">
        <v>177</v>
      </c>
      <c r="H2572" s="8">
        <v>11544067</v>
      </c>
      <c r="I2572" s="9">
        <v>1</v>
      </c>
      <c r="J2572" s="9">
        <v>1</v>
      </c>
      <c r="K2572" s="9">
        <v>0</v>
      </c>
      <c r="L2572" s="9">
        <v>1</v>
      </c>
      <c r="M2572" s="9">
        <v>1</v>
      </c>
      <c r="N2572" s="10">
        <v>4</v>
      </c>
    </row>
    <row r="2573" spans="1:14" x14ac:dyDescent="0.25">
      <c r="A2573" s="3" t="s">
        <v>10</v>
      </c>
      <c r="B2573" s="11" t="s">
        <v>59</v>
      </c>
      <c r="C2573" s="5">
        <v>11544</v>
      </c>
      <c r="D2573" s="5" t="s">
        <v>70</v>
      </c>
      <c r="E2573" s="12" t="s">
        <v>62</v>
      </c>
      <c r="F2573" s="7">
        <v>189</v>
      </c>
      <c r="G2573" s="7">
        <v>177</v>
      </c>
      <c r="H2573" s="8">
        <v>11544068</v>
      </c>
      <c r="I2573" s="9">
        <v>1</v>
      </c>
      <c r="J2573" s="9">
        <v>0</v>
      </c>
      <c r="K2573" s="9">
        <v>0</v>
      </c>
      <c r="L2573" s="9">
        <v>0</v>
      </c>
      <c r="M2573" s="9">
        <v>1</v>
      </c>
      <c r="N2573" s="10">
        <v>2</v>
      </c>
    </row>
    <row r="2574" spans="1:14" x14ac:dyDescent="0.25">
      <c r="A2574" s="3" t="s">
        <v>10</v>
      </c>
      <c r="B2574" s="11" t="s">
        <v>59</v>
      </c>
      <c r="C2574" s="5">
        <v>11544</v>
      </c>
      <c r="D2574" s="5" t="s">
        <v>70</v>
      </c>
      <c r="E2574" s="12" t="s">
        <v>62</v>
      </c>
      <c r="F2574" s="7">
        <v>189</v>
      </c>
      <c r="G2574" s="7">
        <v>177</v>
      </c>
      <c r="H2574" s="8">
        <v>11544069</v>
      </c>
      <c r="I2574" s="9">
        <v>1</v>
      </c>
      <c r="J2574" s="9">
        <v>1</v>
      </c>
      <c r="K2574" s="9">
        <v>0</v>
      </c>
      <c r="L2574" s="9">
        <v>1</v>
      </c>
      <c r="M2574" s="9">
        <v>1</v>
      </c>
      <c r="N2574" s="10">
        <v>4</v>
      </c>
    </row>
    <row r="2575" spans="1:14" x14ac:dyDescent="0.25">
      <c r="A2575" s="3" t="s">
        <v>10</v>
      </c>
      <c r="B2575" s="11" t="s">
        <v>59</v>
      </c>
      <c r="C2575" s="5">
        <v>11544</v>
      </c>
      <c r="D2575" s="5" t="s">
        <v>70</v>
      </c>
      <c r="E2575" s="12" t="s">
        <v>62</v>
      </c>
      <c r="F2575" s="7">
        <v>189</v>
      </c>
      <c r="G2575" s="7">
        <v>177</v>
      </c>
      <c r="H2575" s="8">
        <v>11544070</v>
      </c>
      <c r="I2575" s="9">
        <v>1</v>
      </c>
      <c r="J2575" s="9">
        <v>1</v>
      </c>
      <c r="K2575" s="9">
        <v>1</v>
      </c>
      <c r="L2575" s="9">
        <v>1</v>
      </c>
      <c r="M2575" s="9">
        <v>1</v>
      </c>
      <c r="N2575" s="10">
        <v>5</v>
      </c>
    </row>
    <row r="2576" spans="1:14" x14ac:dyDescent="0.25">
      <c r="A2576" s="3" t="s">
        <v>10</v>
      </c>
      <c r="B2576" s="11" t="s">
        <v>59</v>
      </c>
      <c r="C2576" s="5">
        <v>11544</v>
      </c>
      <c r="D2576" s="5" t="s">
        <v>70</v>
      </c>
      <c r="E2576" s="12" t="s">
        <v>62</v>
      </c>
      <c r="F2576" s="7">
        <v>189</v>
      </c>
      <c r="G2576" s="7">
        <v>177</v>
      </c>
      <c r="H2576" s="8">
        <v>11544071</v>
      </c>
      <c r="I2576" s="9">
        <v>1</v>
      </c>
      <c r="J2576" s="9">
        <v>1</v>
      </c>
      <c r="K2576" s="9">
        <v>0</v>
      </c>
      <c r="L2576" s="9">
        <v>0</v>
      </c>
      <c r="M2576" s="9">
        <v>1</v>
      </c>
      <c r="N2576" s="10">
        <v>3</v>
      </c>
    </row>
    <row r="2577" spans="1:14" x14ac:dyDescent="0.25">
      <c r="A2577" s="3" t="s">
        <v>10</v>
      </c>
      <c r="B2577" s="11" t="s">
        <v>59</v>
      </c>
      <c r="C2577" s="5">
        <v>11544</v>
      </c>
      <c r="D2577" s="5" t="s">
        <v>70</v>
      </c>
      <c r="E2577" s="12" t="s">
        <v>62</v>
      </c>
      <c r="F2577" s="7">
        <v>189</v>
      </c>
      <c r="G2577" s="7">
        <v>177</v>
      </c>
      <c r="H2577" s="8">
        <v>11544072</v>
      </c>
      <c r="I2577" s="9">
        <v>0</v>
      </c>
      <c r="J2577" s="9">
        <v>0</v>
      </c>
      <c r="K2577" s="9">
        <v>0</v>
      </c>
      <c r="L2577" s="9">
        <v>1</v>
      </c>
      <c r="M2577" s="9">
        <v>1</v>
      </c>
      <c r="N2577" s="10">
        <v>2</v>
      </c>
    </row>
    <row r="2578" spans="1:14" x14ac:dyDescent="0.25">
      <c r="A2578" s="3" t="s">
        <v>10</v>
      </c>
      <c r="B2578" s="11" t="s">
        <v>59</v>
      </c>
      <c r="C2578" s="5">
        <v>11544</v>
      </c>
      <c r="D2578" s="5" t="s">
        <v>70</v>
      </c>
      <c r="E2578" s="12" t="s">
        <v>62</v>
      </c>
      <c r="F2578" s="7">
        <v>189</v>
      </c>
      <c r="G2578" s="7">
        <v>177</v>
      </c>
      <c r="H2578" s="8">
        <v>11544073</v>
      </c>
      <c r="I2578" s="9">
        <v>0</v>
      </c>
      <c r="J2578" s="9">
        <v>0</v>
      </c>
      <c r="K2578" s="9">
        <v>0</v>
      </c>
      <c r="L2578" s="9">
        <v>1</v>
      </c>
      <c r="M2578" s="9">
        <v>1</v>
      </c>
      <c r="N2578" s="10">
        <v>2</v>
      </c>
    </row>
    <row r="2579" spans="1:14" x14ac:dyDescent="0.25">
      <c r="A2579" s="3" t="s">
        <v>10</v>
      </c>
      <c r="B2579" s="11" t="s">
        <v>59</v>
      </c>
      <c r="C2579" s="5">
        <v>11544</v>
      </c>
      <c r="D2579" s="5" t="s">
        <v>70</v>
      </c>
      <c r="E2579" s="12" t="s">
        <v>62</v>
      </c>
      <c r="F2579" s="7">
        <v>189</v>
      </c>
      <c r="G2579" s="7">
        <v>177</v>
      </c>
      <c r="H2579" s="8">
        <v>11544074</v>
      </c>
      <c r="I2579" s="9">
        <v>1</v>
      </c>
      <c r="J2579" s="9">
        <v>1</v>
      </c>
      <c r="K2579" s="9">
        <v>1</v>
      </c>
      <c r="L2579" s="9">
        <v>1</v>
      </c>
      <c r="M2579" s="9">
        <v>1</v>
      </c>
      <c r="N2579" s="10">
        <v>5</v>
      </c>
    </row>
    <row r="2580" spans="1:14" x14ac:dyDescent="0.25">
      <c r="A2580" s="3" t="s">
        <v>10</v>
      </c>
      <c r="B2580" s="11" t="s">
        <v>59</v>
      </c>
      <c r="C2580" s="5">
        <v>11544</v>
      </c>
      <c r="D2580" s="5" t="s">
        <v>70</v>
      </c>
      <c r="E2580" s="12" t="s">
        <v>62</v>
      </c>
      <c r="F2580" s="7">
        <v>189</v>
      </c>
      <c r="G2580" s="7">
        <v>177</v>
      </c>
      <c r="H2580" s="8">
        <v>11544075</v>
      </c>
      <c r="I2580" s="9">
        <v>0</v>
      </c>
      <c r="J2580" s="9">
        <v>1</v>
      </c>
      <c r="K2580" s="9">
        <v>0</v>
      </c>
      <c r="L2580" s="9">
        <v>1</v>
      </c>
      <c r="M2580" s="9">
        <v>0</v>
      </c>
      <c r="N2580" s="10">
        <v>2</v>
      </c>
    </row>
    <row r="2581" spans="1:14" x14ac:dyDescent="0.25">
      <c r="A2581" s="3" t="s">
        <v>10</v>
      </c>
      <c r="B2581" s="11" t="s">
        <v>59</v>
      </c>
      <c r="C2581" s="5">
        <v>11544</v>
      </c>
      <c r="D2581" s="5" t="s">
        <v>70</v>
      </c>
      <c r="E2581" s="12" t="s">
        <v>62</v>
      </c>
      <c r="F2581" s="7">
        <v>189</v>
      </c>
      <c r="G2581" s="7">
        <v>177</v>
      </c>
      <c r="H2581" s="8">
        <v>11544076</v>
      </c>
      <c r="I2581" s="9">
        <v>1</v>
      </c>
      <c r="J2581" s="9">
        <v>1</v>
      </c>
      <c r="K2581" s="9">
        <v>0</v>
      </c>
      <c r="L2581" s="9">
        <v>1</v>
      </c>
      <c r="M2581" s="9">
        <v>1</v>
      </c>
      <c r="N2581" s="10">
        <v>4</v>
      </c>
    </row>
    <row r="2582" spans="1:14" x14ac:dyDescent="0.25">
      <c r="A2582" s="3" t="s">
        <v>10</v>
      </c>
      <c r="B2582" s="11" t="s">
        <v>59</v>
      </c>
      <c r="C2582" s="5">
        <v>11544</v>
      </c>
      <c r="D2582" s="5" t="s">
        <v>70</v>
      </c>
      <c r="E2582" s="12" t="s">
        <v>62</v>
      </c>
      <c r="F2582" s="7">
        <v>189</v>
      </c>
      <c r="G2582" s="7">
        <v>177</v>
      </c>
      <c r="H2582" s="8">
        <v>11544077</v>
      </c>
      <c r="I2582" s="9">
        <v>1</v>
      </c>
      <c r="J2582" s="9">
        <v>1</v>
      </c>
      <c r="K2582" s="9">
        <v>1</v>
      </c>
      <c r="L2582" s="9">
        <v>1</v>
      </c>
      <c r="M2582" s="9">
        <v>1</v>
      </c>
      <c r="N2582" s="10">
        <v>5</v>
      </c>
    </row>
    <row r="2583" spans="1:14" x14ac:dyDescent="0.25">
      <c r="A2583" s="3" t="s">
        <v>10</v>
      </c>
      <c r="B2583" s="11" t="s">
        <v>59</v>
      </c>
      <c r="C2583" s="5">
        <v>11544</v>
      </c>
      <c r="D2583" s="5" t="s">
        <v>70</v>
      </c>
      <c r="E2583" s="12" t="s">
        <v>62</v>
      </c>
      <c r="F2583" s="7">
        <v>189</v>
      </c>
      <c r="G2583" s="7">
        <v>177</v>
      </c>
      <c r="H2583" s="8">
        <v>11544078</v>
      </c>
      <c r="I2583" s="9">
        <v>1</v>
      </c>
      <c r="J2583" s="9">
        <v>1</v>
      </c>
      <c r="K2583" s="9">
        <v>0</v>
      </c>
      <c r="L2583" s="9">
        <v>1</v>
      </c>
      <c r="M2583" s="9">
        <v>1</v>
      </c>
      <c r="N2583" s="10">
        <v>4</v>
      </c>
    </row>
    <row r="2584" spans="1:14" x14ac:dyDescent="0.25">
      <c r="A2584" s="3" t="s">
        <v>10</v>
      </c>
      <c r="B2584" s="11" t="s">
        <v>59</v>
      </c>
      <c r="C2584" s="5">
        <v>11544</v>
      </c>
      <c r="D2584" s="5" t="s">
        <v>70</v>
      </c>
      <c r="E2584" s="12" t="s">
        <v>62</v>
      </c>
      <c r="F2584" s="7">
        <v>189</v>
      </c>
      <c r="G2584" s="7">
        <v>177</v>
      </c>
      <c r="H2584" s="8">
        <v>11544079</v>
      </c>
      <c r="I2584" s="9">
        <v>1</v>
      </c>
      <c r="J2584" s="9">
        <v>1</v>
      </c>
      <c r="K2584" s="9">
        <v>0</v>
      </c>
      <c r="L2584" s="9">
        <v>1</v>
      </c>
      <c r="M2584" s="9">
        <v>0</v>
      </c>
      <c r="N2584" s="10">
        <v>3</v>
      </c>
    </row>
    <row r="2585" spans="1:14" x14ac:dyDescent="0.25">
      <c r="A2585" s="3" t="s">
        <v>10</v>
      </c>
      <c r="B2585" s="11" t="s">
        <v>59</v>
      </c>
      <c r="C2585" s="5">
        <v>11544</v>
      </c>
      <c r="D2585" s="5" t="s">
        <v>70</v>
      </c>
      <c r="E2585" s="12" t="s">
        <v>62</v>
      </c>
      <c r="F2585" s="7">
        <v>189</v>
      </c>
      <c r="G2585" s="7">
        <v>177</v>
      </c>
      <c r="H2585" s="8">
        <v>11544080</v>
      </c>
      <c r="I2585" s="9">
        <v>1</v>
      </c>
      <c r="J2585" s="9">
        <v>1</v>
      </c>
      <c r="K2585" s="9">
        <v>0</v>
      </c>
      <c r="L2585" s="9">
        <v>0</v>
      </c>
      <c r="M2585" s="9">
        <v>1</v>
      </c>
      <c r="N2585" s="10">
        <v>3</v>
      </c>
    </row>
    <row r="2586" spans="1:14" x14ac:dyDescent="0.25">
      <c r="A2586" s="3" t="s">
        <v>10</v>
      </c>
      <c r="B2586" s="11" t="s">
        <v>59</v>
      </c>
      <c r="C2586" s="5">
        <v>11544</v>
      </c>
      <c r="D2586" s="5" t="s">
        <v>70</v>
      </c>
      <c r="E2586" s="12" t="s">
        <v>62</v>
      </c>
      <c r="F2586" s="7">
        <v>189</v>
      </c>
      <c r="G2586" s="7">
        <v>177</v>
      </c>
      <c r="H2586" s="8">
        <v>11544081</v>
      </c>
      <c r="I2586" s="9">
        <v>1</v>
      </c>
      <c r="J2586" s="9">
        <v>1</v>
      </c>
      <c r="K2586" s="9">
        <v>1</v>
      </c>
      <c r="L2586" s="9">
        <v>1</v>
      </c>
      <c r="M2586" s="9">
        <v>1</v>
      </c>
      <c r="N2586" s="10">
        <v>5</v>
      </c>
    </row>
    <row r="2587" spans="1:14" x14ac:dyDescent="0.25">
      <c r="A2587" s="3" t="s">
        <v>10</v>
      </c>
      <c r="B2587" s="11" t="s">
        <v>59</v>
      </c>
      <c r="C2587" s="5">
        <v>11544</v>
      </c>
      <c r="D2587" s="5" t="s">
        <v>70</v>
      </c>
      <c r="E2587" s="12" t="s">
        <v>62</v>
      </c>
      <c r="F2587" s="7">
        <v>189</v>
      </c>
      <c r="G2587" s="7">
        <v>177</v>
      </c>
      <c r="H2587" s="8">
        <v>11544082</v>
      </c>
      <c r="I2587" s="9">
        <v>1</v>
      </c>
      <c r="J2587" s="9">
        <v>1</v>
      </c>
      <c r="K2587" s="9">
        <v>1</v>
      </c>
      <c r="L2587" s="9">
        <v>1</v>
      </c>
      <c r="M2587" s="9">
        <v>1</v>
      </c>
      <c r="N2587" s="10">
        <v>5</v>
      </c>
    </row>
    <row r="2588" spans="1:14" x14ac:dyDescent="0.25">
      <c r="A2588" s="3" t="s">
        <v>10</v>
      </c>
      <c r="B2588" s="11" t="s">
        <v>59</v>
      </c>
      <c r="C2588" s="5">
        <v>11544</v>
      </c>
      <c r="D2588" s="5" t="s">
        <v>70</v>
      </c>
      <c r="E2588" s="12" t="s">
        <v>62</v>
      </c>
      <c r="F2588" s="7">
        <v>189</v>
      </c>
      <c r="G2588" s="7">
        <v>177</v>
      </c>
      <c r="H2588" s="8">
        <v>11544083</v>
      </c>
      <c r="I2588" s="9">
        <v>1</v>
      </c>
      <c r="J2588" s="9">
        <v>1</v>
      </c>
      <c r="K2588" s="9">
        <v>0</v>
      </c>
      <c r="L2588" s="9">
        <v>1</v>
      </c>
      <c r="M2588" s="9">
        <v>1</v>
      </c>
      <c r="N2588" s="10">
        <v>4</v>
      </c>
    </row>
    <row r="2589" spans="1:14" x14ac:dyDescent="0.25">
      <c r="A2589" s="3" t="s">
        <v>10</v>
      </c>
      <c r="B2589" s="11" t="s">
        <v>59</v>
      </c>
      <c r="C2589" s="5">
        <v>11544</v>
      </c>
      <c r="D2589" s="5" t="s">
        <v>70</v>
      </c>
      <c r="E2589" s="12" t="s">
        <v>62</v>
      </c>
      <c r="F2589" s="7">
        <v>189</v>
      </c>
      <c r="G2589" s="7">
        <v>177</v>
      </c>
      <c r="H2589" s="8">
        <v>11544084</v>
      </c>
      <c r="I2589" s="9">
        <v>1</v>
      </c>
      <c r="J2589" s="9">
        <v>1</v>
      </c>
      <c r="K2589" s="9">
        <v>1</v>
      </c>
      <c r="L2589" s="9">
        <v>1</v>
      </c>
      <c r="M2589" s="9">
        <v>1</v>
      </c>
      <c r="N2589" s="10">
        <v>5</v>
      </c>
    </row>
    <row r="2590" spans="1:14" x14ac:dyDescent="0.25">
      <c r="A2590" s="3" t="s">
        <v>10</v>
      </c>
      <c r="B2590" s="11" t="s">
        <v>59</v>
      </c>
      <c r="C2590" s="5">
        <v>11544</v>
      </c>
      <c r="D2590" s="5" t="s">
        <v>70</v>
      </c>
      <c r="E2590" s="12" t="s">
        <v>62</v>
      </c>
      <c r="F2590" s="7">
        <v>189</v>
      </c>
      <c r="G2590" s="7">
        <v>177</v>
      </c>
      <c r="H2590" s="8">
        <v>11544085</v>
      </c>
      <c r="I2590" s="9">
        <v>1</v>
      </c>
      <c r="J2590" s="9">
        <v>1</v>
      </c>
      <c r="K2590" s="9">
        <v>1</v>
      </c>
      <c r="L2590" s="9">
        <v>1</v>
      </c>
      <c r="M2590" s="9">
        <v>1</v>
      </c>
      <c r="N2590" s="10">
        <v>5</v>
      </c>
    </row>
    <row r="2591" spans="1:14" x14ac:dyDescent="0.25">
      <c r="A2591" s="3" t="s">
        <v>10</v>
      </c>
      <c r="B2591" s="11" t="s">
        <v>59</v>
      </c>
      <c r="C2591" s="5">
        <v>11544</v>
      </c>
      <c r="D2591" s="5" t="s">
        <v>70</v>
      </c>
      <c r="E2591" s="12" t="s">
        <v>62</v>
      </c>
      <c r="F2591" s="7">
        <v>189</v>
      </c>
      <c r="G2591" s="7">
        <v>177</v>
      </c>
      <c r="H2591" s="8">
        <v>11544086</v>
      </c>
      <c r="I2591" s="9">
        <v>1</v>
      </c>
      <c r="J2591" s="9">
        <v>1</v>
      </c>
      <c r="K2591" s="9">
        <v>1</v>
      </c>
      <c r="L2591" s="9">
        <v>1</v>
      </c>
      <c r="M2591" s="9">
        <v>1</v>
      </c>
      <c r="N2591" s="10">
        <v>5</v>
      </c>
    </row>
    <row r="2592" spans="1:14" x14ac:dyDescent="0.25">
      <c r="A2592" s="3" t="s">
        <v>10</v>
      </c>
      <c r="B2592" s="11" t="s">
        <v>59</v>
      </c>
      <c r="C2592" s="5">
        <v>11544</v>
      </c>
      <c r="D2592" s="5" t="s">
        <v>70</v>
      </c>
      <c r="E2592" s="12" t="s">
        <v>62</v>
      </c>
      <c r="F2592" s="7">
        <v>189</v>
      </c>
      <c r="G2592" s="7">
        <v>177</v>
      </c>
      <c r="H2592" s="8">
        <v>11544087</v>
      </c>
      <c r="I2592" s="9">
        <v>1</v>
      </c>
      <c r="J2592" s="9">
        <v>1</v>
      </c>
      <c r="K2592" s="9">
        <v>1</v>
      </c>
      <c r="L2592" s="9">
        <v>1</v>
      </c>
      <c r="M2592" s="9">
        <v>1</v>
      </c>
      <c r="N2592" s="10">
        <v>5</v>
      </c>
    </row>
    <row r="2593" spans="1:14" x14ac:dyDescent="0.25">
      <c r="A2593" s="3" t="s">
        <v>10</v>
      </c>
      <c r="B2593" s="11" t="s">
        <v>59</v>
      </c>
      <c r="C2593" s="5">
        <v>11544</v>
      </c>
      <c r="D2593" s="5" t="s">
        <v>70</v>
      </c>
      <c r="E2593" s="12" t="s">
        <v>62</v>
      </c>
      <c r="F2593" s="7">
        <v>189</v>
      </c>
      <c r="G2593" s="7">
        <v>177</v>
      </c>
      <c r="H2593" s="8">
        <v>11544088</v>
      </c>
      <c r="I2593" s="9">
        <v>1</v>
      </c>
      <c r="J2593" s="9">
        <v>0</v>
      </c>
      <c r="K2593" s="9">
        <v>0</v>
      </c>
      <c r="L2593" s="9">
        <v>1</v>
      </c>
      <c r="M2593" s="9">
        <v>1</v>
      </c>
      <c r="N2593" s="10">
        <v>3</v>
      </c>
    </row>
    <row r="2594" spans="1:14" x14ac:dyDescent="0.25">
      <c r="A2594" s="3" t="s">
        <v>10</v>
      </c>
      <c r="B2594" s="11" t="s">
        <v>59</v>
      </c>
      <c r="C2594" s="5">
        <v>11544</v>
      </c>
      <c r="D2594" s="5" t="s">
        <v>70</v>
      </c>
      <c r="E2594" s="12" t="s">
        <v>62</v>
      </c>
      <c r="F2594" s="7">
        <v>189</v>
      </c>
      <c r="G2594" s="7">
        <v>177</v>
      </c>
      <c r="H2594" s="8">
        <v>11544089</v>
      </c>
      <c r="I2594" s="9">
        <v>1</v>
      </c>
      <c r="J2594" s="9">
        <v>1</v>
      </c>
      <c r="K2594" s="9">
        <v>1</v>
      </c>
      <c r="L2594" s="9">
        <v>1</v>
      </c>
      <c r="M2594" s="9">
        <v>1</v>
      </c>
      <c r="N2594" s="10">
        <v>5</v>
      </c>
    </row>
    <row r="2595" spans="1:14" x14ac:dyDescent="0.25">
      <c r="A2595" s="3" t="s">
        <v>10</v>
      </c>
      <c r="B2595" s="11" t="s">
        <v>59</v>
      </c>
      <c r="C2595" s="5">
        <v>11544</v>
      </c>
      <c r="D2595" s="5" t="s">
        <v>70</v>
      </c>
      <c r="E2595" s="12" t="s">
        <v>62</v>
      </c>
      <c r="F2595" s="7">
        <v>189</v>
      </c>
      <c r="G2595" s="7">
        <v>177</v>
      </c>
      <c r="H2595" s="8">
        <v>11544090</v>
      </c>
      <c r="I2595" s="9">
        <v>1</v>
      </c>
      <c r="J2595" s="9">
        <v>1</v>
      </c>
      <c r="K2595" s="9">
        <v>1</v>
      </c>
      <c r="L2595" s="9">
        <v>1</v>
      </c>
      <c r="M2595" s="9">
        <v>1</v>
      </c>
      <c r="N2595" s="10">
        <v>5</v>
      </c>
    </row>
    <row r="2596" spans="1:14" x14ac:dyDescent="0.25">
      <c r="A2596" s="3" t="s">
        <v>10</v>
      </c>
      <c r="B2596" s="11" t="s">
        <v>59</v>
      </c>
      <c r="C2596" s="5">
        <v>11544</v>
      </c>
      <c r="D2596" s="5" t="s">
        <v>70</v>
      </c>
      <c r="E2596" s="13" t="s">
        <v>15</v>
      </c>
      <c r="F2596" s="7">
        <v>189</v>
      </c>
      <c r="G2596" s="7">
        <v>177</v>
      </c>
      <c r="H2596" s="8">
        <v>11544091</v>
      </c>
      <c r="I2596" s="9">
        <v>1</v>
      </c>
      <c r="J2596" s="9">
        <v>1</v>
      </c>
      <c r="K2596" s="9">
        <v>0</v>
      </c>
      <c r="L2596" s="9">
        <v>1</v>
      </c>
      <c r="M2596" s="9">
        <v>1</v>
      </c>
      <c r="N2596" s="10">
        <v>4</v>
      </c>
    </row>
    <row r="2597" spans="1:14" x14ac:dyDescent="0.25">
      <c r="A2597" s="3" t="s">
        <v>10</v>
      </c>
      <c r="B2597" s="11" t="s">
        <v>59</v>
      </c>
      <c r="C2597" s="5">
        <v>11544</v>
      </c>
      <c r="D2597" s="5" t="s">
        <v>70</v>
      </c>
      <c r="E2597" s="12" t="s">
        <v>15</v>
      </c>
      <c r="F2597" s="7">
        <v>189</v>
      </c>
      <c r="G2597" s="7">
        <v>177</v>
      </c>
      <c r="H2597" s="8">
        <v>11544092</v>
      </c>
      <c r="I2597" s="9">
        <v>1</v>
      </c>
      <c r="J2597" s="9">
        <v>1</v>
      </c>
      <c r="K2597" s="9">
        <v>0</v>
      </c>
      <c r="L2597" s="9">
        <v>1</v>
      </c>
      <c r="M2597" s="9">
        <v>1</v>
      </c>
      <c r="N2597" s="10">
        <v>4</v>
      </c>
    </row>
    <row r="2598" spans="1:14" x14ac:dyDescent="0.25">
      <c r="A2598" s="3" t="s">
        <v>10</v>
      </c>
      <c r="B2598" s="11" t="s">
        <v>59</v>
      </c>
      <c r="C2598" s="5">
        <v>11544</v>
      </c>
      <c r="D2598" s="5" t="s">
        <v>70</v>
      </c>
      <c r="E2598" s="12" t="s">
        <v>15</v>
      </c>
      <c r="F2598" s="7">
        <v>189</v>
      </c>
      <c r="G2598" s="7">
        <v>177</v>
      </c>
      <c r="H2598" s="8">
        <v>11544093</v>
      </c>
      <c r="I2598" s="9">
        <v>0</v>
      </c>
      <c r="J2598" s="9">
        <v>0</v>
      </c>
      <c r="K2598" s="9">
        <v>0</v>
      </c>
      <c r="L2598" s="9">
        <v>1</v>
      </c>
      <c r="M2598" s="9">
        <v>1</v>
      </c>
      <c r="N2598" s="10">
        <v>2</v>
      </c>
    </row>
    <row r="2599" spans="1:14" x14ac:dyDescent="0.25">
      <c r="A2599" s="3" t="s">
        <v>10</v>
      </c>
      <c r="B2599" s="11" t="s">
        <v>59</v>
      </c>
      <c r="C2599" s="5">
        <v>11544</v>
      </c>
      <c r="D2599" s="5" t="s">
        <v>70</v>
      </c>
      <c r="E2599" s="12" t="s">
        <v>15</v>
      </c>
      <c r="F2599" s="7">
        <v>189</v>
      </c>
      <c r="G2599" s="7">
        <v>177</v>
      </c>
      <c r="H2599" s="8">
        <v>11544094</v>
      </c>
      <c r="I2599" s="9">
        <v>0</v>
      </c>
      <c r="J2599" s="9">
        <v>1</v>
      </c>
      <c r="K2599" s="9">
        <v>1</v>
      </c>
      <c r="L2599" s="9">
        <v>1</v>
      </c>
      <c r="M2599" s="9">
        <v>1</v>
      </c>
      <c r="N2599" s="10">
        <v>4</v>
      </c>
    </row>
    <row r="2600" spans="1:14" x14ac:dyDescent="0.25">
      <c r="A2600" s="3" t="s">
        <v>10</v>
      </c>
      <c r="B2600" s="11" t="s">
        <v>59</v>
      </c>
      <c r="C2600" s="5">
        <v>11544</v>
      </c>
      <c r="D2600" s="5" t="s">
        <v>70</v>
      </c>
      <c r="E2600" s="12" t="s">
        <v>15</v>
      </c>
      <c r="F2600" s="7">
        <v>189</v>
      </c>
      <c r="G2600" s="7">
        <v>177</v>
      </c>
      <c r="H2600" s="8">
        <v>11544095</v>
      </c>
      <c r="I2600" s="9">
        <v>0</v>
      </c>
      <c r="J2600" s="9">
        <v>1</v>
      </c>
      <c r="K2600" s="9">
        <v>0</v>
      </c>
      <c r="L2600" s="9">
        <v>1</v>
      </c>
      <c r="M2600" s="9">
        <v>1</v>
      </c>
      <c r="N2600" s="10">
        <v>3</v>
      </c>
    </row>
    <row r="2601" spans="1:14" x14ac:dyDescent="0.25">
      <c r="A2601" s="3" t="s">
        <v>10</v>
      </c>
      <c r="B2601" s="11" t="s">
        <v>59</v>
      </c>
      <c r="C2601" s="5">
        <v>11544</v>
      </c>
      <c r="D2601" s="5" t="s">
        <v>70</v>
      </c>
      <c r="E2601" s="12" t="s">
        <v>15</v>
      </c>
      <c r="F2601" s="7">
        <v>189</v>
      </c>
      <c r="G2601" s="7">
        <v>177</v>
      </c>
      <c r="H2601" s="8">
        <v>11544096</v>
      </c>
      <c r="I2601" s="9">
        <v>1</v>
      </c>
      <c r="J2601" s="9">
        <v>0</v>
      </c>
      <c r="K2601" s="9">
        <v>1</v>
      </c>
      <c r="L2601" s="9">
        <v>1</v>
      </c>
      <c r="M2601" s="9">
        <v>1</v>
      </c>
      <c r="N2601" s="10">
        <v>4</v>
      </c>
    </row>
    <row r="2602" spans="1:14" x14ac:dyDescent="0.25">
      <c r="A2602" s="3" t="s">
        <v>10</v>
      </c>
      <c r="B2602" s="11" t="s">
        <v>59</v>
      </c>
      <c r="C2602" s="5">
        <v>11544</v>
      </c>
      <c r="D2602" s="5" t="s">
        <v>70</v>
      </c>
      <c r="E2602" s="12" t="s">
        <v>15</v>
      </c>
      <c r="F2602" s="7">
        <v>189</v>
      </c>
      <c r="G2602" s="7">
        <v>177</v>
      </c>
      <c r="H2602" s="8">
        <v>11544097</v>
      </c>
      <c r="I2602" s="9">
        <v>1</v>
      </c>
      <c r="J2602" s="9">
        <v>1</v>
      </c>
      <c r="K2602" s="9">
        <v>0</v>
      </c>
      <c r="L2602" s="9">
        <v>1</v>
      </c>
      <c r="M2602" s="9">
        <v>1</v>
      </c>
      <c r="N2602" s="10">
        <v>4</v>
      </c>
    </row>
    <row r="2603" spans="1:14" x14ac:dyDescent="0.25">
      <c r="A2603" s="3" t="s">
        <v>10</v>
      </c>
      <c r="B2603" s="11" t="s">
        <v>59</v>
      </c>
      <c r="C2603" s="5">
        <v>11544</v>
      </c>
      <c r="D2603" s="5" t="s">
        <v>70</v>
      </c>
      <c r="E2603" s="12" t="s">
        <v>15</v>
      </c>
      <c r="F2603" s="7">
        <v>189</v>
      </c>
      <c r="G2603" s="7">
        <v>177</v>
      </c>
      <c r="H2603" s="8">
        <v>11544098</v>
      </c>
      <c r="I2603" s="9">
        <v>1</v>
      </c>
      <c r="J2603" s="9">
        <v>1</v>
      </c>
      <c r="K2603" s="9">
        <v>0</v>
      </c>
      <c r="L2603" s="9">
        <v>1</v>
      </c>
      <c r="M2603" s="9">
        <v>1</v>
      </c>
      <c r="N2603" s="10">
        <v>4</v>
      </c>
    </row>
    <row r="2604" spans="1:14" x14ac:dyDescent="0.25">
      <c r="A2604" s="3" t="s">
        <v>10</v>
      </c>
      <c r="B2604" s="11" t="s">
        <v>59</v>
      </c>
      <c r="C2604" s="5">
        <v>11544</v>
      </c>
      <c r="D2604" s="5" t="s">
        <v>70</v>
      </c>
      <c r="E2604" s="12" t="s">
        <v>15</v>
      </c>
      <c r="F2604" s="7">
        <v>189</v>
      </c>
      <c r="G2604" s="7">
        <v>177</v>
      </c>
      <c r="H2604" s="8">
        <v>11544099</v>
      </c>
      <c r="I2604" s="9">
        <v>1</v>
      </c>
      <c r="J2604" s="9">
        <v>1</v>
      </c>
      <c r="K2604" s="9">
        <v>1</v>
      </c>
      <c r="L2604" s="9">
        <v>1</v>
      </c>
      <c r="M2604" s="9">
        <v>1</v>
      </c>
      <c r="N2604" s="10">
        <v>5</v>
      </c>
    </row>
    <row r="2605" spans="1:14" x14ac:dyDescent="0.25">
      <c r="A2605" s="3" t="s">
        <v>10</v>
      </c>
      <c r="B2605" s="11" t="s">
        <v>59</v>
      </c>
      <c r="C2605" s="5">
        <v>11544</v>
      </c>
      <c r="D2605" s="5" t="s">
        <v>70</v>
      </c>
      <c r="E2605" s="12" t="s">
        <v>15</v>
      </c>
      <c r="F2605" s="7">
        <v>189</v>
      </c>
      <c r="G2605" s="7">
        <v>177</v>
      </c>
      <c r="H2605" s="8">
        <v>11544100</v>
      </c>
      <c r="I2605" s="9">
        <v>1</v>
      </c>
      <c r="J2605" s="9">
        <v>1</v>
      </c>
      <c r="K2605" s="9">
        <v>0</v>
      </c>
      <c r="L2605" s="9">
        <v>1</v>
      </c>
      <c r="M2605" s="9">
        <v>1</v>
      </c>
      <c r="N2605" s="10">
        <v>4</v>
      </c>
    </row>
    <row r="2606" spans="1:14" x14ac:dyDescent="0.25">
      <c r="A2606" s="3" t="s">
        <v>10</v>
      </c>
      <c r="B2606" s="11" t="s">
        <v>59</v>
      </c>
      <c r="C2606" s="5">
        <v>11544</v>
      </c>
      <c r="D2606" s="5" t="s">
        <v>70</v>
      </c>
      <c r="E2606" s="12" t="s">
        <v>15</v>
      </c>
      <c r="F2606" s="7">
        <v>189</v>
      </c>
      <c r="G2606" s="7">
        <v>177</v>
      </c>
      <c r="H2606" s="8">
        <v>11544101</v>
      </c>
      <c r="I2606" s="9">
        <v>1</v>
      </c>
      <c r="J2606" s="9">
        <v>1</v>
      </c>
      <c r="K2606" s="9">
        <v>1</v>
      </c>
      <c r="L2606" s="9">
        <v>1</v>
      </c>
      <c r="M2606" s="9">
        <v>1</v>
      </c>
      <c r="N2606" s="10">
        <v>5</v>
      </c>
    </row>
    <row r="2607" spans="1:14" x14ac:dyDescent="0.25">
      <c r="A2607" s="3" t="s">
        <v>10</v>
      </c>
      <c r="B2607" s="11" t="s">
        <v>59</v>
      </c>
      <c r="C2607" s="5">
        <v>11544</v>
      </c>
      <c r="D2607" s="5" t="s">
        <v>70</v>
      </c>
      <c r="E2607" s="12" t="s">
        <v>15</v>
      </c>
      <c r="F2607" s="7">
        <v>189</v>
      </c>
      <c r="G2607" s="7">
        <v>177</v>
      </c>
      <c r="H2607" s="8">
        <v>11544102</v>
      </c>
      <c r="I2607" s="9">
        <v>0</v>
      </c>
      <c r="J2607" s="9">
        <v>1</v>
      </c>
      <c r="K2607" s="9">
        <v>1</v>
      </c>
      <c r="L2607" s="9">
        <v>1</v>
      </c>
      <c r="M2607" s="9">
        <v>1</v>
      </c>
      <c r="N2607" s="10">
        <v>4</v>
      </c>
    </row>
    <row r="2608" spans="1:14" x14ac:dyDescent="0.25">
      <c r="A2608" s="3" t="s">
        <v>10</v>
      </c>
      <c r="B2608" s="11" t="s">
        <v>59</v>
      </c>
      <c r="C2608" s="5">
        <v>11544</v>
      </c>
      <c r="D2608" s="5" t="s">
        <v>70</v>
      </c>
      <c r="E2608" s="12" t="s">
        <v>15</v>
      </c>
      <c r="F2608" s="7">
        <v>189</v>
      </c>
      <c r="G2608" s="7">
        <v>177</v>
      </c>
      <c r="H2608" s="8">
        <v>11544103</v>
      </c>
      <c r="I2608" s="9">
        <v>1</v>
      </c>
      <c r="J2608" s="9">
        <v>1</v>
      </c>
      <c r="K2608" s="9">
        <v>1</v>
      </c>
      <c r="L2608" s="9">
        <v>1</v>
      </c>
      <c r="M2608" s="9">
        <v>1</v>
      </c>
      <c r="N2608" s="10">
        <v>5</v>
      </c>
    </row>
    <row r="2609" spans="1:14" x14ac:dyDescent="0.25">
      <c r="A2609" s="3" t="s">
        <v>10</v>
      </c>
      <c r="B2609" s="11" t="s">
        <v>59</v>
      </c>
      <c r="C2609" s="5">
        <v>11544</v>
      </c>
      <c r="D2609" s="5" t="s">
        <v>70</v>
      </c>
      <c r="E2609" s="12" t="s">
        <v>15</v>
      </c>
      <c r="F2609" s="7">
        <v>189</v>
      </c>
      <c r="G2609" s="7">
        <v>177</v>
      </c>
      <c r="H2609" s="8">
        <v>11544104</v>
      </c>
      <c r="I2609" s="9">
        <v>1</v>
      </c>
      <c r="J2609" s="9">
        <v>1</v>
      </c>
      <c r="K2609" s="9">
        <v>0</v>
      </c>
      <c r="L2609" s="9">
        <v>1</v>
      </c>
      <c r="M2609" s="9">
        <v>1</v>
      </c>
      <c r="N2609" s="10">
        <v>4</v>
      </c>
    </row>
    <row r="2610" spans="1:14" x14ac:dyDescent="0.25">
      <c r="A2610" s="3" t="s">
        <v>10</v>
      </c>
      <c r="B2610" s="11" t="s">
        <v>59</v>
      </c>
      <c r="C2610" s="5">
        <v>11544</v>
      </c>
      <c r="D2610" s="5" t="s">
        <v>70</v>
      </c>
      <c r="E2610" s="12" t="s">
        <v>15</v>
      </c>
      <c r="F2610" s="7">
        <v>189</v>
      </c>
      <c r="G2610" s="7">
        <v>177</v>
      </c>
      <c r="H2610" s="8">
        <v>11544105</v>
      </c>
      <c r="I2610" s="9">
        <v>1</v>
      </c>
      <c r="J2610" s="9">
        <v>1</v>
      </c>
      <c r="K2610" s="9">
        <v>1</v>
      </c>
      <c r="L2610" s="9">
        <v>1</v>
      </c>
      <c r="M2610" s="9">
        <v>1</v>
      </c>
      <c r="N2610" s="10">
        <v>5</v>
      </c>
    </row>
    <row r="2611" spans="1:14" x14ac:dyDescent="0.25">
      <c r="A2611" s="3" t="s">
        <v>10</v>
      </c>
      <c r="B2611" s="11" t="s">
        <v>59</v>
      </c>
      <c r="C2611" s="5">
        <v>11544</v>
      </c>
      <c r="D2611" s="5" t="s">
        <v>70</v>
      </c>
      <c r="E2611" s="12" t="s">
        <v>15</v>
      </c>
      <c r="F2611" s="7">
        <v>189</v>
      </c>
      <c r="G2611" s="7">
        <v>177</v>
      </c>
      <c r="H2611" s="8">
        <v>11544106</v>
      </c>
      <c r="I2611" s="9">
        <v>1</v>
      </c>
      <c r="J2611" s="9">
        <v>1</v>
      </c>
      <c r="K2611" s="9">
        <v>1</v>
      </c>
      <c r="L2611" s="9">
        <v>1</v>
      </c>
      <c r="M2611" s="9">
        <v>1</v>
      </c>
      <c r="N2611" s="10">
        <v>5</v>
      </c>
    </row>
    <row r="2612" spans="1:14" x14ac:dyDescent="0.25">
      <c r="A2612" s="3" t="s">
        <v>10</v>
      </c>
      <c r="B2612" s="11" t="s">
        <v>59</v>
      </c>
      <c r="C2612" s="5">
        <v>11544</v>
      </c>
      <c r="D2612" s="5" t="s">
        <v>70</v>
      </c>
      <c r="E2612" s="12" t="s">
        <v>15</v>
      </c>
      <c r="F2612" s="7">
        <v>189</v>
      </c>
      <c r="G2612" s="7">
        <v>177</v>
      </c>
      <c r="H2612" s="8">
        <v>11544107</v>
      </c>
      <c r="I2612" s="9">
        <v>0</v>
      </c>
      <c r="J2612" s="9">
        <v>1</v>
      </c>
      <c r="K2612" s="9">
        <v>1</v>
      </c>
      <c r="L2612" s="9">
        <v>1</v>
      </c>
      <c r="M2612" s="9">
        <v>1</v>
      </c>
      <c r="N2612" s="10">
        <v>4</v>
      </c>
    </row>
    <row r="2613" spans="1:14" x14ac:dyDescent="0.25">
      <c r="A2613" s="3" t="s">
        <v>10</v>
      </c>
      <c r="B2613" s="11" t="s">
        <v>59</v>
      </c>
      <c r="C2613" s="5">
        <v>11544</v>
      </c>
      <c r="D2613" s="5" t="s">
        <v>70</v>
      </c>
      <c r="E2613" s="12" t="s">
        <v>15</v>
      </c>
      <c r="F2613" s="7">
        <v>189</v>
      </c>
      <c r="G2613" s="7">
        <v>177</v>
      </c>
      <c r="H2613" s="8">
        <v>11544108</v>
      </c>
      <c r="I2613" s="9">
        <v>1</v>
      </c>
      <c r="J2613" s="9">
        <v>1</v>
      </c>
      <c r="K2613" s="9">
        <v>1</v>
      </c>
      <c r="L2613" s="9">
        <v>1</v>
      </c>
      <c r="M2613" s="9">
        <v>1</v>
      </c>
      <c r="N2613" s="10">
        <v>5</v>
      </c>
    </row>
    <row r="2614" spans="1:14" x14ac:dyDescent="0.25">
      <c r="A2614" s="3" t="s">
        <v>10</v>
      </c>
      <c r="B2614" s="11" t="s">
        <v>59</v>
      </c>
      <c r="C2614" s="5">
        <v>11544</v>
      </c>
      <c r="D2614" s="5" t="s">
        <v>70</v>
      </c>
      <c r="E2614" s="12" t="s">
        <v>15</v>
      </c>
      <c r="F2614" s="7">
        <v>189</v>
      </c>
      <c r="G2614" s="7">
        <v>177</v>
      </c>
      <c r="H2614" s="8">
        <v>11544109</v>
      </c>
      <c r="I2614" s="9">
        <v>1</v>
      </c>
      <c r="J2614" s="9">
        <v>1</v>
      </c>
      <c r="K2614" s="9">
        <v>0</v>
      </c>
      <c r="L2614" s="9">
        <v>1</v>
      </c>
      <c r="M2614" s="9">
        <v>1</v>
      </c>
      <c r="N2614" s="10">
        <v>4</v>
      </c>
    </row>
    <row r="2615" spans="1:14" x14ac:dyDescent="0.25">
      <c r="A2615" s="3" t="s">
        <v>10</v>
      </c>
      <c r="B2615" s="11" t="s">
        <v>59</v>
      </c>
      <c r="C2615" s="5">
        <v>11544</v>
      </c>
      <c r="D2615" s="5" t="s">
        <v>70</v>
      </c>
      <c r="E2615" s="12" t="s">
        <v>15</v>
      </c>
      <c r="F2615" s="7">
        <v>189</v>
      </c>
      <c r="G2615" s="7">
        <v>177</v>
      </c>
      <c r="H2615" s="8">
        <v>11544110</v>
      </c>
      <c r="I2615" s="9">
        <v>1</v>
      </c>
      <c r="J2615" s="9">
        <v>1</v>
      </c>
      <c r="K2615" s="9">
        <v>1</v>
      </c>
      <c r="L2615" s="9">
        <v>1</v>
      </c>
      <c r="M2615" s="9">
        <v>1</v>
      </c>
      <c r="N2615" s="10">
        <v>5</v>
      </c>
    </row>
    <row r="2616" spans="1:14" x14ac:dyDescent="0.25">
      <c r="A2616" s="3" t="s">
        <v>10</v>
      </c>
      <c r="B2616" s="11" t="s">
        <v>59</v>
      </c>
      <c r="C2616" s="5">
        <v>11544</v>
      </c>
      <c r="D2616" s="5" t="s">
        <v>70</v>
      </c>
      <c r="E2616" s="12" t="s">
        <v>15</v>
      </c>
      <c r="F2616" s="7">
        <v>189</v>
      </c>
      <c r="G2616" s="7">
        <v>177</v>
      </c>
      <c r="H2616" s="8">
        <v>11544111</v>
      </c>
      <c r="I2616" s="9">
        <v>1</v>
      </c>
      <c r="J2616" s="9">
        <v>1</v>
      </c>
      <c r="K2616" s="9">
        <v>1</v>
      </c>
      <c r="L2616" s="9">
        <v>1</v>
      </c>
      <c r="M2616" s="9">
        <v>0</v>
      </c>
      <c r="N2616" s="10">
        <v>4</v>
      </c>
    </row>
    <row r="2617" spans="1:14" x14ac:dyDescent="0.25">
      <c r="A2617" s="3" t="s">
        <v>10</v>
      </c>
      <c r="B2617" s="11" t="s">
        <v>59</v>
      </c>
      <c r="C2617" s="5">
        <v>11544</v>
      </c>
      <c r="D2617" s="5" t="s">
        <v>70</v>
      </c>
      <c r="E2617" s="12" t="s">
        <v>15</v>
      </c>
      <c r="F2617" s="7">
        <v>189</v>
      </c>
      <c r="G2617" s="7">
        <v>177</v>
      </c>
      <c r="H2617" s="8">
        <v>11544112</v>
      </c>
      <c r="I2617" s="9">
        <v>1</v>
      </c>
      <c r="J2617" s="9">
        <v>1</v>
      </c>
      <c r="K2617" s="9">
        <v>1</v>
      </c>
      <c r="L2617" s="9">
        <v>1</v>
      </c>
      <c r="M2617" s="9">
        <v>1</v>
      </c>
      <c r="N2617" s="10">
        <v>5</v>
      </c>
    </row>
    <row r="2618" spans="1:14" x14ac:dyDescent="0.25">
      <c r="A2618" s="3" t="s">
        <v>10</v>
      </c>
      <c r="B2618" s="11" t="s">
        <v>59</v>
      </c>
      <c r="C2618" s="5">
        <v>11544</v>
      </c>
      <c r="D2618" s="5" t="s">
        <v>70</v>
      </c>
      <c r="E2618" s="12" t="s">
        <v>15</v>
      </c>
      <c r="F2618" s="7">
        <v>189</v>
      </c>
      <c r="G2618" s="7">
        <v>177</v>
      </c>
      <c r="H2618" s="8">
        <v>11544113</v>
      </c>
      <c r="I2618" s="9">
        <v>1</v>
      </c>
      <c r="J2618" s="9">
        <v>1</v>
      </c>
      <c r="K2618" s="9">
        <v>1</v>
      </c>
      <c r="L2618" s="9">
        <v>1</v>
      </c>
      <c r="M2618" s="9">
        <v>1</v>
      </c>
      <c r="N2618" s="10">
        <v>5</v>
      </c>
    </row>
    <row r="2619" spans="1:14" x14ac:dyDescent="0.25">
      <c r="A2619" s="3" t="s">
        <v>10</v>
      </c>
      <c r="B2619" s="11" t="s">
        <v>59</v>
      </c>
      <c r="C2619" s="5">
        <v>11544</v>
      </c>
      <c r="D2619" s="5" t="s">
        <v>70</v>
      </c>
      <c r="E2619" s="12" t="s">
        <v>15</v>
      </c>
      <c r="F2619" s="7">
        <v>189</v>
      </c>
      <c r="G2619" s="7">
        <v>177</v>
      </c>
      <c r="H2619" s="8">
        <v>11544114</v>
      </c>
      <c r="I2619" s="9">
        <v>1</v>
      </c>
      <c r="J2619" s="9">
        <v>1</v>
      </c>
      <c r="K2619" s="9">
        <v>1</v>
      </c>
      <c r="L2619" s="9">
        <v>1</v>
      </c>
      <c r="M2619" s="9">
        <v>1</v>
      </c>
      <c r="N2619" s="10">
        <v>5</v>
      </c>
    </row>
    <row r="2620" spans="1:14" x14ac:dyDescent="0.25">
      <c r="A2620" s="3" t="s">
        <v>10</v>
      </c>
      <c r="B2620" s="11" t="s">
        <v>59</v>
      </c>
      <c r="C2620" s="5">
        <v>11544</v>
      </c>
      <c r="D2620" s="5" t="s">
        <v>70</v>
      </c>
      <c r="E2620" s="12" t="s">
        <v>15</v>
      </c>
      <c r="F2620" s="7">
        <v>189</v>
      </c>
      <c r="G2620" s="7">
        <v>177</v>
      </c>
      <c r="H2620" s="8">
        <v>11544115</v>
      </c>
      <c r="I2620" s="9">
        <v>1</v>
      </c>
      <c r="J2620" s="9">
        <v>1</v>
      </c>
      <c r="K2620" s="9">
        <v>0</v>
      </c>
      <c r="L2620" s="9">
        <v>1</v>
      </c>
      <c r="M2620" s="9">
        <v>1</v>
      </c>
      <c r="N2620" s="10">
        <v>4</v>
      </c>
    </row>
    <row r="2621" spans="1:14" x14ac:dyDescent="0.25">
      <c r="A2621" s="3" t="s">
        <v>10</v>
      </c>
      <c r="B2621" s="11" t="s">
        <v>59</v>
      </c>
      <c r="C2621" s="5">
        <v>11544</v>
      </c>
      <c r="D2621" s="5" t="s">
        <v>70</v>
      </c>
      <c r="E2621" s="12" t="s">
        <v>15</v>
      </c>
      <c r="F2621" s="7">
        <v>189</v>
      </c>
      <c r="G2621" s="7">
        <v>177</v>
      </c>
      <c r="H2621" s="8">
        <v>11544116</v>
      </c>
      <c r="I2621" s="9">
        <v>1</v>
      </c>
      <c r="J2621" s="9">
        <v>1</v>
      </c>
      <c r="K2621" s="9">
        <v>0</v>
      </c>
      <c r="L2621" s="9">
        <v>1</v>
      </c>
      <c r="M2621" s="9">
        <v>1</v>
      </c>
      <c r="N2621" s="10">
        <v>4</v>
      </c>
    </row>
    <row r="2622" spans="1:14" x14ac:dyDescent="0.25">
      <c r="A2622" s="3" t="s">
        <v>10</v>
      </c>
      <c r="B2622" s="11" t="s">
        <v>59</v>
      </c>
      <c r="C2622" s="5">
        <v>11544</v>
      </c>
      <c r="D2622" s="5" t="s">
        <v>70</v>
      </c>
      <c r="E2622" s="12" t="s">
        <v>15</v>
      </c>
      <c r="F2622" s="7">
        <v>189</v>
      </c>
      <c r="G2622" s="7">
        <v>177</v>
      </c>
      <c r="H2622" s="8">
        <v>11544117</v>
      </c>
      <c r="I2622" s="9">
        <v>1</v>
      </c>
      <c r="J2622" s="9">
        <v>1</v>
      </c>
      <c r="K2622" s="9">
        <v>0</v>
      </c>
      <c r="L2622" s="9">
        <v>1</v>
      </c>
      <c r="M2622" s="9">
        <v>1</v>
      </c>
      <c r="N2622" s="10">
        <v>4</v>
      </c>
    </row>
    <row r="2623" spans="1:14" x14ac:dyDescent="0.25">
      <c r="A2623" s="3" t="s">
        <v>10</v>
      </c>
      <c r="B2623" s="11" t="s">
        <v>59</v>
      </c>
      <c r="C2623" s="5">
        <v>11544</v>
      </c>
      <c r="D2623" s="5" t="s">
        <v>70</v>
      </c>
      <c r="E2623" s="12" t="s">
        <v>15</v>
      </c>
      <c r="F2623" s="7">
        <v>189</v>
      </c>
      <c r="G2623" s="7">
        <v>177</v>
      </c>
      <c r="H2623" s="8">
        <v>11544118</v>
      </c>
      <c r="I2623" s="9">
        <v>1</v>
      </c>
      <c r="J2623" s="9">
        <v>1</v>
      </c>
      <c r="K2623" s="9">
        <v>1</v>
      </c>
      <c r="L2623" s="9">
        <v>1</v>
      </c>
      <c r="M2623" s="9">
        <v>1</v>
      </c>
      <c r="N2623" s="10">
        <v>5</v>
      </c>
    </row>
    <row r="2624" spans="1:14" x14ac:dyDescent="0.25">
      <c r="A2624" s="3" t="s">
        <v>10</v>
      </c>
      <c r="B2624" s="11" t="s">
        <v>59</v>
      </c>
      <c r="C2624" s="5">
        <v>11544</v>
      </c>
      <c r="D2624" s="5" t="s">
        <v>70</v>
      </c>
      <c r="E2624" s="12" t="s">
        <v>15</v>
      </c>
      <c r="F2624" s="7">
        <v>189</v>
      </c>
      <c r="G2624" s="7">
        <v>177</v>
      </c>
      <c r="H2624" s="8">
        <v>11544119</v>
      </c>
      <c r="I2624" s="9">
        <v>1</v>
      </c>
      <c r="J2624" s="9">
        <v>1</v>
      </c>
      <c r="K2624" s="9">
        <v>1</v>
      </c>
      <c r="L2624" s="9">
        <v>1</v>
      </c>
      <c r="M2624" s="9">
        <v>1</v>
      </c>
      <c r="N2624" s="10">
        <v>5</v>
      </c>
    </row>
    <row r="2625" spans="1:14" x14ac:dyDescent="0.25">
      <c r="A2625" s="3" t="s">
        <v>10</v>
      </c>
      <c r="B2625" s="11" t="s">
        <v>59</v>
      </c>
      <c r="C2625" s="5">
        <v>11544</v>
      </c>
      <c r="D2625" s="5" t="s">
        <v>70</v>
      </c>
      <c r="E2625" s="12" t="s">
        <v>15</v>
      </c>
      <c r="F2625" s="7">
        <v>189</v>
      </c>
      <c r="G2625" s="7">
        <v>177</v>
      </c>
      <c r="H2625" s="8">
        <v>11544120</v>
      </c>
      <c r="I2625" s="9">
        <v>1</v>
      </c>
      <c r="J2625" s="9">
        <v>0</v>
      </c>
      <c r="K2625" s="9">
        <v>0</v>
      </c>
      <c r="L2625" s="9">
        <v>0</v>
      </c>
      <c r="M2625" s="9">
        <v>1</v>
      </c>
      <c r="N2625" s="10">
        <v>2</v>
      </c>
    </row>
    <row r="2626" spans="1:14" x14ac:dyDescent="0.25">
      <c r="A2626" s="3" t="s">
        <v>10</v>
      </c>
      <c r="B2626" s="11" t="s">
        <v>59</v>
      </c>
      <c r="C2626" s="5">
        <v>11544</v>
      </c>
      <c r="D2626" s="5" t="s">
        <v>70</v>
      </c>
      <c r="E2626" s="13" t="s">
        <v>16</v>
      </c>
      <c r="F2626" s="7">
        <v>189</v>
      </c>
      <c r="G2626" s="7">
        <v>177</v>
      </c>
      <c r="H2626" s="8">
        <v>11544121</v>
      </c>
      <c r="I2626" s="9">
        <v>1</v>
      </c>
      <c r="J2626" s="9">
        <v>0</v>
      </c>
      <c r="K2626" s="9">
        <v>1</v>
      </c>
      <c r="L2626" s="9">
        <v>1</v>
      </c>
      <c r="M2626" s="9">
        <v>1</v>
      </c>
      <c r="N2626" s="10">
        <v>4</v>
      </c>
    </row>
    <row r="2627" spans="1:14" x14ac:dyDescent="0.25">
      <c r="A2627" s="3" t="s">
        <v>10</v>
      </c>
      <c r="B2627" s="11" t="s">
        <v>59</v>
      </c>
      <c r="C2627" s="5">
        <v>11544</v>
      </c>
      <c r="D2627" s="5" t="s">
        <v>70</v>
      </c>
      <c r="E2627" s="12" t="s">
        <v>16</v>
      </c>
      <c r="F2627" s="7">
        <v>189</v>
      </c>
      <c r="G2627" s="7">
        <v>177</v>
      </c>
      <c r="H2627" s="8">
        <v>11544122</v>
      </c>
      <c r="I2627" s="9">
        <v>1</v>
      </c>
      <c r="J2627" s="9">
        <v>1</v>
      </c>
      <c r="K2627" s="9">
        <v>0</v>
      </c>
      <c r="L2627" s="9">
        <v>1</v>
      </c>
      <c r="M2627" s="9">
        <v>1</v>
      </c>
      <c r="N2627" s="10">
        <v>4</v>
      </c>
    </row>
    <row r="2628" spans="1:14" x14ac:dyDescent="0.25">
      <c r="A2628" s="3" t="s">
        <v>10</v>
      </c>
      <c r="B2628" s="11" t="s">
        <v>59</v>
      </c>
      <c r="C2628" s="5">
        <v>11544</v>
      </c>
      <c r="D2628" s="5" t="s">
        <v>70</v>
      </c>
      <c r="E2628" s="12" t="s">
        <v>16</v>
      </c>
      <c r="F2628" s="7">
        <v>189</v>
      </c>
      <c r="G2628" s="7">
        <v>177</v>
      </c>
      <c r="H2628" s="8">
        <v>11544123</v>
      </c>
      <c r="I2628" s="9">
        <v>1</v>
      </c>
      <c r="J2628" s="9">
        <v>1</v>
      </c>
      <c r="K2628" s="9">
        <v>1</v>
      </c>
      <c r="L2628" s="9">
        <v>1</v>
      </c>
      <c r="M2628" s="9">
        <v>1</v>
      </c>
      <c r="N2628" s="10">
        <v>5</v>
      </c>
    </row>
    <row r="2629" spans="1:14" x14ac:dyDescent="0.25">
      <c r="A2629" s="3" t="s">
        <v>10</v>
      </c>
      <c r="B2629" s="11" t="s">
        <v>59</v>
      </c>
      <c r="C2629" s="5">
        <v>11544</v>
      </c>
      <c r="D2629" s="5" t="s">
        <v>70</v>
      </c>
      <c r="E2629" s="12" t="s">
        <v>16</v>
      </c>
      <c r="F2629" s="7">
        <v>189</v>
      </c>
      <c r="G2629" s="7">
        <v>177</v>
      </c>
      <c r="H2629" s="8">
        <v>11544124</v>
      </c>
      <c r="I2629" s="9">
        <v>1</v>
      </c>
      <c r="J2629" s="9">
        <v>1</v>
      </c>
      <c r="K2629" s="9">
        <v>0</v>
      </c>
      <c r="L2629" s="9">
        <v>1</v>
      </c>
      <c r="M2629" s="9">
        <v>1</v>
      </c>
      <c r="N2629" s="10">
        <v>4</v>
      </c>
    </row>
    <row r="2630" spans="1:14" x14ac:dyDescent="0.25">
      <c r="A2630" s="3" t="s">
        <v>10</v>
      </c>
      <c r="B2630" s="11" t="s">
        <v>59</v>
      </c>
      <c r="C2630" s="5">
        <v>11544</v>
      </c>
      <c r="D2630" s="5" t="s">
        <v>70</v>
      </c>
      <c r="E2630" s="12" t="s">
        <v>16</v>
      </c>
      <c r="F2630" s="7">
        <v>189</v>
      </c>
      <c r="G2630" s="7">
        <v>177</v>
      </c>
      <c r="H2630" s="8">
        <v>11544125</v>
      </c>
      <c r="I2630" s="9">
        <v>1</v>
      </c>
      <c r="J2630" s="9">
        <v>1</v>
      </c>
      <c r="K2630" s="9">
        <v>1</v>
      </c>
      <c r="L2630" s="9">
        <v>1</v>
      </c>
      <c r="M2630" s="9">
        <v>0</v>
      </c>
      <c r="N2630" s="10">
        <v>4</v>
      </c>
    </row>
    <row r="2631" spans="1:14" x14ac:dyDescent="0.25">
      <c r="A2631" s="3" t="s">
        <v>10</v>
      </c>
      <c r="B2631" s="11" t="s">
        <v>59</v>
      </c>
      <c r="C2631" s="5">
        <v>11544</v>
      </c>
      <c r="D2631" s="5" t="s">
        <v>70</v>
      </c>
      <c r="E2631" s="12" t="s">
        <v>16</v>
      </c>
      <c r="F2631" s="7">
        <v>189</v>
      </c>
      <c r="G2631" s="7">
        <v>177</v>
      </c>
      <c r="H2631" s="8">
        <v>11544126</v>
      </c>
      <c r="I2631" s="9">
        <v>1</v>
      </c>
      <c r="J2631" s="9">
        <v>0</v>
      </c>
      <c r="K2631" s="9">
        <v>1</v>
      </c>
      <c r="L2631" s="9">
        <v>1</v>
      </c>
      <c r="M2631" s="9">
        <v>1</v>
      </c>
      <c r="N2631" s="10">
        <v>4</v>
      </c>
    </row>
    <row r="2632" spans="1:14" x14ac:dyDescent="0.25">
      <c r="A2632" s="3" t="s">
        <v>10</v>
      </c>
      <c r="B2632" s="11" t="s">
        <v>59</v>
      </c>
      <c r="C2632" s="5">
        <v>11544</v>
      </c>
      <c r="D2632" s="5" t="s">
        <v>70</v>
      </c>
      <c r="E2632" s="12" t="s">
        <v>16</v>
      </c>
      <c r="F2632" s="7">
        <v>189</v>
      </c>
      <c r="G2632" s="7">
        <v>177</v>
      </c>
      <c r="H2632" s="8">
        <v>11544127</v>
      </c>
      <c r="I2632" s="9">
        <v>1</v>
      </c>
      <c r="J2632" s="9">
        <v>1</v>
      </c>
      <c r="K2632" s="9">
        <v>1</v>
      </c>
      <c r="L2632" s="9">
        <v>1</v>
      </c>
      <c r="M2632" s="9">
        <v>1</v>
      </c>
      <c r="N2632" s="10">
        <v>5</v>
      </c>
    </row>
    <row r="2633" spans="1:14" x14ac:dyDescent="0.25">
      <c r="A2633" s="3" t="s">
        <v>10</v>
      </c>
      <c r="B2633" s="11" t="s">
        <v>59</v>
      </c>
      <c r="C2633" s="5">
        <v>11544</v>
      </c>
      <c r="D2633" s="5" t="s">
        <v>70</v>
      </c>
      <c r="E2633" s="12" t="s">
        <v>16</v>
      </c>
      <c r="F2633" s="7">
        <v>189</v>
      </c>
      <c r="G2633" s="7">
        <v>177</v>
      </c>
      <c r="H2633" s="8">
        <v>11544128</v>
      </c>
      <c r="I2633" s="9">
        <v>1</v>
      </c>
      <c r="J2633" s="9">
        <v>1</v>
      </c>
      <c r="K2633" s="9">
        <v>1</v>
      </c>
      <c r="L2633" s="9">
        <v>1</v>
      </c>
      <c r="M2633" s="9">
        <v>1</v>
      </c>
      <c r="N2633" s="10">
        <v>5</v>
      </c>
    </row>
    <row r="2634" spans="1:14" x14ac:dyDescent="0.25">
      <c r="A2634" s="3" t="s">
        <v>10</v>
      </c>
      <c r="B2634" s="11" t="s">
        <v>59</v>
      </c>
      <c r="C2634" s="5">
        <v>11544</v>
      </c>
      <c r="D2634" s="5" t="s">
        <v>70</v>
      </c>
      <c r="E2634" s="12" t="s">
        <v>16</v>
      </c>
      <c r="F2634" s="7">
        <v>189</v>
      </c>
      <c r="G2634" s="7">
        <v>177</v>
      </c>
      <c r="H2634" s="8">
        <v>11544129</v>
      </c>
      <c r="I2634" s="9">
        <v>0</v>
      </c>
      <c r="J2634" s="9">
        <v>0</v>
      </c>
      <c r="K2634" s="9">
        <v>1</v>
      </c>
      <c r="L2634" s="9">
        <v>1</v>
      </c>
      <c r="M2634" s="9">
        <v>1</v>
      </c>
      <c r="N2634" s="10">
        <v>3</v>
      </c>
    </row>
    <row r="2635" spans="1:14" x14ac:dyDescent="0.25">
      <c r="A2635" s="3" t="s">
        <v>10</v>
      </c>
      <c r="B2635" s="11" t="s">
        <v>59</v>
      </c>
      <c r="C2635" s="5">
        <v>11544</v>
      </c>
      <c r="D2635" s="5" t="s">
        <v>70</v>
      </c>
      <c r="E2635" s="12" t="s">
        <v>16</v>
      </c>
      <c r="F2635" s="7">
        <v>189</v>
      </c>
      <c r="G2635" s="7">
        <v>177</v>
      </c>
      <c r="H2635" s="8">
        <v>11544130</v>
      </c>
      <c r="I2635" s="9">
        <v>1</v>
      </c>
      <c r="J2635" s="9">
        <v>1</v>
      </c>
      <c r="K2635" s="9">
        <v>0</v>
      </c>
      <c r="L2635" s="9">
        <v>1</v>
      </c>
      <c r="M2635" s="9">
        <v>1</v>
      </c>
      <c r="N2635" s="10">
        <v>4</v>
      </c>
    </row>
    <row r="2636" spans="1:14" x14ac:dyDescent="0.25">
      <c r="A2636" s="3" t="s">
        <v>10</v>
      </c>
      <c r="B2636" s="11" t="s">
        <v>59</v>
      </c>
      <c r="C2636" s="5">
        <v>11544</v>
      </c>
      <c r="D2636" s="5" t="s">
        <v>70</v>
      </c>
      <c r="E2636" s="12" t="s">
        <v>16</v>
      </c>
      <c r="F2636" s="7">
        <v>189</v>
      </c>
      <c r="G2636" s="7">
        <v>177</v>
      </c>
      <c r="H2636" s="8">
        <v>11544131</v>
      </c>
      <c r="I2636" s="9">
        <v>1</v>
      </c>
      <c r="J2636" s="9">
        <v>1</v>
      </c>
      <c r="K2636" s="9">
        <v>1</v>
      </c>
      <c r="L2636" s="9">
        <v>1</v>
      </c>
      <c r="M2636" s="9">
        <v>1</v>
      </c>
      <c r="N2636" s="10">
        <v>5</v>
      </c>
    </row>
    <row r="2637" spans="1:14" x14ac:dyDescent="0.25">
      <c r="A2637" s="3" t="s">
        <v>10</v>
      </c>
      <c r="B2637" s="11" t="s">
        <v>59</v>
      </c>
      <c r="C2637" s="5">
        <v>11544</v>
      </c>
      <c r="D2637" s="5" t="s">
        <v>70</v>
      </c>
      <c r="E2637" s="12" t="s">
        <v>16</v>
      </c>
      <c r="F2637" s="7">
        <v>189</v>
      </c>
      <c r="G2637" s="7">
        <v>177</v>
      </c>
      <c r="H2637" s="8">
        <v>11544132</v>
      </c>
      <c r="I2637" s="9">
        <v>1</v>
      </c>
      <c r="J2637" s="9">
        <v>1</v>
      </c>
      <c r="K2637" s="9">
        <v>1</v>
      </c>
      <c r="L2637" s="9">
        <v>1</v>
      </c>
      <c r="M2637" s="9">
        <v>1</v>
      </c>
      <c r="N2637" s="10">
        <v>5</v>
      </c>
    </row>
    <row r="2638" spans="1:14" x14ac:dyDescent="0.25">
      <c r="A2638" s="3" t="s">
        <v>10</v>
      </c>
      <c r="B2638" s="11" t="s">
        <v>59</v>
      </c>
      <c r="C2638" s="5">
        <v>11544</v>
      </c>
      <c r="D2638" s="5" t="s">
        <v>70</v>
      </c>
      <c r="E2638" s="12" t="s">
        <v>16</v>
      </c>
      <c r="F2638" s="7">
        <v>189</v>
      </c>
      <c r="G2638" s="7">
        <v>177</v>
      </c>
      <c r="H2638" s="8">
        <v>11544133</v>
      </c>
      <c r="I2638" s="9">
        <v>1</v>
      </c>
      <c r="J2638" s="9">
        <v>1</v>
      </c>
      <c r="K2638" s="9">
        <v>1</v>
      </c>
      <c r="L2638" s="9">
        <v>1</v>
      </c>
      <c r="M2638" s="9">
        <v>1</v>
      </c>
      <c r="N2638" s="10">
        <v>5</v>
      </c>
    </row>
    <row r="2639" spans="1:14" x14ac:dyDescent="0.25">
      <c r="A2639" s="3" t="s">
        <v>10</v>
      </c>
      <c r="B2639" s="11" t="s">
        <v>59</v>
      </c>
      <c r="C2639" s="5">
        <v>11544</v>
      </c>
      <c r="D2639" s="5" t="s">
        <v>70</v>
      </c>
      <c r="E2639" s="12" t="s">
        <v>16</v>
      </c>
      <c r="F2639" s="7">
        <v>189</v>
      </c>
      <c r="G2639" s="7">
        <v>177</v>
      </c>
      <c r="H2639" s="8">
        <v>11544134</v>
      </c>
      <c r="I2639" s="9">
        <v>1</v>
      </c>
      <c r="J2639" s="9">
        <v>1</v>
      </c>
      <c r="K2639" s="9">
        <v>0</v>
      </c>
      <c r="L2639" s="9">
        <v>1</v>
      </c>
      <c r="M2639" s="9">
        <v>1</v>
      </c>
      <c r="N2639" s="10">
        <v>4</v>
      </c>
    </row>
    <row r="2640" spans="1:14" x14ac:dyDescent="0.25">
      <c r="A2640" s="3" t="s">
        <v>10</v>
      </c>
      <c r="B2640" s="11" t="s">
        <v>59</v>
      </c>
      <c r="C2640" s="5">
        <v>11544</v>
      </c>
      <c r="D2640" s="5" t="s">
        <v>70</v>
      </c>
      <c r="E2640" s="12" t="s">
        <v>16</v>
      </c>
      <c r="F2640" s="7">
        <v>189</v>
      </c>
      <c r="G2640" s="7">
        <v>177</v>
      </c>
      <c r="H2640" s="8">
        <v>11544135</v>
      </c>
      <c r="I2640" s="9">
        <v>1</v>
      </c>
      <c r="J2640" s="9">
        <v>1</v>
      </c>
      <c r="K2640" s="9">
        <v>1</v>
      </c>
      <c r="L2640" s="9">
        <v>1</v>
      </c>
      <c r="M2640" s="9">
        <v>1</v>
      </c>
      <c r="N2640" s="10">
        <v>5</v>
      </c>
    </row>
    <row r="2641" spans="1:14" x14ac:dyDescent="0.25">
      <c r="A2641" s="3" t="s">
        <v>10</v>
      </c>
      <c r="B2641" s="11" t="s">
        <v>59</v>
      </c>
      <c r="C2641" s="5">
        <v>11544</v>
      </c>
      <c r="D2641" s="5" t="s">
        <v>70</v>
      </c>
      <c r="E2641" s="12" t="s">
        <v>16</v>
      </c>
      <c r="F2641" s="7">
        <v>189</v>
      </c>
      <c r="G2641" s="7">
        <v>177</v>
      </c>
      <c r="H2641" s="8">
        <v>11544136</v>
      </c>
      <c r="I2641" s="9">
        <v>1</v>
      </c>
      <c r="J2641" s="9">
        <v>1</v>
      </c>
      <c r="K2641" s="9">
        <v>1</v>
      </c>
      <c r="L2641" s="9">
        <v>1</v>
      </c>
      <c r="M2641" s="9">
        <v>1</v>
      </c>
      <c r="N2641" s="10">
        <v>5</v>
      </c>
    </row>
    <row r="2642" spans="1:14" x14ac:dyDescent="0.25">
      <c r="A2642" s="3" t="s">
        <v>10</v>
      </c>
      <c r="B2642" s="11" t="s">
        <v>59</v>
      </c>
      <c r="C2642" s="5">
        <v>11544</v>
      </c>
      <c r="D2642" s="5" t="s">
        <v>70</v>
      </c>
      <c r="E2642" s="12" t="s">
        <v>16</v>
      </c>
      <c r="F2642" s="7">
        <v>189</v>
      </c>
      <c r="G2642" s="7">
        <v>177</v>
      </c>
      <c r="H2642" s="8">
        <v>11544137</v>
      </c>
      <c r="I2642" s="9">
        <v>0</v>
      </c>
      <c r="J2642" s="9">
        <v>1</v>
      </c>
      <c r="K2642" s="9">
        <v>1</v>
      </c>
      <c r="L2642" s="9">
        <v>1</v>
      </c>
      <c r="M2642" s="9">
        <v>1</v>
      </c>
      <c r="N2642" s="10">
        <v>4</v>
      </c>
    </row>
    <row r="2643" spans="1:14" x14ac:dyDescent="0.25">
      <c r="A2643" s="3" t="s">
        <v>10</v>
      </c>
      <c r="B2643" s="11" t="s">
        <v>59</v>
      </c>
      <c r="C2643" s="5">
        <v>11544</v>
      </c>
      <c r="D2643" s="5" t="s">
        <v>70</v>
      </c>
      <c r="E2643" s="12" t="s">
        <v>16</v>
      </c>
      <c r="F2643" s="7">
        <v>189</v>
      </c>
      <c r="G2643" s="7">
        <v>177</v>
      </c>
      <c r="H2643" s="8">
        <v>11544138</v>
      </c>
      <c r="I2643" s="9">
        <v>1</v>
      </c>
      <c r="J2643" s="9">
        <v>1</v>
      </c>
      <c r="K2643" s="9">
        <v>1</v>
      </c>
      <c r="L2643" s="9">
        <v>0</v>
      </c>
      <c r="M2643" s="9">
        <v>0</v>
      </c>
      <c r="N2643" s="10">
        <v>3</v>
      </c>
    </row>
    <row r="2644" spans="1:14" x14ac:dyDescent="0.25">
      <c r="A2644" s="3" t="s">
        <v>10</v>
      </c>
      <c r="B2644" s="11" t="s">
        <v>59</v>
      </c>
      <c r="C2644" s="5">
        <v>11544</v>
      </c>
      <c r="D2644" s="5" t="s">
        <v>70</v>
      </c>
      <c r="E2644" s="12" t="s">
        <v>16</v>
      </c>
      <c r="F2644" s="7">
        <v>189</v>
      </c>
      <c r="G2644" s="7">
        <v>177</v>
      </c>
      <c r="H2644" s="8">
        <v>11544139</v>
      </c>
      <c r="I2644" s="9">
        <v>0</v>
      </c>
      <c r="J2644" s="9">
        <v>1</v>
      </c>
      <c r="K2644" s="9">
        <v>1</v>
      </c>
      <c r="L2644" s="9">
        <v>1</v>
      </c>
      <c r="M2644" s="9">
        <v>0</v>
      </c>
      <c r="N2644" s="10">
        <v>3</v>
      </c>
    </row>
    <row r="2645" spans="1:14" x14ac:dyDescent="0.25">
      <c r="A2645" s="3" t="s">
        <v>10</v>
      </c>
      <c r="B2645" s="11" t="s">
        <v>59</v>
      </c>
      <c r="C2645" s="5">
        <v>11544</v>
      </c>
      <c r="D2645" s="5" t="s">
        <v>70</v>
      </c>
      <c r="E2645" s="12" t="s">
        <v>16</v>
      </c>
      <c r="F2645" s="7">
        <v>189</v>
      </c>
      <c r="G2645" s="7">
        <v>177</v>
      </c>
      <c r="H2645" s="8">
        <v>11544140</v>
      </c>
      <c r="I2645" s="9">
        <v>1</v>
      </c>
      <c r="J2645" s="9">
        <v>1</v>
      </c>
      <c r="K2645" s="9">
        <v>0</v>
      </c>
      <c r="L2645" s="9">
        <v>1</v>
      </c>
      <c r="M2645" s="9">
        <v>1</v>
      </c>
      <c r="N2645" s="10">
        <v>4</v>
      </c>
    </row>
    <row r="2646" spans="1:14" x14ac:dyDescent="0.25">
      <c r="A2646" s="3" t="s">
        <v>10</v>
      </c>
      <c r="B2646" s="11" t="s">
        <v>59</v>
      </c>
      <c r="C2646" s="5">
        <v>11544</v>
      </c>
      <c r="D2646" s="5" t="s">
        <v>70</v>
      </c>
      <c r="E2646" s="12" t="s">
        <v>16</v>
      </c>
      <c r="F2646" s="7">
        <v>189</v>
      </c>
      <c r="G2646" s="7">
        <v>177</v>
      </c>
      <c r="H2646" s="8">
        <v>11544141</v>
      </c>
      <c r="I2646" s="9">
        <v>1</v>
      </c>
      <c r="J2646" s="9">
        <v>1</v>
      </c>
      <c r="K2646" s="9">
        <v>1</v>
      </c>
      <c r="L2646" s="9">
        <v>1</v>
      </c>
      <c r="M2646" s="9">
        <v>0</v>
      </c>
      <c r="N2646" s="10">
        <v>4</v>
      </c>
    </row>
    <row r="2647" spans="1:14" x14ac:dyDescent="0.25">
      <c r="A2647" s="3" t="s">
        <v>10</v>
      </c>
      <c r="B2647" s="11" t="s">
        <v>59</v>
      </c>
      <c r="C2647" s="5">
        <v>11544</v>
      </c>
      <c r="D2647" s="5" t="s">
        <v>70</v>
      </c>
      <c r="E2647" s="12" t="s">
        <v>16</v>
      </c>
      <c r="F2647" s="7">
        <v>189</v>
      </c>
      <c r="G2647" s="7">
        <v>177</v>
      </c>
      <c r="H2647" s="8">
        <v>11544142</v>
      </c>
      <c r="I2647" s="9">
        <v>0</v>
      </c>
      <c r="J2647" s="9">
        <v>1</v>
      </c>
      <c r="K2647" s="9">
        <v>0</v>
      </c>
      <c r="L2647" s="9">
        <v>1</v>
      </c>
      <c r="M2647" s="9">
        <v>0</v>
      </c>
      <c r="N2647" s="10">
        <v>2</v>
      </c>
    </row>
    <row r="2648" spans="1:14" x14ac:dyDescent="0.25">
      <c r="A2648" s="3" t="s">
        <v>10</v>
      </c>
      <c r="B2648" s="11" t="s">
        <v>59</v>
      </c>
      <c r="C2648" s="5">
        <v>11544</v>
      </c>
      <c r="D2648" s="5" t="s">
        <v>70</v>
      </c>
      <c r="E2648" s="12" t="s">
        <v>16</v>
      </c>
      <c r="F2648" s="7">
        <v>189</v>
      </c>
      <c r="G2648" s="7">
        <v>177</v>
      </c>
      <c r="H2648" s="8">
        <v>11544143</v>
      </c>
      <c r="I2648" s="9">
        <v>0</v>
      </c>
      <c r="J2648" s="9">
        <v>0</v>
      </c>
      <c r="K2648" s="9">
        <v>0</v>
      </c>
      <c r="L2648" s="9">
        <v>0</v>
      </c>
      <c r="M2648" s="9">
        <v>0</v>
      </c>
      <c r="N2648" s="10">
        <v>0</v>
      </c>
    </row>
    <row r="2649" spans="1:14" x14ac:dyDescent="0.25">
      <c r="A2649" s="3" t="s">
        <v>10</v>
      </c>
      <c r="B2649" s="11" t="s">
        <v>59</v>
      </c>
      <c r="C2649" s="5">
        <v>11544</v>
      </c>
      <c r="D2649" s="5" t="s">
        <v>70</v>
      </c>
      <c r="E2649" s="12" t="s">
        <v>16</v>
      </c>
      <c r="F2649" s="7">
        <v>189</v>
      </c>
      <c r="G2649" s="7">
        <v>177</v>
      </c>
      <c r="H2649" s="8">
        <v>11544144</v>
      </c>
      <c r="I2649" s="9">
        <v>1</v>
      </c>
      <c r="J2649" s="9">
        <v>1</v>
      </c>
      <c r="K2649" s="9">
        <v>1</v>
      </c>
      <c r="L2649" s="9">
        <v>1</v>
      </c>
      <c r="M2649" s="9">
        <v>1</v>
      </c>
      <c r="N2649" s="10">
        <v>5</v>
      </c>
    </row>
    <row r="2650" spans="1:14" x14ac:dyDescent="0.25">
      <c r="A2650" s="3" t="s">
        <v>10</v>
      </c>
      <c r="B2650" s="11" t="s">
        <v>59</v>
      </c>
      <c r="C2650" s="5">
        <v>11544</v>
      </c>
      <c r="D2650" s="5" t="s">
        <v>70</v>
      </c>
      <c r="E2650" s="12" t="s">
        <v>16</v>
      </c>
      <c r="F2650" s="7">
        <v>189</v>
      </c>
      <c r="G2650" s="7">
        <v>177</v>
      </c>
      <c r="H2650" s="8">
        <v>11544145</v>
      </c>
      <c r="I2650" s="9">
        <v>1</v>
      </c>
      <c r="J2650" s="9">
        <v>1</v>
      </c>
      <c r="K2650" s="9">
        <v>0</v>
      </c>
      <c r="L2650" s="9">
        <v>1</v>
      </c>
      <c r="M2650" s="9">
        <v>1</v>
      </c>
      <c r="N2650" s="10">
        <v>4</v>
      </c>
    </row>
    <row r="2651" spans="1:14" x14ac:dyDescent="0.25">
      <c r="A2651" s="3" t="s">
        <v>10</v>
      </c>
      <c r="B2651" s="11" t="s">
        <v>59</v>
      </c>
      <c r="C2651" s="5">
        <v>11544</v>
      </c>
      <c r="D2651" s="5" t="s">
        <v>70</v>
      </c>
      <c r="E2651" s="12" t="s">
        <v>16</v>
      </c>
      <c r="F2651" s="7">
        <v>189</v>
      </c>
      <c r="G2651" s="7">
        <v>177</v>
      </c>
      <c r="H2651" s="8">
        <v>11544146</v>
      </c>
      <c r="I2651" s="9">
        <v>1</v>
      </c>
      <c r="J2651" s="9">
        <v>1</v>
      </c>
      <c r="K2651" s="9">
        <v>1</v>
      </c>
      <c r="L2651" s="9">
        <v>1</v>
      </c>
      <c r="M2651" s="9">
        <v>1</v>
      </c>
      <c r="N2651" s="10">
        <v>5</v>
      </c>
    </row>
    <row r="2652" spans="1:14" x14ac:dyDescent="0.25">
      <c r="A2652" s="3" t="s">
        <v>10</v>
      </c>
      <c r="B2652" s="11" t="s">
        <v>59</v>
      </c>
      <c r="C2652" s="5">
        <v>11544</v>
      </c>
      <c r="D2652" s="5" t="s">
        <v>70</v>
      </c>
      <c r="E2652" s="12" t="s">
        <v>16</v>
      </c>
      <c r="F2652" s="7">
        <v>189</v>
      </c>
      <c r="G2652" s="7">
        <v>177</v>
      </c>
      <c r="H2652" s="8">
        <v>11544147</v>
      </c>
      <c r="I2652" s="9">
        <v>1</v>
      </c>
      <c r="J2652" s="9">
        <v>1</v>
      </c>
      <c r="K2652" s="9">
        <v>1</v>
      </c>
      <c r="L2652" s="9">
        <v>1</v>
      </c>
      <c r="M2652" s="9">
        <v>1</v>
      </c>
      <c r="N2652" s="10">
        <v>5</v>
      </c>
    </row>
    <row r="2653" spans="1:14" x14ac:dyDescent="0.25">
      <c r="A2653" s="3" t="s">
        <v>10</v>
      </c>
      <c r="B2653" s="11" t="s">
        <v>59</v>
      </c>
      <c r="C2653" s="5">
        <v>11544</v>
      </c>
      <c r="D2653" s="5" t="s">
        <v>70</v>
      </c>
      <c r="E2653" s="12" t="s">
        <v>16</v>
      </c>
      <c r="F2653" s="7">
        <v>189</v>
      </c>
      <c r="G2653" s="7">
        <v>177</v>
      </c>
      <c r="H2653" s="8">
        <v>11544148</v>
      </c>
      <c r="I2653" s="9">
        <v>1</v>
      </c>
      <c r="J2653" s="9">
        <v>1</v>
      </c>
      <c r="K2653" s="9">
        <v>1</v>
      </c>
      <c r="L2653" s="9">
        <v>1</v>
      </c>
      <c r="M2653" s="9">
        <v>1</v>
      </c>
      <c r="N2653" s="10">
        <v>5</v>
      </c>
    </row>
    <row r="2654" spans="1:14" x14ac:dyDescent="0.25">
      <c r="A2654" s="3" t="s">
        <v>10</v>
      </c>
      <c r="B2654" s="11" t="s">
        <v>59</v>
      </c>
      <c r="C2654" s="5">
        <v>11544</v>
      </c>
      <c r="D2654" s="5" t="s">
        <v>70</v>
      </c>
      <c r="E2654" s="12" t="s">
        <v>16</v>
      </c>
      <c r="F2654" s="7">
        <v>189</v>
      </c>
      <c r="G2654" s="7">
        <v>177</v>
      </c>
      <c r="H2654" s="8">
        <v>11544149</v>
      </c>
      <c r="I2654" s="9">
        <v>1</v>
      </c>
      <c r="J2654" s="9">
        <v>1</v>
      </c>
      <c r="K2654" s="9">
        <v>1</v>
      </c>
      <c r="L2654" s="9">
        <v>1</v>
      </c>
      <c r="M2654" s="9">
        <v>1</v>
      </c>
      <c r="N2654" s="10">
        <v>5</v>
      </c>
    </row>
    <row r="2655" spans="1:14" x14ac:dyDescent="0.25">
      <c r="A2655" s="3" t="s">
        <v>10</v>
      </c>
      <c r="B2655" s="11" t="s">
        <v>59</v>
      </c>
      <c r="C2655" s="5">
        <v>11544</v>
      </c>
      <c r="D2655" s="5" t="s">
        <v>70</v>
      </c>
      <c r="E2655" s="12" t="s">
        <v>16</v>
      </c>
      <c r="F2655" s="7">
        <v>189</v>
      </c>
      <c r="G2655" s="7">
        <v>177</v>
      </c>
      <c r="H2655" s="8">
        <v>11544150</v>
      </c>
      <c r="I2655" s="9">
        <v>1</v>
      </c>
      <c r="J2655" s="9">
        <v>1</v>
      </c>
      <c r="K2655" s="9">
        <v>1</v>
      </c>
      <c r="L2655" s="9">
        <v>1</v>
      </c>
      <c r="M2655" s="9">
        <v>1</v>
      </c>
      <c r="N2655" s="10">
        <v>5</v>
      </c>
    </row>
    <row r="2656" spans="1:14" x14ac:dyDescent="0.25">
      <c r="A2656" s="3" t="s">
        <v>10</v>
      </c>
      <c r="B2656" s="11" t="s">
        <v>59</v>
      </c>
      <c r="C2656" s="5">
        <v>11544</v>
      </c>
      <c r="D2656" s="5" t="s">
        <v>70</v>
      </c>
      <c r="E2656" s="12" t="s">
        <v>16</v>
      </c>
      <c r="F2656" s="7">
        <v>189</v>
      </c>
      <c r="G2656" s="7">
        <v>177</v>
      </c>
      <c r="H2656" s="8">
        <v>11544151</v>
      </c>
      <c r="I2656" s="9">
        <v>1</v>
      </c>
      <c r="J2656" s="9">
        <v>1</v>
      </c>
      <c r="K2656" s="9">
        <v>1</v>
      </c>
      <c r="L2656" s="9">
        <v>1</v>
      </c>
      <c r="M2656" s="9">
        <v>1</v>
      </c>
      <c r="N2656" s="10">
        <v>5</v>
      </c>
    </row>
    <row r="2657" spans="1:14" x14ac:dyDescent="0.25">
      <c r="A2657" s="3" t="s">
        <v>10</v>
      </c>
      <c r="B2657" s="11" t="s">
        <v>59</v>
      </c>
      <c r="C2657" s="5">
        <v>11544</v>
      </c>
      <c r="D2657" s="5" t="s">
        <v>70</v>
      </c>
      <c r="E2657" s="13" t="s">
        <v>17</v>
      </c>
      <c r="F2657" s="7">
        <v>189</v>
      </c>
      <c r="G2657" s="7">
        <v>177</v>
      </c>
      <c r="H2657" s="8">
        <v>11544152</v>
      </c>
      <c r="I2657" s="9">
        <v>1</v>
      </c>
      <c r="J2657" s="9">
        <v>1</v>
      </c>
      <c r="K2657" s="9">
        <v>0</v>
      </c>
      <c r="L2657" s="9">
        <v>1</v>
      </c>
      <c r="M2657" s="9">
        <v>0</v>
      </c>
      <c r="N2657" s="10">
        <v>3</v>
      </c>
    </row>
    <row r="2658" spans="1:14" x14ac:dyDescent="0.25">
      <c r="A2658" s="3" t="s">
        <v>10</v>
      </c>
      <c r="B2658" s="11" t="s">
        <v>59</v>
      </c>
      <c r="C2658" s="5">
        <v>11544</v>
      </c>
      <c r="D2658" s="5" t="s">
        <v>70</v>
      </c>
      <c r="E2658" s="12" t="s">
        <v>17</v>
      </c>
      <c r="F2658" s="7">
        <v>189</v>
      </c>
      <c r="G2658" s="7">
        <v>177</v>
      </c>
      <c r="H2658" s="8">
        <v>11544153</v>
      </c>
      <c r="I2658" s="9">
        <v>1</v>
      </c>
      <c r="J2658" s="9">
        <v>1</v>
      </c>
      <c r="K2658" s="9">
        <v>0</v>
      </c>
      <c r="L2658" s="9">
        <v>1</v>
      </c>
      <c r="M2658" s="9">
        <v>1</v>
      </c>
      <c r="N2658" s="10">
        <v>4</v>
      </c>
    </row>
    <row r="2659" spans="1:14" x14ac:dyDescent="0.25">
      <c r="A2659" s="3" t="s">
        <v>10</v>
      </c>
      <c r="B2659" s="11" t="s">
        <v>59</v>
      </c>
      <c r="C2659" s="5">
        <v>11544</v>
      </c>
      <c r="D2659" s="5" t="s">
        <v>70</v>
      </c>
      <c r="E2659" s="12" t="s">
        <v>17</v>
      </c>
      <c r="F2659" s="7">
        <v>189</v>
      </c>
      <c r="G2659" s="7">
        <v>177</v>
      </c>
      <c r="H2659" s="8">
        <v>11544154</v>
      </c>
      <c r="I2659" s="9">
        <v>0</v>
      </c>
      <c r="J2659" s="9">
        <v>1</v>
      </c>
      <c r="K2659" s="9">
        <v>1</v>
      </c>
      <c r="L2659" s="9">
        <v>1</v>
      </c>
      <c r="M2659" s="9">
        <v>1</v>
      </c>
      <c r="N2659" s="10">
        <v>4</v>
      </c>
    </row>
    <row r="2660" spans="1:14" x14ac:dyDescent="0.25">
      <c r="A2660" s="3" t="s">
        <v>10</v>
      </c>
      <c r="B2660" s="11" t="s">
        <v>59</v>
      </c>
      <c r="C2660" s="5">
        <v>11544</v>
      </c>
      <c r="D2660" s="5" t="s">
        <v>70</v>
      </c>
      <c r="E2660" s="12" t="s">
        <v>17</v>
      </c>
      <c r="F2660" s="7">
        <v>189</v>
      </c>
      <c r="G2660" s="7">
        <v>177</v>
      </c>
      <c r="H2660" s="8">
        <v>11544155</v>
      </c>
      <c r="I2660" s="9">
        <v>1</v>
      </c>
      <c r="J2660" s="9">
        <v>1</v>
      </c>
      <c r="K2660" s="9">
        <v>1</v>
      </c>
      <c r="L2660" s="9">
        <v>1</v>
      </c>
      <c r="M2660" s="9">
        <v>1</v>
      </c>
      <c r="N2660" s="10">
        <v>5</v>
      </c>
    </row>
    <row r="2661" spans="1:14" x14ac:dyDescent="0.25">
      <c r="A2661" s="3" t="s">
        <v>10</v>
      </c>
      <c r="B2661" s="11" t="s">
        <v>59</v>
      </c>
      <c r="C2661" s="5">
        <v>11544</v>
      </c>
      <c r="D2661" s="5" t="s">
        <v>70</v>
      </c>
      <c r="E2661" s="12" t="s">
        <v>17</v>
      </c>
      <c r="F2661" s="7">
        <v>189</v>
      </c>
      <c r="G2661" s="7">
        <v>177</v>
      </c>
      <c r="H2661" s="8">
        <v>11544156</v>
      </c>
      <c r="I2661" s="9">
        <v>1</v>
      </c>
      <c r="J2661" s="9">
        <v>1</v>
      </c>
      <c r="K2661" s="9">
        <v>0</v>
      </c>
      <c r="L2661" s="9">
        <v>1</v>
      </c>
      <c r="M2661" s="9">
        <v>1</v>
      </c>
      <c r="N2661" s="10">
        <v>4</v>
      </c>
    </row>
    <row r="2662" spans="1:14" x14ac:dyDescent="0.25">
      <c r="A2662" s="3" t="s">
        <v>10</v>
      </c>
      <c r="B2662" s="11" t="s">
        <v>59</v>
      </c>
      <c r="C2662" s="5">
        <v>11544</v>
      </c>
      <c r="D2662" s="5" t="s">
        <v>70</v>
      </c>
      <c r="E2662" s="12" t="s">
        <v>17</v>
      </c>
      <c r="F2662" s="7">
        <v>189</v>
      </c>
      <c r="G2662" s="7">
        <v>177</v>
      </c>
      <c r="H2662" s="8">
        <v>11544157</v>
      </c>
      <c r="I2662" s="9">
        <v>1</v>
      </c>
      <c r="J2662" s="9">
        <v>1</v>
      </c>
      <c r="K2662" s="9">
        <v>1</v>
      </c>
      <c r="L2662" s="9">
        <v>1</v>
      </c>
      <c r="M2662" s="9">
        <v>1</v>
      </c>
      <c r="N2662" s="10">
        <v>5</v>
      </c>
    </row>
    <row r="2663" spans="1:14" x14ac:dyDescent="0.25">
      <c r="A2663" s="3" t="s">
        <v>10</v>
      </c>
      <c r="B2663" s="11" t="s">
        <v>59</v>
      </c>
      <c r="C2663" s="5">
        <v>11544</v>
      </c>
      <c r="D2663" s="5" t="s">
        <v>70</v>
      </c>
      <c r="E2663" s="12" t="s">
        <v>17</v>
      </c>
      <c r="F2663" s="7">
        <v>189</v>
      </c>
      <c r="G2663" s="7">
        <v>177</v>
      </c>
      <c r="H2663" s="8">
        <v>11544158</v>
      </c>
      <c r="I2663" s="9">
        <v>1</v>
      </c>
      <c r="J2663" s="9">
        <v>1</v>
      </c>
      <c r="K2663" s="9">
        <v>1</v>
      </c>
      <c r="L2663" s="9">
        <v>1</v>
      </c>
      <c r="M2663" s="9">
        <v>1</v>
      </c>
      <c r="N2663" s="10">
        <v>5</v>
      </c>
    </row>
    <row r="2664" spans="1:14" x14ac:dyDescent="0.25">
      <c r="A2664" s="3" t="s">
        <v>10</v>
      </c>
      <c r="B2664" s="11" t="s">
        <v>59</v>
      </c>
      <c r="C2664" s="5">
        <v>11544</v>
      </c>
      <c r="D2664" s="5" t="s">
        <v>70</v>
      </c>
      <c r="E2664" s="12" t="s">
        <v>17</v>
      </c>
      <c r="F2664" s="7">
        <v>189</v>
      </c>
      <c r="G2664" s="7">
        <v>177</v>
      </c>
      <c r="H2664" s="8">
        <v>11544159</v>
      </c>
      <c r="I2664" s="9">
        <v>1</v>
      </c>
      <c r="J2664" s="9">
        <v>1</v>
      </c>
      <c r="K2664" s="9">
        <v>0</v>
      </c>
      <c r="L2664" s="9">
        <v>1</v>
      </c>
      <c r="M2664" s="9">
        <v>1</v>
      </c>
      <c r="N2664" s="10">
        <v>4</v>
      </c>
    </row>
    <row r="2665" spans="1:14" x14ac:dyDescent="0.25">
      <c r="A2665" s="3" t="s">
        <v>10</v>
      </c>
      <c r="B2665" s="11" t="s">
        <v>59</v>
      </c>
      <c r="C2665" s="5">
        <v>11544</v>
      </c>
      <c r="D2665" s="5" t="s">
        <v>70</v>
      </c>
      <c r="E2665" s="12" t="s">
        <v>17</v>
      </c>
      <c r="F2665" s="7">
        <v>189</v>
      </c>
      <c r="G2665" s="7">
        <v>177</v>
      </c>
      <c r="H2665" s="8">
        <v>11544160</v>
      </c>
      <c r="I2665" s="9">
        <v>1</v>
      </c>
      <c r="J2665" s="9">
        <v>1</v>
      </c>
      <c r="K2665" s="9">
        <v>1</v>
      </c>
      <c r="L2665" s="9">
        <v>1</v>
      </c>
      <c r="M2665" s="9">
        <v>1</v>
      </c>
      <c r="N2665" s="10">
        <v>5</v>
      </c>
    </row>
    <row r="2666" spans="1:14" x14ac:dyDescent="0.25">
      <c r="A2666" s="3" t="s">
        <v>10</v>
      </c>
      <c r="B2666" s="11" t="s">
        <v>59</v>
      </c>
      <c r="C2666" s="5">
        <v>11544</v>
      </c>
      <c r="D2666" s="5" t="s">
        <v>70</v>
      </c>
      <c r="E2666" s="12" t="s">
        <v>17</v>
      </c>
      <c r="F2666" s="7">
        <v>189</v>
      </c>
      <c r="G2666" s="7">
        <v>177</v>
      </c>
      <c r="H2666" s="8">
        <v>11544161</v>
      </c>
      <c r="I2666" s="9">
        <v>1</v>
      </c>
      <c r="J2666" s="9">
        <v>1</v>
      </c>
      <c r="K2666" s="9">
        <v>1</v>
      </c>
      <c r="L2666" s="9">
        <v>1</v>
      </c>
      <c r="M2666" s="9">
        <v>1</v>
      </c>
      <c r="N2666" s="10">
        <v>5</v>
      </c>
    </row>
    <row r="2667" spans="1:14" x14ac:dyDescent="0.25">
      <c r="A2667" s="3" t="s">
        <v>10</v>
      </c>
      <c r="B2667" s="11" t="s">
        <v>59</v>
      </c>
      <c r="C2667" s="5">
        <v>11544</v>
      </c>
      <c r="D2667" s="5" t="s">
        <v>70</v>
      </c>
      <c r="E2667" s="12" t="s">
        <v>17</v>
      </c>
      <c r="F2667" s="7">
        <v>189</v>
      </c>
      <c r="G2667" s="7">
        <v>177</v>
      </c>
      <c r="H2667" s="8">
        <v>11544162</v>
      </c>
      <c r="I2667" s="9">
        <v>1</v>
      </c>
      <c r="J2667" s="9">
        <v>1</v>
      </c>
      <c r="K2667" s="9">
        <v>1</v>
      </c>
      <c r="L2667" s="9">
        <v>1</v>
      </c>
      <c r="M2667" s="9">
        <v>1</v>
      </c>
      <c r="N2667" s="10">
        <v>5</v>
      </c>
    </row>
    <row r="2668" spans="1:14" x14ac:dyDescent="0.25">
      <c r="A2668" s="3" t="s">
        <v>10</v>
      </c>
      <c r="B2668" s="11" t="s">
        <v>59</v>
      </c>
      <c r="C2668" s="5">
        <v>11544</v>
      </c>
      <c r="D2668" s="5" t="s">
        <v>70</v>
      </c>
      <c r="E2668" s="12" t="s">
        <v>17</v>
      </c>
      <c r="F2668" s="7">
        <v>189</v>
      </c>
      <c r="G2668" s="7">
        <v>177</v>
      </c>
      <c r="H2668" s="8">
        <v>11544163</v>
      </c>
      <c r="I2668" s="9">
        <v>1</v>
      </c>
      <c r="J2668" s="9">
        <v>1</v>
      </c>
      <c r="K2668" s="9">
        <v>1</v>
      </c>
      <c r="L2668" s="9">
        <v>1</v>
      </c>
      <c r="M2668" s="9">
        <v>1</v>
      </c>
      <c r="N2668" s="10">
        <v>5</v>
      </c>
    </row>
    <row r="2669" spans="1:14" x14ac:dyDescent="0.25">
      <c r="A2669" s="3" t="s">
        <v>10</v>
      </c>
      <c r="B2669" s="11" t="s">
        <v>59</v>
      </c>
      <c r="C2669" s="5">
        <v>11544</v>
      </c>
      <c r="D2669" s="5" t="s">
        <v>70</v>
      </c>
      <c r="E2669" s="12" t="s">
        <v>17</v>
      </c>
      <c r="F2669" s="7">
        <v>189</v>
      </c>
      <c r="G2669" s="7">
        <v>177</v>
      </c>
      <c r="H2669" s="8">
        <v>11544164</v>
      </c>
      <c r="I2669" s="9">
        <v>1</v>
      </c>
      <c r="J2669" s="9">
        <v>1</v>
      </c>
      <c r="K2669" s="9">
        <v>1</v>
      </c>
      <c r="L2669" s="9">
        <v>1</v>
      </c>
      <c r="M2669" s="9">
        <v>1</v>
      </c>
      <c r="N2669" s="10">
        <v>5</v>
      </c>
    </row>
    <row r="2670" spans="1:14" x14ac:dyDescent="0.25">
      <c r="A2670" s="3" t="s">
        <v>10</v>
      </c>
      <c r="B2670" s="11" t="s">
        <v>59</v>
      </c>
      <c r="C2670" s="5">
        <v>11544</v>
      </c>
      <c r="D2670" s="5" t="s">
        <v>70</v>
      </c>
      <c r="E2670" s="12" t="s">
        <v>17</v>
      </c>
      <c r="F2670" s="7">
        <v>189</v>
      </c>
      <c r="G2670" s="7">
        <v>177</v>
      </c>
      <c r="H2670" s="8">
        <v>11544165</v>
      </c>
      <c r="I2670" s="9">
        <v>1</v>
      </c>
      <c r="J2670" s="9">
        <v>1</v>
      </c>
      <c r="K2670" s="9">
        <v>1</v>
      </c>
      <c r="L2670" s="9">
        <v>1</v>
      </c>
      <c r="M2670" s="9">
        <v>1</v>
      </c>
      <c r="N2670" s="10">
        <v>5</v>
      </c>
    </row>
    <row r="2671" spans="1:14" x14ac:dyDescent="0.25">
      <c r="A2671" s="3" t="s">
        <v>10</v>
      </c>
      <c r="B2671" s="11" t="s">
        <v>59</v>
      </c>
      <c r="C2671" s="5">
        <v>11544</v>
      </c>
      <c r="D2671" s="5" t="s">
        <v>70</v>
      </c>
      <c r="E2671" s="12" t="s">
        <v>17</v>
      </c>
      <c r="F2671" s="7">
        <v>189</v>
      </c>
      <c r="G2671" s="7">
        <v>177</v>
      </c>
      <c r="H2671" s="8">
        <v>11544166</v>
      </c>
      <c r="I2671" s="9">
        <v>1</v>
      </c>
      <c r="J2671" s="9">
        <v>0</v>
      </c>
      <c r="K2671" s="9">
        <v>1</v>
      </c>
      <c r="L2671" s="9">
        <v>1</v>
      </c>
      <c r="M2671" s="9">
        <v>1</v>
      </c>
      <c r="N2671" s="10">
        <v>4</v>
      </c>
    </row>
    <row r="2672" spans="1:14" x14ac:dyDescent="0.25">
      <c r="A2672" s="3" t="s">
        <v>10</v>
      </c>
      <c r="B2672" s="11" t="s">
        <v>59</v>
      </c>
      <c r="C2672" s="5">
        <v>11544</v>
      </c>
      <c r="D2672" s="5" t="s">
        <v>70</v>
      </c>
      <c r="E2672" s="12" t="s">
        <v>17</v>
      </c>
      <c r="F2672" s="7">
        <v>189</v>
      </c>
      <c r="G2672" s="7">
        <v>177</v>
      </c>
      <c r="H2672" s="8">
        <v>11544167</v>
      </c>
      <c r="I2672" s="9">
        <v>1</v>
      </c>
      <c r="J2672" s="9">
        <v>1</v>
      </c>
      <c r="K2672" s="9">
        <v>1</v>
      </c>
      <c r="L2672" s="9">
        <v>1</v>
      </c>
      <c r="M2672" s="9">
        <v>1</v>
      </c>
      <c r="N2672" s="10">
        <v>5</v>
      </c>
    </row>
    <row r="2673" spans="1:14" x14ac:dyDescent="0.25">
      <c r="A2673" s="3" t="s">
        <v>10</v>
      </c>
      <c r="B2673" s="11" t="s">
        <v>59</v>
      </c>
      <c r="C2673" s="5">
        <v>11544</v>
      </c>
      <c r="D2673" s="5" t="s">
        <v>70</v>
      </c>
      <c r="E2673" s="12" t="s">
        <v>17</v>
      </c>
      <c r="F2673" s="7">
        <v>189</v>
      </c>
      <c r="G2673" s="7">
        <v>177</v>
      </c>
      <c r="H2673" s="8">
        <v>11544168</v>
      </c>
      <c r="I2673" s="9">
        <v>1</v>
      </c>
      <c r="J2673" s="9">
        <v>1</v>
      </c>
      <c r="K2673" s="9">
        <v>0</v>
      </c>
      <c r="L2673" s="9">
        <v>1</v>
      </c>
      <c r="M2673" s="9">
        <v>1</v>
      </c>
      <c r="N2673" s="10">
        <v>4</v>
      </c>
    </row>
    <row r="2674" spans="1:14" x14ac:dyDescent="0.25">
      <c r="A2674" s="3" t="s">
        <v>10</v>
      </c>
      <c r="B2674" s="11" t="s">
        <v>59</v>
      </c>
      <c r="C2674" s="5">
        <v>11544</v>
      </c>
      <c r="D2674" s="5" t="s">
        <v>70</v>
      </c>
      <c r="E2674" s="12" t="s">
        <v>17</v>
      </c>
      <c r="F2674" s="7">
        <v>189</v>
      </c>
      <c r="G2674" s="7">
        <v>177</v>
      </c>
      <c r="H2674" s="8">
        <v>11544169</v>
      </c>
      <c r="I2674" s="9">
        <v>1</v>
      </c>
      <c r="J2674" s="9">
        <v>1</v>
      </c>
      <c r="K2674" s="9">
        <v>1</v>
      </c>
      <c r="L2674" s="9">
        <v>1</v>
      </c>
      <c r="M2674" s="9">
        <v>1</v>
      </c>
      <c r="N2674" s="10">
        <v>5</v>
      </c>
    </row>
    <row r="2675" spans="1:14" x14ac:dyDescent="0.25">
      <c r="A2675" s="3" t="s">
        <v>10</v>
      </c>
      <c r="B2675" s="11" t="s">
        <v>59</v>
      </c>
      <c r="C2675" s="5">
        <v>11544</v>
      </c>
      <c r="D2675" s="5" t="s">
        <v>70</v>
      </c>
      <c r="E2675" s="12" t="s">
        <v>17</v>
      </c>
      <c r="F2675" s="7">
        <v>189</v>
      </c>
      <c r="G2675" s="7">
        <v>177</v>
      </c>
      <c r="H2675" s="8">
        <v>11544170</v>
      </c>
      <c r="I2675" s="9">
        <v>1</v>
      </c>
      <c r="J2675" s="9">
        <v>1</v>
      </c>
      <c r="K2675" s="9">
        <v>1</v>
      </c>
      <c r="L2675" s="9">
        <v>1</v>
      </c>
      <c r="M2675" s="9">
        <v>1</v>
      </c>
      <c r="N2675" s="10">
        <v>5</v>
      </c>
    </row>
    <row r="2676" spans="1:14" x14ac:dyDescent="0.25">
      <c r="A2676" s="3" t="s">
        <v>10</v>
      </c>
      <c r="B2676" s="11" t="s">
        <v>59</v>
      </c>
      <c r="C2676" s="5">
        <v>11544</v>
      </c>
      <c r="D2676" s="5" t="s">
        <v>70</v>
      </c>
      <c r="E2676" s="12" t="s">
        <v>17</v>
      </c>
      <c r="F2676" s="7">
        <v>189</v>
      </c>
      <c r="G2676" s="7">
        <v>177</v>
      </c>
      <c r="H2676" s="8">
        <v>11544171</v>
      </c>
      <c r="I2676" s="9">
        <v>1</v>
      </c>
      <c r="J2676" s="9">
        <v>1</v>
      </c>
      <c r="K2676" s="9">
        <v>1</v>
      </c>
      <c r="L2676" s="9">
        <v>1</v>
      </c>
      <c r="M2676" s="9">
        <v>1</v>
      </c>
      <c r="N2676" s="10">
        <v>5</v>
      </c>
    </row>
    <row r="2677" spans="1:14" x14ac:dyDescent="0.25">
      <c r="A2677" s="3" t="s">
        <v>10</v>
      </c>
      <c r="B2677" s="11" t="s">
        <v>59</v>
      </c>
      <c r="C2677" s="5">
        <v>11544</v>
      </c>
      <c r="D2677" s="5" t="s">
        <v>70</v>
      </c>
      <c r="E2677" s="12" t="s">
        <v>17</v>
      </c>
      <c r="F2677" s="7">
        <v>189</v>
      </c>
      <c r="G2677" s="7">
        <v>177</v>
      </c>
      <c r="H2677" s="8">
        <v>11544172</v>
      </c>
      <c r="I2677" s="9">
        <v>1</v>
      </c>
      <c r="J2677" s="9">
        <v>1</v>
      </c>
      <c r="K2677" s="9">
        <v>1</v>
      </c>
      <c r="L2677" s="9">
        <v>1</v>
      </c>
      <c r="M2677" s="9">
        <v>1</v>
      </c>
      <c r="N2677" s="10">
        <v>5</v>
      </c>
    </row>
    <row r="2678" spans="1:14" x14ac:dyDescent="0.25">
      <c r="A2678" s="3" t="s">
        <v>10</v>
      </c>
      <c r="B2678" s="11" t="s">
        <v>59</v>
      </c>
      <c r="C2678" s="5">
        <v>11544</v>
      </c>
      <c r="D2678" s="5" t="s">
        <v>70</v>
      </c>
      <c r="E2678" s="12" t="s">
        <v>17</v>
      </c>
      <c r="F2678" s="7">
        <v>189</v>
      </c>
      <c r="G2678" s="7">
        <v>177</v>
      </c>
      <c r="H2678" s="8">
        <v>11544173</v>
      </c>
      <c r="I2678" s="9">
        <v>1</v>
      </c>
      <c r="J2678" s="9">
        <v>1</v>
      </c>
      <c r="K2678" s="9">
        <v>0</v>
      </c>
      <c r="L2678" s="9">
        <v>1</v>
      </c>
      <c r="M2678" s="9">
        <v>1</v>
      </c>
      <c r="N2678" s="10">
        <v>4</v>
      </c>
    </row>
    <row r="2679" spans="1:14" x14ac:dyDescent="0.25">
      <c r="A2679" s="3" t="s">
        <v>10</v>
      </c>
      <c r="B2679" s="11" t="s">
        <v>59</v>
      </c>
      <c r="C2679" s="5">
        <v>11544</v>
      </c>
      <c r="D2679" s="5" t="s">
        <v>70</v>
      </c>
      <c r="E2679" s="12" t="s">
        <v>17</v>
      </c>
      <c r="F2679" s="7">
        <v>189</v>
      </c>
      <c r="G2679" s="7">
        <v>177</v>
      </c>
      <c r="H2679" s="8">
        <v>11544174</v>
      </c>
      <c r="I2679" s="9">
        <v>1</v>
      </c>
      <c r="J2679" s="9">
        <v>1</v>
      </c>
      <c r="K2679" s="9">
        <v>0</v>
      </c>
      <c r="L2679" s="9">
        <v>1</v>
      </c>
      <c r="M2679" s="9">
        <v>0</v>
      </c>
      <c r="N2679" s="10">
        <v>3</v>
      </c>
    </row>
    <row r="2680" spans="1:14" x14ac:dyDescent="0.25">
      <c r="A2680" s="3" t="s">
        <v>10</v>
      </c>
      <c r="B2680" s="11" t="s">
        <v>59</v>
      </c>
      <c r="C2680" s="5">
        <v>11544</v>
      </c>
      <c r="D2680" s="5" t="s">
        <v>70</v>
      </c>
      <c r="E2680" s="12" t="s">
        <v>17</v>
      </c>
      <c r="F2680" s="7">
        <v>189</v>
      </c>
      <c r="G2680" s="7">
        <v>177</v>
      </c>
      <c r="H2680" s="8">
        <v>11544175</v>
      </c>
      <c r="I2680" s="9">
        <v>1</v>
      </c>
      <c r="J2680" s="9">
        <v>1</v>
      </c>
      <c r="K2680" s="9">
        <v>1</v>
      </c>
      <c r="L2680" s="9">
        <v>1</v>
      </c>
      <c r="M2680" s="9">
        <v>1</v>
      </c>
      <c r="N2680" s="10">
        <v>5</v>
      </c>
    </row>
    <row r="2681" spans="1:14" x14ac:dyDescent="0.25">
      <c r="A2681" s="3" t="s">
        <v>10</v>
      </c>
      <c r="B2681" s="11" t="s">
        <v>59</v>
      </c>
      <c r="C2681" s="5">
        <v>11544</v>
      </c>
      <c r="D2681" s="5" t="s">
        <v>70</v>
      </c>
      <c r="E2681" s="12" t="s">
        <v>17</v>
      </c>
      <c r="F2681" s="7">
        <v>189</v>
      </c>
      <c r="G2681" s="7">
        <v>177</v>
      </c>
      <c r="H2681" s="8">
        <v>11544176</v>
      </c>
      <c r="I2681" s="9">
        <v>1</v>
      </c>
      <c r="J2681" s="9">
        <v>1</v>
      </c>
      <c r="K2681" s="9">
        <v>1</v>
      </c>
      <c r="L2681" s="9">
        <v>1</v>
      </c>
      <c r="M2681" s="9">
        <v>1</v>
      </c>
      <c r="N2681" s="10">
        <v>5</v>
      </c>
    </row>
    <row r="2682" spans="1:14" x14ac:dyDescent="0.25">
      <c r="A2682" s="3" t="s">
        <v>10</v>
      </c>
      <c r="B2682" s="11" t="s">
        <v>59</v>
      </c>
      <c r="C2682" s="5">
        <v>11544</v>
      </c>
      <c r="D2682" s="5" t="s">
        <v>70</v>
      </c>
      <c r="E2682" s="12" t="s">
        <v>17</v>
      </c>
      <c r="F2682" s="7">
        <v>189</v>
      </c>
      <c r="G2682" s="7">
        <v>177</v>
      </c>
      <c r="H2682" s="8">
        <v>11544177</v>
      </c>
      <c r="I2682" s="9">
        <v>1</v>
      </c>
      <c r="J2682" s="9">
        <v>1</v>
      </c>
      <c r="K2682" s="9">
        <v>1</v>
      </c>
      <c r="L2682" s="9">
        <v>1</v>
      </c>
      <c r="M2682" s="9">
        <v>1</v>
      </c>
      <c r="N2682" s="10">
        <v>5</v>
      </c>
    </row>
    <row r="2683" spans="1:14" x14ac:dyDescent="0.25">
      <c r="A2683" s="3" t="s">
        <v>10</v>
      </c>
      <c r="B2683" s="11" t="s">
        <v>63</v>
      </c>
      <c r="C2683" s="5">
        <v>11594</v>
      </c>
      <c r="D2683" s="5" t="s">
        <v>71</v>
      </c>
      <c r="E2683" s="6" t="s">
        <v>15</v>
      </c>
      <c r="F2683" s="7">
        <v>31</v>
      </c>
      <c r="G2683" s="7">
        <v>29</v>
      </c>
      <c r="H2683" s="8">
        <v>11594001</v>
      </c>
      <c r="I2683" s="9">
        <v>1</v>
      </c>
      <c r="J2683" s="9">
        <v>1</v>
      </c>
      <c r="K2683" s="9">
        <v>0</v>
      </c>
      <c r="L2683" s="9">
        <v>1</v>
      </c>
      <c r="M2683" s="9">
        <v>1</v>
      </c>
      <c r="N2683" s="10">
        <v>4</v>
      </c>
    </row>
    <row r="2684" spans="1:14" x14ac:dyDescent="0.25">
      <c r="A2684" s="3" t="s">
        <v>10</v>
      </c>
      <c r="B2684" s="11" t="s">
        <v>63</v>
      </c>
      <c r="C2684" s="5">
        <v>11594</v>
      </c>
      <c r="D2684" s="5" t="s">
        <v>71</v>
      </c>
      <c r="E2684" s="12" t="s">
        <v>15</v>
      </c>
      <c r="F2684" s="7">
        <v>31</v>
      </c>
      <c r="G2684" s="7">
        <v>29</v>
      </c>
      <c r="H2684" s="8">
        <v>11594002</v>
      </c>
      <c r="I2684" s="9">
        <v>1</v>
      </c>
      <c r="J2684" s="9">
        <v>0</v>
      </c>
      <c r="K2684" s="9">
        <v>0</v>
      </c>
      <c r="L2684" s="9">
        <v>1</v>
      </c>
      <c r="M2684" s="9">
        <v>1</v>
      </c>
      <c r="N2684" s="10">
        <v>3</v>
      </c>
    </row>
    <row r="2685" spans="1:14" x14ac:dyDescent="0.25">
      <c r="A2685" s="3" t="s">
        <v>10</v>
      </c>
      <c r="B2685" s="11" t="s">
        <v>63</v>
      </c>
      <c r="C2685" s="5">
        <v>11594</v>
      </c>
      <c r="D2685" s="5" t="s">
        <v>71</v>
      </c>
      <c r="E2685" s="12" t="s">
        <v>15</v>
      </c>
      <c r="F2685" s="7">
        <v>31</v>
      </c>
      <c r="G2685" s="7">
        <v>29</v>
      </c>
      <c r="H2685" s="8">
        <v>11594003</v>
      </c>
      <c r="I2685" s="9">
        <v>1</v>
      </c>
      <c r="J2685" s="9">
        <v>0</v>
      </c>
      <c r="K2685" s="9">
        <v>1</v>
      </c>
      <c r="L2685" s="9">
        <v>1</v>
      </c>
      <c r="M2685" s="9">
        <v>1</v>
      </c>
      <c r="N2685" s="10">
        <v>4</v>
      </c>
    </row>
    <row r="2686" spans="1:14" x14ac:dyDescent="0.25">
      <c r="A2686" s="3" t="s">
        <v>10</v>
      </c>
      <c r="B2686" s="11" t="s">
        <v>63</v>
      </c>
      <c r="C2686" s="5">
        <v>11594</v>
      </c>
      <c r="D2686" s="5" t="s">
        <v>71</v>
      </c>
      <c r="E2686" s="12" t="s">
        <v>15</v>
      </c>
      <c r="F2686" s="7">
        <v>31</v>
      </c>
      <c r="G2686" s="7">
        <v>29</v>
      </c>
      <c r="H2686" s="8">
        <v>11594004</v>
      </c>
      <c r="I2686" s="9">
        <v>1</v>
      </c>
      <c r="J2686" s="9">
        <v>1</v>
      </c>
      <c r="K2686" s="9">
        <v>1</v>
      </c>
      <c r="L2686" s="9">
        <v>1</v>
      </c>
      <c r="M2686" s="9">
        <v>1</v>
      </c>
      <c r="N2686" s="10">
        <v>5</v>
      </c>
    </row>
    <row r="2687" spans="1:14" x14ac:dyDescent="0.25">
      <c r="A2687" s="3" t="s">
        <v>10</v>
      </c>
      <c r="B2687" s="11" t="s">
        <v>63</v>
      </c>
      <c r="C2687" s="5">
        <v>11594</v>
      </c>
      <c r="D2687" s="5" t="s">
        <v>71</v>
      </c>
      <c r="E2687" s="12" t="s">
        <v>15</v>
      </c>
      <c r="F2687" s="7">
        <v>31</v>
      </c>
      <c r="G2687" s="7">
        <v>29</v>
      </c>
      <c r="H2687" s="8">
        <v>11594005</v>
      </c>
      <c r="I2687" s="9">
        <v>1</v>
      </c>
      <c r="J2687" s="9">
        <v>1</v>
      </c>
      <c r="K2687" s="9">
        <v>0</v>
      </c>
      <c r="L2687" s="9">
        <v>0</v>
      </c>
      <c r="M2687" s="9">
        <v>1</v>
      </c>
      <c r="N2687" s="10">
        <v>3</v>
      </c>
    </row>
    <row r="2688" spans="1:14" x14ac:dyDescent="0.25">
      <c r="A2688" s="3" t="s">
        <v>10</v>
      </c>
      <c r="B2688" s="11" t="s">
        <v>63</v>
      </c>
      <c r="C2688" s="5">
        <v>11594</v>
      </c>
      <c r="D2688" s="5" t="s">
        <v>71</v>
      </c>
      <c r="E2688" s="12" t="s">
        <v>15</v>
      </c>
      <c r="F2688" s="7">
        <v>31</v>
      </c>
      <c r="G2688" s="7">
        <v>29</v>
      </c>
      <c r="H2688" s="8">
        <v>11594006</v>
      </c>
      <c r="I2688" s="9">
        <v>1</v>
      </c>
      <c r="J2688" s="9">
        <v>1</v>
      </c>
      <c r="K2688" s="9">
        <v>0</v>
      </c>
      <c r="L2688" s="9">
        <v>0</v>
      </c>
      <c r="M2688" s="9">
        <v>0</v>
      </c>
      <c r="N2688" s="10">
        <v>2</v>
      </c>
    </row>
    <row r="2689" spans="1:14" x14ac:dyDescent="0.25">
      <c r="A2689" s="3" t="s">
        <v>10</v>
      </c>
      <c r="B2689" s="11" t="s">
        <v>63</v>
      </c>
      <c r="C2689" s="5">
        <v>11594</v>
      </c>
      <c r="D2689" s="5" t="s">
        <v>71</v>
      </c>
      <c r="E2689" s="12" t="s">
        <v>15</v>
      </c>
      <c r="F2689" s="7">
        <v>31</v>
      </c>
      <c r="G2689" s="7">
        <v>29</v>
      </c>
      <c r="H2689" s="8">
        <v>11594007</v>
      </c>
      <c r="I2689" s="9">
        <v>1</v>
      </c>
      <c r="J2689" s="9">
        <v>1</v>
      </c>
      <c r="K2689" s="9">
        <v>0</v>
      </c>
      <c r="L2689" s="9">
        <v>1</v>
      </c>
      <c r="M2689" s="9">
        <v>1</v>
      </c>
      <c r="N2689" s="10">
        <v>4</v>
      </c>
    </row>
    <row r="2690" spans="1:14" x14ac:dyDescent="0.25">
      <c r="A2690" s="3" t="s">
        <v>10</v>
      </c>
      <c r="B2690" s="11" t="s">
        <v>63</v>
      </c>
      <c r="C2690" s="5">
        <v>11594</v>
      </c>
      <c r="D2690" s="5" t="s">
        <v>71</v>
      </c>
      <c r="E2690" s="12" t="s">
        <v>15</v>
      </c>
      <c r="F2690" s="7">
        <v>31</v>
      </c>
      <c r="G2690" s="7">
        <v>29</v>
      </c>
      <c r="H2690" s="8">
        <v>11594008</v>
      </c>
      <c r="I2690" s="9">
        <v>1</v>
      </c>
      <c r="J2690" s="9">
        <v>1</v>
      </c>
      <c r="K2690" s="9">
        <v>0</v>
      </c>
      <c r="L2690" s="9">
        <v>1</v>
      </c>
      <c r="M2690" s="9">
        <v>1</v>
      </c>
      <c r="N2690" s="10">
        <v>4</v>
      </c>
    </row>
    <row r="2691" spans="1:14" x14ac:dyDescent="0.25">
      <c r="A2691" s="3" t="s">
        <v>10</v>
      </c>
      <c r="B2691" s="11" t="s">
        <v>63</v>
      </c>
      <c r="C2691" s="5">
        <v>11594</v>
      </c>
      <c r="D2691" s="5" t="s">
        <v>71</v>
      </c>
      <c r="E2691" s="12" t="s">
        <v>15</v>
      </c>
      <c r="F2691" s="7">
        <v>31</v>
      </c>
      <c r="G2691" s="7">
        <v>29</v>
      </c>
      <c r="H2691" s="8">
        <v>11594009</v>
      </c>
      <c r="I2691" s="9">
        <v>1</v>
      </c>
      <c r="J2691" s="9">
        <v>1</v>
      </c>
      <c r="K2691" s="9">
        <v>1</v>
      </c>
      <c r="L2691" s="9">
        <v>1</v>
      </c>
      <c r="M2691" s="9">
        <v>1</v>
      </c>
      <c r="N2691" s="10">
        <v>5</v>
      </c>
    </row>
    <row r="2692" spans="1:14" x14ac:dyDescent="0.25">
      <c r="A2692" s="3" t="s">
        <v>10</v>
      </c>
      <c r="B2692" s="11" t="s">
        <v>63</v>
      </c>
      <c r="C2692" s="5">
        <v>11594</v>
      </c>
      <c r="D2692" s="5" t="s">
        <v>71</v>
      </c>
      <c r="E2692" s="12" t="s">
        <v>15</v>
      </c>
      <c r="F2692" s="7">
        <v>31</v>
      </c>
      <c r="G2692" s="7">
        <v>29</v>
      </c>
      <c r="H2692" s="8">
        <v>11594010</v>
      </c>
      <c r="I2692" s="9">
        <v>1</v>
      </c>
      <c r="J2692" s="9">
        <v>1</v>
      </c>
      <c r="K2692" s="9">
        <v>0</v>
      </c>
      <c r="L2692" s="9">
        <v>0</v>
      </c>
      <c r="M2692" s="9">
        <v>0</v>
      </c>
      <c r="N2692" s="10">
        <v>2</v>
      </c>
    </row>
    <row r="2693" spans="1:14" x14ac:dyDescent="0.25">
      <c r="A2693" s="3" t="s">
        <v>10</v>
      </c>
      <c r="B2693" s="11" t="s">
        <v>63</v>
      </c>
      <c r="C2693" s="5">
        <v>11594</v>
      </c>
      <c r="D2693" s="5" t="s">
        <v>71</v>
      </c>
      <c r="E2693" s="12" t="s">
        <v>15</v>
      </c>
      <c r="F2693" s="7">
        <v>31</v>
      </c>
      <c r="G2693" s="7">
        <v>29</v>
      </c>
      <c r="H2693" s="8">
        <v>11594011</v>
      </c>
      <c r="I2693" s="9">
        <v>1</v>
      </c>
      <c r="J2693" s="9">
        <v>1</v>
      </c>
      <c r="K2693" s="9">
        <v>0</v>
      </c>
      <c r="L2693" s="9">
        <v>1</v>
      </c>
      <c r="M2693" s="9">
        <v>1</v>
      </c>
      <c r="N2693" s="10">
        <v>4</v>
      </c>
    </row>
    <row r="2694" spans="1:14" x14ac:dyDescent="0.25">
      <c r="A2694" s="3" t="s">
        <v>10</v>
      </c>
      <c r="B2694" s="11" t="s">
        <v>63</v>
      </c>
      <c r="C2694" s="5">
        <v>11594</v>
      </c>
      <c r="D2694" s="5" t="s">
        <v>71</v>
      </c>
      <c r="E2694" s="12" t="s">
        <v>15</v>
      </c>
      <c r="F2694" s="7">
        <v>31</v>
      </c>
      <c r="G2694" s="7">
        <v>29</v>
      </c>
      <c r="H2694" s="8">
        <v>11594012</v>
      </c>
      <c r="I2694" s="9">
        <v>1</v>
      </c>
      <c r="J2694" s="9">
        <v>1</v>
      </c>
      <c r="K2694" s="9">
        <v>0</v>
      </c>
      <c r="L2694" s="9">
        <v>1</v>
      </c>
      <c r="M2694" s="9">
        <v>1</v>
      </c>
      <c r="N2694" s="10">
        <v>4</v>
      </c>
    </row>
    <row r="2695" spans="1:14" x14ac:dyDescent="0.25">
      <c r="A2695" s="3" t="s">
        <v>10</v>
      </c>
      <c r="B2695" s="11" t="s">
        <v>63</v>
      </c>
      <c r="C2695" s="5">
        <v>11594</v>
      </c>
      <c r="D2695" s="5" t="s">
        <v>71</v>
      </c>
      <c r="E2695" s="12" t="s">
        <v>15</v>
      </c>
      <c r="F2695" s="7">
        <v>31</v>
      </c>
      <c r="G2695" s="7">
        <v>29</v>
      </c>
      <c r="H2695" s="8">
        <v>11594013</v>
      </c>
      <c r="I2695" s="9">
        <v>1</v>
      </c>
      <c r="J2695" s="9">
        <v>1</v>
      </c>
      <c r="K2695" s="9">
        <v>0</v>
      </c>
      <c r="L2695" s="9">
        <v>1</v>
      </c>
      <c r="M2695" s="9">
        <v>1</v>
      </c>
      <c r="N2695" s="10">
        <v>4</v>
      </c>
    </row>
    <row r="2696" spans="1:14" x14ac:dyDescent="0.25">
      <c r="A2696" s="3" t="s">
        <v>10</v>
      </c>
      <c r="B2696" s="11" t="s">
        <v>63</v>
      </c>
      <c r="C2696" s="5">
        <v>11594</v>
      </c>
      <c r="D2696" s="5" t="s">
        <v>71</v>
      </c>
      <c r="E2696" s="12" t="s">
        <v>15</v>
      </c>
      <c r="F2696" s="7">
        <v>31</v>
      </c>
      <c r="G2696" s="7">
        <v>29</v>
      </c>
      <c r="H2696" s="8">
        <v>11594014</v>
      </c>
      <c r="I2696" s="9">
        <v>1</v>
      </c>
      <c r="J2696" s="9">
        <v>1</v>
      </c>
      <c r="K2696" s="9">
        <v>0</v>
      </c>
      <c r="L2696" s="9">
        <v>1</v>
      </c>
      <c r="M2696" s="9">
        <v>1</v>
      </c>
      <c r="N2696" s="10">
        <v>4</v>
      </c>
    </row>
    <row r="2697" spans="1:14" x14ac:dyDescent="0.25">
      <c r="A2697" s="3" t="s">
        <v>10</v>
      </c>
      <c r="B2697" s="11" t="s">
        <v>63</v>
      </c>
      <c r="C2697" s="5">
        <v>11594</v>
      </c>
      <c r="D2697" s="5" t="s">
        <v>71</v>
      </c>
      <c r="E2697" s="12" t="s">
        <v>15</v>
      </c>
      <c r="F2697" s="7">
        <v>31</v>
      </c>
      <c r="G2697" s="7">
        <v>29</v>
      </c>
      <c r="H2697" s="8">
        <v>11594015</v>
      </c>
      <c r="I2697" s="9">
        <v>1</v>
      </c>
      <c r="J2697" s="9">
        <v>0</v>
      </c>
      <c r="K2697" s="9">
        <v>0</v>
      </c>
      <c r="L2697" s="9">
        <v>1</v>
      </c>
      <c r="M2697" s="9">
        <v>1</v>
      </c>
      <c r="N2697" s="10">
        <v>3</v>
      </c>
    </row>
    <row r="2698" spans="1:14" x14ac:dyDescent="0.25">
      <c r="A2698" s="3" t="s">
        <v>10</v>
      </c>
      <c r="B2698" s="11" t="s">
        <v>63</v>
      </c>
      <c r="C2698" s="5">
        <v>11594</v>
      </c>
      <c r="D2698" s="5" t="s">
        <v>71</v>
      </c>
      <c r="E2698" s="12" t="s">
        <v>15</v>
      </c>
      <c r="F2698" s="7">
        <v>31</v>
      </c>
      <c r="G2698" s="7">
        <v>29</v>
      </c>
      <c r="H2698" s="8">
        <v>11594016</v>
      </c>
      <c r="I2698" s="9">
        <v>1</v>
      </c>
      <c r="J2698" s="9">
        <v>1</v>
      </c>
      <c r="K2698" s="9">
        <v>0</v>
      </c>
      <c r="L2698" s="9">
        <v>1</v>
      </c>
      <c r="M2698" s="9">
        <v>1</v>
      </c>
      <c r="N2698" s="10">
        <v>4</v>
      </c>
    </row>
    <row r="2699" spans="1:14" x14ac:dyDescent="0.25">
      <c r="A2699" s="3" t="s">
        <v>10</v>
      </c>
      <c r="B2699" s="11" t="s">
        <v>63</v>
      </c>
      <c r="C2699" s="5">
        <v>11594</v>
      </c>
      <c r="D2699" s="5" t="s">
        <v>71</v>
      </c>
      <c r="E2699" s="12" t="s">
        <v>15</v>
      </c>
      <c r="F2699" s="7">
        <v>31</v>
      </c>
      <c r="G2699" s="7">
        <v>29</v>
      </c>
      <c r="H2699" s="8">
        <v>11594017</v>
      </c>
      <c r="I2699" s="9">
        <v>1</v>
      </c>
      <c r="J2699" s="9">
        <v>1</v>
      </c>
      <c r="K2699" s="9">
        <v>0</v>
      </c>
      <c r="L2699" s="9">
        <v>1</v>
      </c>
      <c r="M2699" s="9">
        <v>1</v>
      </c>
      <c r="N2699" s="10">
        <v>4</v>
      </c>
    </row>
    <row r="2700" spans="1:14" x14ac:dyDescent="0.25">
      <c r="A2700" s="3" t="s">
        <v>10</v>
      </c>
      <c r="B2700" s="11" t="s">
        <v>63</v>
      </c>
      <c r="C2700" s="5">
        <v>11594</v>
      </c>
      <c r="D2700" s="5" t="s">
        <v>71</v>
      </c>
      <c r="E2700" s="12" t="s">
        <v>15</v>
      </c>
      <c r="F2700" s="7">
        <v>31</v>
      </c>
      <c r="G2700" s="7">
        <v>29</v>
      </c>
      <c r="H2700" s="8">
        <v>11594018</v>
      </c>
      <c r="I2700" s="9">
        <v>1</v>
      </c>
      <c r="J2700" s="9">
        <v>1</v>
      </c>
      <c r="K2700" s="9">
        <v>0</v>
      </c>
      <c r="L2700" s="9">
        <v>1</v>
      </c>
      <c r="M2700" s="9">
        <v>1</v>
      </c>
      <c r="N2700" s="10">
        <v>4</v>
      </c>
    </row>
    <row r="2701" spans="1:14" x14ac:dyDescent="0.25">
      <c r="A2701" s="3" t="s">
        <v>10</v>
      </c>
      <c r="B2701" s="11" t="s">
        <v>63</v>
      </c>
      <c r="C2701" s="5">
        <v>11594</v>
      </c>
      <c r="D2701" s="5" t="s">
        <v>71</v>
      </c>
      <c r="E2701" s="12" t="s">
        <v>15</v>
      </c>
      <c r="F2701" s="7">
        <v>31</v>
      </c>
      <c r="G2701" s="7">
        <v>29</v>
      </c>
      <c r="H2701" s="8">
        <v>11594019</v>
      </c>
      <c r="I2701" s="9">
        <v>1</v>
      </c>
      <c r="J2701" s="9">
        <v>1</v>
      </c>
      <c r="K2701" s="9">
        <v>0</v>
      </c>
      <c r="L2701" s="9">
        <v>1</v>
      </c>
      <c r="M2701" s="9">
        <v>1</v>
      </c>
      <c r="N2701" s="10">
        <v>4</v>
      </c>
    </row>
    <row r="2702" spans="1:14" x14ac:dyDescent="0.25">
      <c r="A2702" s="3" t="s">
        <v>10</v>
      </c>
      <c r="B2702" s="11" t="s">
        <v>63</v>
      </c>
      <c r="C2702" s="5">
        <v>11594</v>
      </c>
      <c r="D2702" s="5" t="s">
        <v>71</v>
      </c>
      <c r="E2702" s="12" t="s">
        <v>15</v>
      </c>
      <c r="F2702" s="7">
        <v>31</v>
      </c>
      <c r="G2702" s="7">
        <v>29</v>
      </c>
      <c r="H2702" s="8">
        <v>11594020</v>
      </c>
      <c r="I2702" s="9">
        <v>1</v>
      </c>
      <c r="J2702" s="9">
        <v>1</v>
      </c>
      <c r="K2702" s="9">
        <v>0</v>
      </c>
      <c r="L2702" s="9">
        <v>1</v>
      </c>
      <c r="M2702" s="9">
        <v>1</v>
      </c>
      <c r="N2702" s="10">
        <v>4</v>
      </c>
    </row>
    <row r="2703" spans="1:14" x14ac:dyDescent="0.25">
      <c r="A2703" s="3" t="s">
        <v>10</v>
      </c>
      <c r="B2703" s="11" t="s">
        <v>63</v>
      </c>
      <c r="C2703" s="5">
        <v>11594</v>
      </c>
      <c r="D2703" s="5" t="s">
        <v>71</v>
      </c>
      <c r="E2703" s="12" t="s">
        <v>15</v>
      </c>
      <c r="F2703" s="7">
        <v>31</v>
      </c>
      <c r="G2703" s="7">
        <v>29</v>
      </c>
      <c r="H2703" s="8">
        <v>11594021</v>
      </c>
      <c r="I2703" s="9">
        <v>1</v>
      </c>
      <c r="J2703" s="9">
        <v>1</v>
      </c>
      <c r="K2703" s="9">
        <v>0</v>
      </c>
      <c r="L2703" s="9">
        <v>1</v>
      </c>
      <c r="M2703" s="9">
        <v>1</v>
      </c>
      <c r="N2703" s="10">
        <v>4</v>
      </c>
    </row>
    <row r="2704" spans="1:14" x14ac:dyDescent="0.25">
      <c r="A2704" s="3" t="s">
        <v>10</v>
      </c>
      <c r="B2704" s="11" t="s">
        <v>63</v>
      </c>
      <c r="C2704" s="5">
        <v>11594</v>
      </c>
      <c r="D2704" s="5" t="s">
        <v>71</v>
      </c>
      <c r="E2704" s="12" t="s">
        <v>15</v>
      </c>
      <c r="F2704" s="7">
        <v>31</v>
      </c>
      <c r="G2704" s="7">
        <v>29</v>
      </c>
      <c r="H2704" s="8">
        <v>11594022</v>
      </c>
      <c r="I2704" s="9">
        <v>1</v>
      </c>
      <c r="J2704" s="9">
        <v>1</v>
      </c>
      <c r="K2704" s="9">
        <v>1</v>
      </c>
      <c r="L2704" s="9">
        <v>1</v>
      </c>
      <c r="M2704" s="9">
        <v>1</v>
      </c>
      <c r="N2704" s="10">
        <v>5</v>
      </c>
    </row>
    <row r="2705" spans="1:14" x14ac:dyDescent="0.25">
      <c r="A2705" s="3" t="s">
        <v>10</v>
      </c>
      <c r="B2705" s="11" t="s">
        <v>63</v>
      </c>
      <c r="C2705" s="5">
        <v>11594</v>
      </c>
      <c r="D2705" s="5" t="s">
        <v>71</v>
      </c>
      <c r="E2705" s="12" t="s">
        <v>15</v>
      </c>
      <c r="F2705" s="7">
        <v>31</v>
      </c>
      <c r="G2705" s="7">
        <v>29</v>
      </c>
      <c r="H2705" s="8">
        <v>11594023</v>
      </c>
      <c r="I2705" s="9">
        <v>1</v>
      </c>
      <c r="J2705" s="9">
        <v>0</v>
      </c>
      <c r="K2705" s="9">
        <v>0</v>
      </c>
      <c r="L2705" s="9">
        <v>1</v>
      </c>
      <c r="M2705" s="9">
        <v>0</v>
      </c>
      <c r="N2705" s="10">
        <v>2</v>
      </c>
    </row>
    <row r="2706" spans="1:14" x14ac:dyDescent="0.25">
      <c r="A2706" s="3" t="s">
        <v>10</v>
      </c>
      <c r="B2706" s="11" t="s">
        <v>63</v>
      </c>
      <c r="C2706" s="5">
        <v>11594</v>
      </c>
      <c r="D2706" s="5" t="s">
        <v>71</v>
      </c>
      <c r="E2706" s="12" t="s">
        <v>15</v>
      </c>
      <c r="F2706" s="7">
        <v>31</v>
      </c>
      <c r="G2706" s="7">
        <v>29</v>
      </c>
      <c r="H2706" s="8">
        <v>11594024</v>
      </c>
      <c r="I2706" s="9">
        <v>1</v>
      </c>
      <c r="J2706" s="9">
        <v>1</v>
      </c>
      <c r="K2706" s="9">
        <v>0</v>
      </c>
      <c r="L2706" s="9">
        <v>1</v>
      </c>
      <c r="M2706" s="9">
        <v>1</v>
      </c>
      <c r="N2706" s="10">
        <v>4</v>
      </c>
    </row>
    <row r="2707" spans="1:14" x14ac:dyDescent="0.25">
      <c r="A2707" s="3" t="s">
        <v>10</v>
      </c>
      <c r="B2707" s="11" t="s">
        <v>63</v>
      </c>
      <c r="C2707" s="5">
        <v>11594</v>
      </c>
      <c r="D2707" s="5" t="s">
        <v>71</v>
      </c>
      <c r="E2707" s="12" t="s">
        <v>15</v>
      </c>
      <c r="F2707" s="7">
        <v>31</v>
      </c>
      <c r="G2707" s="7">
        <v>29</v>
      </c>
      <c r="H2707" s="8">
        <v>11594025</v>
      </c>
      <c r="I2707" s="9">
        <v>1</v>
      </c>
      <c r="J2707" s="9">
        <v>0</v>
      </c>
      <c r="K2707" s="9">
        <v>0</v>
      </c>
      <c r="L2707" s="9">
        <v>1</v>
      </c>
      <c r="M2707" s="9">
        <v>1</v>
      </c>
      <c r="N2707" s="10">
        <v>3</v>
      </c>
    </row>
    <row r="2708" spans="1:14" x14ac:dyDescent="0.25">
      <c r="A2708" s="3" t="s">
        <v>10</v>
      </c>
      <c r="B2708" s="11" t="s">
        <v>63</v>
      </c>
      <c r="C2708" s="5">
        <v>11594</v>
      </c>
      <c r="D2708" s="5" t="s">
        <v>71</v>
      </c>
      <c r="E2708" s="12" t="s">
        <v>15</v>
      </c>
      <c r="F2708" s="7">
        <v>31</v>
      </c>
      <c r="G2708" s="7">
        <v>29</v>
      </c>
      <c r="H2708" s="8">
        <v>11594026</v>
      </c>
      <c r="I2708" s="9">
        <v>0</v>
      </c>
      <c r="J2708" s="9">
        <v>0</v>
      </c>
      <c r="K2708" s="9">
        <v>0</v>
      </c>
      <c r="L2708" s="9">
        <v>0</v>
      </c>
      <c r="M2708" s="9">
        <v>0</v>
      </c>
      <c r="N2708" s="10">
        <v>0</v>
      </c>
    </row>
    <row r="2709" spans="1:14" x14ac:dyDescent="0.25">
      <c r="A2709" s="3" t="s">
        <v>10</v>
      </c>
      <c r="B2709" s="11" t="s">
        <v>63</v>
      </c>
      <c r="C2709" s="5">
        <v>11594</v>
      </c>
      <c r="D2709" s="5" t="s">
        <v>71</v>
      </c>
      <c r="E2709" s="12" t="s">
        <v>15</v>
      </c>
      <c r="F2709" s="7">
        <v>31</v>
      </c>
      <c r="G2709" s="7">
        <v>29</v>
      </c>
      <c r="H2709" s="8">
        <v>11594027</v>
      </c>
      <c r="I2709" s="9">
        <v>1</v>
      </c>
      <c r="J2709" s="9">
        <v>1</v>
      </c>
      <c r="K2709" s="9">
        <v>0</v>
      </c>
      <c r="L2709" s="9">
        <v>1</v>
      </c>
      <c r="M2709" s="9">
        <v>1</v>
      </c>
      <c r="N2709" s="10">
        <v>4</v>
      </c>
    </row>
    <row r="2710" spans="1:14" x14ac:dyDescent="0.25">
      <c r="A2710" s="3" t="s">
        <v>10</v>
      </c>
      <c r="B2710" s="11" t="s">
        <v>63</v>
      </c>
      <c r="C2710" s="5">
        <v>11594</v>
      </c>
      <c r="D2710" s="5" t="s">
        <v>71</v>
      </c>
      <c r="E2710" s="12" t="s">
        <v>15</v>
      </c>
      <c r="F2710" s="7">
        <v>31</v>
      </c>
      <c r="G2710" s="7">
        <v>29</v>
      </c>
      <c r="H2710" s="8">
        <v>11594028</v>
      </c>
      <c r="I2710" s="9">
        <v>0</v>
      </c>
      <c r="J2710" s="9">
        <v>0</v>
      </c>
      <c r="K2710" s="9">
        <v>0</v>
      </c>
      <c r="L2710" s="9">
        <v>1</v>
      </c>
      <c r="M2710" s="9">
        <v>0</v>
      </c>
      <c r="N2710" s="10">
        <v>1</v>
      </c>
    </row>
    <row r="2711" spans="1:14" x14ac:dyDescent="0.25">
      <c r="A2711" s="3" t="s">
        <v>10</v>
      </c>
      <c r="B2711" s="11" t="s">
        <v>63</v>
      </c>
      <c r="C2711" s="5">
        <v>11594</v>
      </c>
      <c r="D2711" s="5" t="s">
        <v>71</v>
      </c>
      <c r="E2711" s="12" t="s">
        <v>15</v>
      </c>
      <c r="F2711" s="7">
        <v>31</v>
      </c>
      <c r="G2711" s="7">
        <v>29</v>
      </c>
      <c r="H2711" s="8">
        <v>11594029</v>
      </c>
      <c r="I2711" s="9">
        <v>1</v>
      </c>
      <c r="J2711" s="9">
        <v>1</v>
      </c>
      <c r="K2711" s="9">
        <v>0</v>
      </c>
      <c r="L2711" s="9">
        <v>1</v>
      </c>
      <c r="M2711" s="9">
        <v>1</v>
      </c>
      <c r="N2711" s="10">
        <v>4</v>
      </c>
    </row>
    <row r="2712" spans="1:14" x14ac:dyDescent="0.25">
      <c r="A2712" s="3" t="s">
        <v>10</v>
      </c>
      <c r="B2712" s="11" t="s">
        <v>64</v>
      </c>
      <c r="C2712" s="5">
        <v>11643</v>
      </c>
      <c r="D2712" s="5" t="s">
        <v>71</v>
      </c>
      <c r="E2712" s="6" t="s">
        <v>15</v>
      </c>
      <c r="F2712" s="7">
        <v>64</v>
      </c>
      <c r="G2712" s="7">
        <v>59</v>
      </c>
      <c r="H2712" s="8">
        <v>11643001</v>
      </c>
      <c r="I2712" s="9">
        <v>1</v>
      </c>
      <c r="J2712" s="9">
        <v>1</v>
      </c>
      <c r="K2712" s="9">
        <v>1</v>
      </c>
      <c r="L2712" s="9">
        <v>1</v>
      </c>
      <c r="M2712" s="9">
        <v>1</v>
      </c>
      <c r="N2712" s="10">
        <v>5</v>
      </c>
    </row>
    <row r="2713" spans="1:14" x14ac:dyDescent="0.25">
      <c r="A2713" s="3" t="s">
        <v>10</v>
      </c>
      <c r="B2713" s="11" t="s">
        <v>64</v>
      </c>
      <c r="C2713" s="5">
        <v>11643</v>
      </c>
      <c r="D2713" s="5" t="s">
        <v>71</v>
      </c>
      <c r="E2713" s="6" t="s">
        <v>15</v>
      </c>
      <c r="F2713" s="7">
        <v>64</v>
      </c>
      <c r="G2713" s="7">
        <v>59</v>
      </c>
      <c r="H2713" s="8">
        <v>11643002</v>
      </c>
      <c r="I2713" s="9">
        <v>1</v>
      </c>
      <c r="J2713" s="9">
        <v>1</v>
      </c>
      <c r="K2713" s="9">
        <v>0</v>
      </c>
      <c r="L2713" s="9">
        <v>0</v>
      </c>
      <c r="M2713" s="9">
        <v>1</v>
      </c>
      <c r="N2713" s="10">
        <v>3</v>
      </c>
    </row>
    <row r="2714" spans="1:14" x14ac:dyDescent="0.25">
      <c r="A2714" s="3" t="s">
        <v>10</v>
      </c>
      <c r="B2714" s="11" t="s">
        <v>64</v>
      </c>
      <c r="C2714" s="5">
        <v>11643</v>
      </c>
      <c r="D2714" s="5" t="s">
        <v>71</v>
      </c>
      <c r="E2714" s="12" t="s">
        <v>15</v>
      </c>
      <c r="F2714" s="7">
        <v>64</v>
      </c>
      <c r="G2714" s="7">
        <v>59</v>
      </c>
      <c r="H2714" s="8">
        <v>11643003</v>
      </c>
      <c r="I2714" s="9">
        <v>1</v>
      </c>
      <c r="J2714" s="9">
        <v>1</v>
      </c>
      <c r="K2714" s="9">
        <v>0</v>
      </c>
      <c r="L2714" s="9">
        <v>1</v>
      </c>
      <c r="M2714" s="9">
        <v>1</v>
      </c>
      <c r="N2714" s="10">
        <v>4</v>
      </c>
    </row>
    <row r="2715" spans="1:14" x14ac:dyDescent="0.25">
      <c r="A2715" s="3" t="s">
        <v>10</v>
      </c>
      <c r="B2715" s="11" t="s">
        <v>64</v>
      </c>
      <c r="C2715" s="5">
        <v>11643</v>
      </c>
      <c r="D2715" s="5" t="s">
        <v>71</v>
      </c>
      <c r="E2715" s="12" t="s">
        <v>15</v>
      </c>
      <c r="F2715" s="7">
        <v>64</v>
      </c>
      <c r="G2715" s="7">
        <v>59</v>
      </c>
      <c r="H2715" s="8">
        <v>11643004</v>
      </c>
      <c r="I2715" s="9">
        <v>0</v>
      </c>
      <c r="J2715" s="9">
        <v>0</v>
      </c>
      <c r="K2715" s="9">
        <v>0</v>
      </c>
      <c r="L2715" s="9">
        <v>0</v>
      </c>
      <c r="M2715" s="9">
        <v>0</v>
      </c>
      <c r="N2715" s="10">
        <v>0</v>
      </c>
    </row>
    <row r="2716" spans="1:14" x14ac:dyDescent="0.25">
      <c r="A2716" s="3" t="s">
        <v>10</v>
      </c>
      <c r="B2716" s="11" t="s">
        <v>64</v>
      </c>
      <c r="C2716" s="5">
        <v>11643</v>
      </c>
      <c r="D2716" s="5" t="s">
        <v>71</v>
      </c>
      <c r="E2716" s="12" t="s">
        <v>15</v>
      </c>
      <c r="F2716" s="7">
        <v>64</v>
      </c>
      <c r="G2716" s="7">
        <v>59</v>
      </c>
      <c r="H2716" s="8">
        <v>11643005</v>
      </c>
      <c r="I2716" s="9">
        <v>1</v>
      </c>
      <c r="J2716" s="9">
        <v>0</v>
      </c>
      <c r="K2716" s="9">
        <v>1</v>
      </c>
      <c r="L2716" s="9">
        <v>1</v>
      </c>
      <c r="M2716" s="9">
        <v>1</v>
      </c>
      <c r="N2716" s="10">
        <v>4</v>
      </c>
    </row>
    <row r="2717" spans="1:14" x14ac:dyDescent="0.25">
      <c r="A2717" s="3" t="s">
        <v>10</v>
      </c>
      <c r="B2717" s="11" t="s">
        <v>64</v>
      </c>
      <c r="C2717" s="5">
        <v>11643</v>
      </c>
      <c r="D2717" s="5" t="s">
        <v>71</v>
      </c>
      <c r="E2717" s="12" t="s">
        <v>15</v>
      </c>
      <c r="F2717" s="7">
        <v>64</v>
      </c>
      <c r="G2717" s="7">
        <v>59</v>
      </c>
      <c r="H2717" s="8">
        <v>11643006</v>
      </c>
      <c r="I2717" s="9">
        <v>0</v>
      </c>
      <c r="J2717" s="9">
        <v>0</v>
      </c>
      <c r="K2717" s="9">
        <v>0</v>
      </c>
      <c r="L2717" s="9">
        <v>1</v>
      </c>
      <c r="M2717" s="9">
        <v>1</v>
      </c>
      <c r="N2717" s="10">
        <v>2</v>
      </c>
    </row>
    <row r="2718" spans="1:14" x14ac:dyDescent="0.25">
      <c r="A2718" s="3" t="s">
        <v>10</v>
      </c>
      <c r="B2718" s="11" t="s">
        <v>64</v>
      </c>
      <c r="C2718" s="5">
        <v>11643</v>
      </c>
      <c r="D2718" s="5" t="s">
        <v>71</v>
      </c>
      <c r="E2718" s="12" t="s">
        <v>15</v>
      </c>
      <c r="F2718" s="7">
        <v>64</v>
      </c>
      <c r="G2718" s="7">
        <v>59</v>
      </c>
      <c r="H2718" s="8">
        <v>11643007</v>
      </c>
      <c r="I2718" s="9">
        <v>0</v>
      </c>
      <c r="J2718" s="9">
        <v>0</v>
      </c>
      <c r="K2718" s="9">
        <v>1</v>
      </c>
      <c r="L2718" s="9">
        <v>1</v>
      </c>
      <c r="M2718" s="9">
        <v>1</v>
      </c>
      <c r="N2718" s="10">
        <v>3</v>
      </c>
    </row>
    <row r="2719" spans="1:14" x14ac:dyDescent="0.25">
      <c r="A2719" s="3" t="s">
        <v>10</v>
      </c>
      <c r="B2719" s="11" t="s">
        <v>64</v>
      </c>
      <c r="C2719" s="5">
        <v>11643</v>
      </c>
      <c r="D2719" s="5" t="s">
        <v>71</v>
      </c>
      <c r="E2719" s="12" t="s">
        <v>15</v>
      </c>
      <c r="F2719" s="7">
        <v>64</v>
      </c>
      <c r="G2719" s="7">
        <v>59</v>
      </c>
      <c r="H2719" s="8">
        <v>11643008</v>
      </c>
      <c r="I2719" s="9">
        <v>1</v>
      </c>
      <c r="J2719" s="9">
        <v>1</v>
      </c>
      <c r="K2719" s="9">
        <v>1</v>
      </c>
      <c r="L2719" s="9">
        <v>1</v>
      </c>
      <c r="M2719" s="9">
        <v>1</v>
      </c>
      <c r="N2719" s="10">
        <v>5</v>
      </c>
    </row>
    <row r="2720" spans="1:14" x14ac:dyDescent="0.25">
      <c r="A2720" s="3" t="s">
        <v>10</v>
      </c>
      <c r="B2720" s="11" t="s">
        <v>64</v>
      </c>
      <c r="C2720" s="5">
        <v>11643</v>
      </c>
      <c r="D2720" s="5" t="s">
        <v>71</v>
      </c>
      <c r="E2720" s="12" t="s">
        <v>15</v>
      </c>
      <c r="F2720" s="7">
        <v>64</v>
      </c>
      <c r="G2720" s="7">
        <v>59</v>
      </c>
      <c r="H2720" s="8">
        <v>11643009</v>
      </c>
      <c r="I2720" s="9">
        <v>0</v>
      </c>
      <c r="J2720" s="9">
        <v>1</v>
      </c>
      <c r="K2720" s="9">
        <v>1</v>
      </c>
      <c r="L2720" s="9">
        <v>1</v>
      </c>
      <c r="M2720" s="9">
        <v>1</v>
      </c>
      <c r="N2720" s="10">
        <v>4</v>
      </c>
    </row>
    <row r="2721" spans="1:14" x14ac:dyDescent="0.25">
      <c r="A2721" s="3" t="s">
        <v>10</v>
      </c>
      <c r="B2721" s="11" t="s">
        <v>64</v>
      </c>
      <c r="C2721" s="5">
        <v>11643</v>
      </c>
      <c r="D2721" s="5" t="s">
        <v>71</v>
      </c>
      <c r="E2721" s="12" t="s">
        <v>15</v>
      </c>
      <c r="F2721" s="7">
        <v>64</v>
      </c>
      <c r="G2721" s="7">
        <v>59</v>
      </c>
      <c r="H2721" s="8">
        <v>11643010</v>
      </c>
      <c r="I2721" s="9">
        <v>1</v>
      </c>
      <c r="J2721" s="9">
        <v>1</v>
      </c>
      <c r="K2721" s="9">
        <v>1</v>
      </c>
      <c r="L2721" s="9">
        <v>1</v>
      </c>
      <c r="M2721" s="9">
        <v>1</v>
      </c>
      <c r="N2721" s="10">
        <v>5</v>
      </c>
    </row>
    <row r="2722" spans="1:14" x14ac:dyDescent="0.25">
      <c r="A2722" s="3" t="s">
        <v>10</v>
      </c>
      <c r="B2722" s="11" t="s">
        <v>64</v>
      </c>
      <c r="C2722" s="5">
        <v>11643</v>
      </c>
      <c r="D2722" s="5" t="s">
        <v>71</v>
      </c>
      <c r="E2722" s="12" t="s">
        <v>15</v>
      </c>
      <c r="F2722" s="7">
        <v>64</v>
      </c>
      <c r="G2722" s="7">
        <v>59</v>
      </c>
      <c r="H2722" s="8">
        <v>11643011</v>
      </c>
      <c r="I2722" s="9">
        <v>1</v>
      </c>
      <c r="J2722" s="9">
        <v>1</v>
      </c>
      <c r="K2722" s="9">
        <v>0</v>
      </c>
      <c r="L2722" s="9">
        <v>0</v>
      </c>
      <c r="M2722" s="9">
        <v>1</v>
      </c>
      <c r="N2722" s="10">
        <v>3</v>
      </c>
    </row>
    <row r="2723" spans="1:14" x14ac:dyDescent="0.25">
      <c r="A2723" s="3" t="s">
        <v>10</v>
      </c>
      <c r="B2723" s="11" t="s">
        <v>64</v>
      </c>
      <c r="C2723" s="5">
        <v>11643</v>
      </c>
      <c r="D2723" s="5" t="s">
        <v>71</v>
      </c>
      <c r="E2723" s="12" t="s">
        <v>15</v>
      </c>
      <c r="F2723" s="7">
        <v>64</v>
      </c>
      <c r="G2723" s="7">
        <v>59</v>
      </c>
      <c r="H2723" s="8">
        <v>11643012</v>
      </c>
      <c r="I2723" s="9">
        <v>1</v>
      </c>
      <c r="J2723" s="9">
        <v>0</v>
      </c>
      <c r="K2723" s="9">
        <v>1</v>
      </c>
      <c r="L2723" s="9">
        <v>1</v>
      </c>
      <c r="M2723" s="9">
        <v>1</v>
      </c>
      <c r="N2723" s="10">
        <v>4</v>
      </c>
    </row>
    <row r="2724" spans="1:14" x14ac:dyDescent="0.25">
      <c r="A2724" s="3" t="s">
        <v>10</v>
      </c>
      <c r="B2724" s="11" t="s">
        <v>64</v>
      </c>
      <c r="C2724" s="5">
        <v>11643</v>
      </c>
      <c r="D2724" s="5" t="s">
        <v>71</v>
      </c>
      <c r="E2724" s="12" t="s">
        <v>15</v>
      </c>
      <c r="F2724" s="7">
        <v>64</v>
      </c>
      <c r="G2724" s="7">
        <v>59</v>
      </c>
      <c r="H2724" s="8">
        <v>11643013</v>
      </c>
      <c r="I2724" s="9">
        <v>1</v>
      </c>
      <c r="J2724" s="9">
        <v>0</v>
      </c>
      <c r="K2724" s="9">
        <v>0</v>
      </c>
      <c r="L2724" s="9">
        <v>0</v>
      </c>
      <c r="M2724" s="9">
        <v>1</v>
      </c>
      <c r="N2724" s="10">
        <v>2</v>
      </c>
    </row>
    <row r="2725" spans="1:14" x14ac:dyDescent="0.25">
      <c r="A2725" s="3" t="s">
        <v>10</v>
      </c>
      <c r="B2725" s="11" t="s">
        <v>64</v>
      </c>
      <c r="C2725" s="5">
        <v>11643</v>
      </c>
      <c r="D2725" s="5" t="s">
        <v>71</v>
      </c>
      <c r="E2725" s="12" t="s">
        <v>15</v>
      </c>
      <c r="F2725" s="7">
        <v>64</v>
      </c>
      <c r="G2725" s="7">
        <v>59</v>
      </c>
      <c r="H2725" s="8">
        <v>11643014</v>
      </c>
      <c r="I2725" s="9">
        <v>0</v>
      </c>
      <c r="J2725" s="9">
        <v>0</v>
      </c>
      <c r="K2725" s="9">
        <v>0</v>
      </c>
      <c r="L2725" s="9">
        <v>0</v>
      </c>
      <c r="M2725" s="9">
        <v>0</v>
      </c>
      <c r="N2725" s="10">
        <v>0</v>
      </c>
    </row>
    <row r="2726" spans="1:14" x14ac:dyDescent="0.25">
      <c r="A2726" s="3" t="s">
        <v>10</v>
      </c>
      <c r="B2726" s="11" t="s">
        <v>64</v>
      </c>
      <c r="C2726" s="5">
        <v>11643</v>
      </c>
      <c r="D2726" s="5" t="s">
        <v>71</v>
      </c>
      <c r="E2726" s="12" t="s">
        <v>15</v>
      </c>
      <c r="F2726" s="7">
        <v>64</v>
      </c>
      <c r="G2726" s="7">
        <v>59</v>
      </c>
      <c r="H2726" s="8">
        <v>11643015</v>
      </c>
      <c r="I2726" s="9">
        <v>1</v>
      </c>
      <c r="J2726" s="9">
        <v>1</v>
      </c>
      <c r="K2726" s="9">
        <v>1</v>
      </c>
      <c r="L2726" s="9">
        <v>1</v>
      </c>
      <c r="M2726" s="9">
        <v>0</v>
      </c>
      <c r="N2726" s="10">
        <v>4</v>
      </c>
    </row>
    <row r="2727" spans="1:14" x14ac:dyDescent="0.25">
      <c r="A2727" s="3" t="s">
        <v>10</v>
      </c>
      <c r="B2727" s="11" t="s">
        <v>64</v>
      </c>
      <c r="C2727" s="5">
        <v>11643</v>
      </c>
      <c r="D2727" s="5" t="s">
        <v>71</v>
      </c>
      <c r="E2727" s="12" t="s">
        <v>15</v>
      </c>
      <c r="F2727" s="7">
        <v>64</v>
      </c>
      <c r="G2727" s="7">
        <v>59</v>
      </c>
      <c r="H2727" s="8">
        <v>11643016</v>
      </c>
      <c r="I2727" s="9">
        <v>1</v>
      </c>
      <c r="J2727" s="9">
        <v>1</v>
      </c>
      <c r="K2727" s="9">
        <v>1</v>
      </c>
      <c r="L2727" s="9">
        <v>1</v>
      </c>
      <c r="M2727" s="9">
        <v>1</v>
      </c>
      <c r="N2727" s="10">
        <v>5</v>
      </c>
    </row>
    <row r="2728" spans="1:14" x14ac:dyDescent="0.25">
      <c r="A2728" s="3" t="s">
        <v>10</v>
      </c>
      <c r="B2728" s="11" t="s">
        <v>64</v>
      </c>
      <c r="C2728" s="5">
        <v>11643</v>
      </c>
      <c r="D2728" s="5" t="s">
        <v>71</v>
      </c>
      <c r="E2728" s="12" t="s">
        <v>15</v>
      </c>
      <c r="F2728" s="7">
        <v>64</v>
      </c>
      <c r="G2728" s="7">
        <v>59</v>
      </c>
      <c r="H2728" s="8">
        <v>11643017</v>
      </c>
      <c r="I2728" s="9">
        <v>1</v>
      </c>
      <c r="J2728" s="9">
        <v>1</v>
      </c>
      <c r="K2728" s="9">
        <v>1</v>
      </c>
      <c r="L2728" s="9">
        <v>1</v>
      </c>
      <c r="M2728" s="9">
        <v>1</v>
      </c>
      <c r="N2728" s="10">
        <v>5</v>
      </c>
    </row>
    <row r="2729" spans="1:14" x14ac:dyDescent="0.25">
      <c r="A2729" s="3" t="s">
        <v>10</v>
      </c>
      <c r="B2729" s="11" t="s">
        <v>64</v>
      </c>
      <c r="C2729" s="5">
        <v>11643</v>
      </c>
      <c r="D2729" s="5" t="s">
        <v>71</v>
      </c>
      <c r="E2729" s="12" t="s">
        <v>15</v>
      </c>
      <c r="F2729" s="7">
        <v>64</v>
      </c>
      <c r="G2729" s="7">
        <v>59</v>
      </c>
      <c r="H2729" s="8">
        <v>11643018</v>
      </c>
      <c r="I2729" s="9">
        <v>1</v>
      </c>
      <c r="J2729" s="9">
        <v>1</v>
      </c>
      <c r="K2729" s="9">
        <v>1</v>
      </c>
      <c r="L2729" s="9">
        <v>1</v>
      </c>
      <c r="M2729" s="9">
        <v>1</v>
      </c>
      <c r="N2729" s="10">
        <v>5</v>
      </c>
    </row>
    <row r="2730" spans="1:14" x14ac:dyDescent="0.25">
      <c r="A2730" s="3" t="s">
        <v>10</v>
      </c>
      <c r="B2730" s="11" t="s">
        <v>64</v>
      </c>
      <c r="C2730" s="5">
        <v>11643</v>
      </c>
      <c r="D2730" s="5" t="s">
        <v>71</v>
      </c>
      <c r="E2730" s="12" t="s">
        <v>15</v>
      </c>
      <c r="F2730" s="7">
        <v>64</v>
      </c>
      <c r="G2730" s="7">
        <v>59</v>
      </c>
      <c r="H2730" s="8">
        <v>11643019</v>
      </c>
      <c r="I2730" s="9">
        <v>1</v>
      </c>
      <c r="J2730" s="9">
        <v>1</v>
      </c>
      <c r="K2730" s="9">
        <v>0</v>
      </c>
      <c r="L2730" s="9">
        <v>1</v>
      </c>
      <c r="M2730" s="9">
        <v>1</v>
      </c>
      <c r="N2730" s="10">
        <v>4</v>
      </c>
    </row>
    <row r="2731" spans="1:14" x14ac:dyDescent="0.25">
      <c r="A2731" s="3" t="s">
        <v>10</v>
      </c>
      <c r="B2731" s="11" t="s">
        <v>64</v>
      </c>
      <c r="C2731" s="5">
        <v>11643</v>
      </c>
      <c r="D2731" s="5" t="s">
        <v>71</v>
      </c>
      <c r="E2731" s="12" t="s">
        <v>15</v>
      </c>
      <c r="F2731" s="7">
        <v>64</v>
      </c>
      <c r="G2731" s="7">
        <v>59</v>
      </c>
      <c r="H2731" s="8">
        <v>11643020</v>
      </c>
      <c r="I2731" s="9">
        <v>1</v>
      </c>
      <c r="J2731" s="9">
        <v>0</v>
      </c>
      <c r="K2731" s="9">
        <v>0</v>
      </c>
      <c r="L2731" s="9">
        <v>1</v>
      </c>
      <c r="M2731" s="9">
        <v>0</v>
      </c>
      <c r="N2731" s="10">
        <v>2</v>
      </c>
    </row>
    <row r="2732" spans="1:14" x14ac:dyDescent="0.25">
      <c r="A2732" s="3" t="s">
        <v>10</v>
      </c>
      <c r="B2732" s="11" t="s">
        <v>64</v>
      </c>
      <c r="C2732" s="5">
        <v>11643</v>
      </c>
      <c r="D2732" s="5" t="s">
        <v>71</v>
      </c>
      <c r="E2732" s="12" t="s">
        <v>15</v>
      </c>
      <c r="F2732" s="7">
        <v>64</v>
      </c>
      <c r="G2732" s="7">
        <v>59</v>
      </c>
      <c r="H2732" s="8">
        <v>11643021</v>
      </c>
      <c r="I2732" s="9">
        <v>1</v>
      </c>
      <c r="J2732" s="9">
        <v>1</v>
      </c>
      <c r="K2732" s="9">
        <v>1</v>
      </c>
      <c r="L2732" s="9">
        <v>1</v>
      </c>
      <c r="M2732" s="9">
        <v>0</v>
      </c>
      <c r="N2732" s="10">
        <v>4</v>
      </c>
    </row>
    <row r="2733" spans="1:14" x14ac:dyDescent="0.25">
      <c r="A2733" s="3" t="s">
        <v>10</v>
      </c>
      <c r="B2733" s="11" t="s">
        <v>64</v>
      </c>
      <c r="C2733" s="5">
        <v>11643</v>
      </c>
      <c r="D2733" s="5" t="s">
        <v>71</v>
      </c>
      <c r="E2733" s="12" t="s">
        <v>15</v>
      </c>
      <c r="F2733" s="7">
        <v>64</v>
      </c>
      <c r="G2733" s="7">
        <v>59</v>
      </c>
      <c r="H2733" s="8">
        <v>11643022</v>
      </c>
      <c r="I2733" s="9">
        <v>1</v>
      </c>
      <c r="J2733" s="9">
        <v>1</v>
      </c>
      <c r="K2733" s="9">
        <v>1</v>
      </c>
      <c r="L2733" s="9">
        <v>1</v>
      </c>
      <c r="M2733" s="9">
        <v>1</v>
      </c>
      <c r="N2733" s="10">
        <v>5</v>
      </c>
    </row>
    <row r="2734" spans="1:14" x14ac:dyDescent="0.25">
      <c r="A2734" s="3" t="s">
        <v>10</v>
      </c>
      <c r="B2734" s="11" t="s">
        <v>64</v>
      </c>
      <c r="C2734" s="5">
        <v>11643</v>
      </c>
      <c r="D2734" s="5" t="s">
        <v>71</v>
      </c>
      <c r="E2734" s="12" t="s">
        <v>15</v>
      </c>
      <c r="F2734" s="7">
        <v>64</v>
      </c>
      <c r="G2734" s="7">
        <v>59</v>
      </c>
      <c r="H2734" s="8">
        <v>11643023</v>
      </c>
      <c r="I2734" s="9">
        <v>1</v>
      </c>
      <c r="J2734" s="9">
        <v>1</v>
      </c>
      <c r="K2734" s="9">
        <v>0</v>
      </c>
      <c r="L2734" s="9">
        <v>1</v>
      </c>
      <c r="M2734" s="9">
        <v>1</v>
      </c>
      <c r="N2734" s="10">
        <v>4</v>
      </c>
    </row>
    <row r="2735" spans="1:14" x14ac:dyDescent="0.25">
      <c r="A2735" s="3" t="s">
        <v>10</v>
      </c>
      <c r="B2735" s="11" t="s">
        <v>64</v>
      </c>
      <c r="C2735" s="5">
        <v>11643</v>
      </c>
      <c r="D2735" s="5" t="s">
        <v>71</v>
      </c>
      <c r="E2735" s="12" t="s">
        <v>15</v>
      </c>
      <c r="F2735" s="7">
        <v>64</v>
      </c>
      <c r="G2735" s="7">
        <v>59</v>
      </c>
      <c r="H2735" s="8">
        <v>11643024</v>
      </c>
      <c r="I2735" s="9">
        <v>1</v>
      </c>
      <c r="J2735" s="9">
        <v>0</v>
      </c>
      <c r="K2735" s="9">
        <v>1</v>
      </c>
      <c r="L2735" s="9">
        <v>1</v>
      </c>
      <c r="M2735" s="9">
        <v>1</v>
      </c>
      <c r="N2735" s="10">
        <v>4</v>
      </c>
    </row>
    <row r="2736" spans="1:14" x14ac:dyDescent="0.25">
      <c r="A2736" s="3" t="s">
        <v>10</v>
      </c>
      <c r="B2736" s="11" t="s">
        <v>64</v>
      </c>
      <c r="C2736" s="5">
        <v>11643</v>
      </c>
      <c r="D2736" s="5" t="s">
        <v>71</v>
      </c>
      <c r="E2736" s="12" t="s">
        <v>15</v>
      </c>
      <c r="F2736" s="7">
        <v>64</v>
      </c>
      <c r="G2736" s="7">
        <v>59</v>
      </c>
      <c r="H2736" s="8">
        <v>11643025</v>
      </c>
      <c r="I2736" s="9">
        <v>1</v>
      </c>
      <c r="J2736" s="9">
        <v>0</v>
      </c>
      <c r="K2736" s="9">
        <v>1</v>
      </c>
      <c r="L2736" s="9">
        <v>1</v>
      </c>
      <c r="M2736" s="9">
        <v>1</v>
      </c>
      <c r="N2736" s="10">
        <v>4</v>
      </c>
    </row>
    <row r="2737" spans="1:14" x14ac:dyDescent="0.25">
      <c r="A2737" s="3" t="s">
        <v>10</v>
      </c>
      <c r="B2737" s="11" t="s">
        <v>64</v>
      </c>
      <c r="C2737" s="5">
        <v>11643</v>
      </c>
      <c r="D2737" s="5" t="s">
        <v>71</v>
      </c>
      <c r="E2737" s="12" t="s">
        <v>15</v>
      </c>
      <c r="F2737" s="7">
        <v>64</v>
      </c>
      <c r="G2737" s="7">
        <v>59</v>
      </c>
      <c r="H2737" s="8">
        <v>11643026</v>
      </c>
      <c r="I2737" s="9">
        <v>1</v>
      </c>
      <c r="J2737" s="9">
        <v>1</v>
      </c>
      <c r="K2737" s="9">
        <v>1</v>
      </c>
      <c r="L2737" s="9">
        <v>1</v>
      </c>
      <c r="M2737" s="9">
        <v>1</v>
      </c>
      <c r="N2737" s="10">
        <v>5</v>
      </c>
    </row>
    <row r="2738" spans="1:14" x14ac:dyDescent="0.25">
      <c r="A2738" s="3" t="s">
        <v>10</v>
      </c>
      <c r="B2738" s="11" t="s">
        <v>64</v>
      </c>
      <c r="C2738" s="5">
        <v>11643</v>
      </c>
      <c r="D2738" s="5" t="s">
        <v>71</v>
      </c>
      <c r="E2738" s="12" t="s">
        <v>15</v>
      </c>
      <c r="F2738" s="7">
        <v>64</v>
      </c>
      <c r="G2738" s="7">
        <v>59</v>
      </c>
      <c r="H2738" s="8">
        <v>11643027</v>
      </c>
      <c r="I2738" s="9">
        <v>0</v>
      </c>
      <c r="J2738" s="9">
        <v>1</v>
      </c>
      <c r="K2738" s="9">
        <v>0</v>
      </c>
      <c r="L2738" s="9">
        <v>1</v>
      </c>
      <c r="M2738" s="9">
        <v>1</v>
      </c>
      <c r="N2738" s="10">
        <v>3</v>
      </c>
    </row>
    <row r="2739" spans="1:14" x14ac:dyDescent="0.25">
      <c r="A2739" s="3" t="s">
        <v>10</v>
      </c>
      <c r="B2739" s="11" t="s">
        <v>64</v>
      </c>
      <c r="C2739" s="5">
        <v>11643</v>
      </c>
      <c r="D2739" s="5" t="s">
        <v>71</v>
      </c>
      <c r="E2739" s="12" t="s">
        <v>15</v>
      </c>
      <c r="F2739" s="7">
        <v>64</v>
      </c>
      <c r="G2739" s="7">
        <v>59</v>
      </c>
      <c r="H2739" s="8">
        <v>11643028</v>
      </c>
      <c r="I2739" s="9">
        <v>1</v>
      </c>
      <c r="J2739" s="9">
        <v>0</v>
      </c>
      <c r="K2739" s="9">
        <v>0</v>
      </c>
      <c r="L2739" s="9">
        <v>0</v>
      </c>
      <c r="M2739" s="9">
        <v>1</v>
      </c>
      <c r="N2739" s="10">
        <v>2</v>
      </c>
    </row>
    <row r="2740" spans="1:14" x14ac:dyDescent="0.25">
      <c r="A2740" s="3" t="s">
        <v>10</v>
      </c>
      <c r="B2740" s="11" t="s">
        <v>64</v>
      </c>
      <c r="C2740" s="5">
        <v>11643</v>
      </c>
      <c r="D2740" s="5" t="s">
        <v>71</v>
      </c>
      <c r="E2740" s="12" t="s">
        <v>15</v>
      </c>
      <c r="F2740" s="7">
        <v>64</v>
      </c>
      <c r="G2740" s="7">
        <v>59</v>
      </c>
      <c r="H2740" s="8">
        <v>11643029</v>
      </c>
      <c r="I2740" s="9">
        <v>1</v>
      </c>
      <c r="J2740" s="9">
        <v>0</v>
      </c>
      <c r="K2740" s="9">
        <v>1</v>
      </c>
      <c r="L2740" s="9">
        <v>1</v>
      </c>
      <c r="M2740" s="9">
        <v>1</v>
      </c>
      <c r="N2740" s="10">
        <v>4</v>
      </c>
    </row>
    <row r="2741" spans="1:14" x14ac:dyDescent="0.25">
      <c r="A2741" s="3" t="s">
        <v>10</v>
      </c>
      <c r="B2741" s="11" t="s">
        <v>64</v>
      </c>
      <c r="C2741" s="5">
        <v>11643</v>
      </c>
      <c r="D2741" s="5" t="s">
        <v>71</v>
      </c>
      <c r="E2741" s="12" t="s">
        <v>15</v>
      </c>
      <c r="F2741" s="7">
        <v>64</v>
      </c>
      <c r="G2741" s="7">
        <v>59</v>
      </c>
      <c r="H2741" s="8">
        <v>11643030</v>
      </c>
      <c r="I2741" s="9">
        <v>1</v>
      </c>
      <c r="J2741" s="9">
        <v>1</v>
      </c>
      <c r="K2741" s="9">
        <v>1</v>
      </c>
      <c r="L2741" s="9">
        <v>1</v>
      </c>
      <c r="M2741" s="9">
        <v>1</v>
      </c>
      <c r="N2741" s="10">
        <v>5</v>
      </c>
    </row>
    <row r="2742" spans="1:14" x14ac:dyDescent="0.25">
      <c r="A2742" s="3" t="s">
        <v>10</v>
      </c>
      <c r="B2742" s="11" t="s">
        <v>64</v>
      </c>
      <c r="C2742" s="5">
        <v>11643</v>
      </c>
      <c r="D2742" s="5" t="s">
        <v>71</v>
      </c>
      <c r="E2742" s="13" t="s">
        <v>16</v>
      </c>
      <c r="F2742" s="7">
        <v>64</v>
      </c>
      <c r="G2742" s="7">
        <v>59</v>
      </c>
      <c r="H2742" s="8">
        <v>11643031</v>
      </c>
      <c r="I2742" s="9">
        <v>0</v>
      </c>
      <c r="J2742" s="9">
        <v>1</v>
      </c>
      <c r="K2742" s="9">
        <v>0</v>
      </c>
      <c r="L2742" s="9">
        <v>1</v>
      </c>
      <c r="M2742" s="9">
        <v>1</v>
      </c>
      <c r="N2742" s="10">
        <v>3</v>
      </c>
    </row>
    <row r="2743" spans="1:14" x14ac:dyDescent="0.25">
      <c r="A2743" s="3" t="s">
        <v>10</v>
      </c>
      <c r="B2743" s="11" t="s">
        <v>64</v>
      </c>
      <c r="C2743" s="5">
        <v>11643</v>
      </c>
      <c r="D2743" s="5" t="s">
        <v>71</v>
      </c>
      <c r="E2743" s="12" t="s">
        <v>16</v>
      </c>
      <c r="F2743" s="7">
        <v>64</v>
      </c>
      <c r="G2743" s="7">
        <v>59</v>
      </c>
      <c r="H2743" s="8">
        <v>11643032</v>
      </c>
      <c r="I2743" s="9">
        <v>1</v>
      </c>
      <c r="J2743" s="9">
        <v>1</v>
      </c>
      <c r="K2743" s="9">
        <v>0</v>
      </c>
      <c r="L2743" s="9">
        <v>1</v>
      </c>
      <c r="M2743" s="9">
        <v>1</v>
      </c>
      <c r="N2743" s="10">
        <v>4</v>
      </c>
    </row>
    <row r="2744" spans="1:14" x14ac:dyDescent="0.25">
      <c r="A2744" s="3" t="s">
        <v>10</v>
      </c>
      <c r="B2744" s="11" t="s">
        <v>64</v>
      </c>
      <c r="C2744" s="5">
        <v>11643</v>
      </c>
      <c r="D2744" s="5" t="s">
        <v>71</v>
      </c>
      <c r="E2744" s="12" t="s">
        <v>16</v>
      </c>
      <c r="F2744" s="7">
        <v>64</v>
      </c>
      <c r="G2744" s="7">
        <v>59</v>
      </c>
      <c r="H2744" s="8">
        <v>11643033</v>
      </c>
      <c r="I2744" s="9">
        <v>1</v>
      </c>
      <c r="J2744" s="9">
        <v>0</v>
      </c>
      <c r="K2744" s="9">
        <v>1</v>
      </c>
      <c r="L2744" s="9">
        <v>1</v>
      </c>
      <c r="M2744" s="9">
        <v>1</v>
      </c>
      <c r="N2744" s="10">
        <v>4</v>
      </c>
    </row>
    <row r="2745" spans="1:14" x14ac:dyDescent="0.25">
      <c r="A2745" s="3" t="s">
        <v>10</v>
      </c>
      <c r="B2745" s="11" t="s">
        <v>64</v>
      </c>
      <c r="C2745" s="5">
        <v>11643</v>
      </c>
      <c r="D2745" s="5" t="s">
        <v>71</v>
      </c>
      <c r="E2745" s="12" t="s">
        <v>16</v>
      </c>
      <c r="F2745" s="7">
        <v>64</v>
      </c>
      <c r="G2745" s="7">
        <v>59</v>
      </c>
      <c r="H2745" s="8">
        <v>11643034</v>
      </c>
      <c r="I2745" s="9">
        <v>1</v>
      </c>
      <c r="J2745" s="9">
        <v>0</v>
      </c>
      <c r="K2745" s="9">
        <v>1</v>
      </c>
      <c r="L2745" s="9">
        <v>1</v>
      </c>
      <c r="M2745" s="9">
        <v>1</v>
      </c>
      <c r="N2745" s="10">
        <v>4</v>
      </c>
    </row>
    <row r="2746" spans="1:14" x14ac:dyDescent="0.25">
      <c r="A2746" s="3" t="s">
        <v>10</v>
      </c>
      <c r="B2746" s="11" t="s">
        <v>64</v>
      </c>
      <c r="C2746" s="5">
        <v>11643</v>
      </c>
      <c r="D2746" s="5" t="s">
        <v>71</v>
      </c>
      <c r="E2746" s="12" t="s">
        <v>16</v>
      </c>
      <c r="F2746" s="7">
        <v>64</v>
      </c>
      <c r="G2746" s="7">
        <v>59</v>
      </c>
      <c r="H2746" s="8">
        <v>11643035</v>
      </c>
      <c r="I2746" s="9">
        <v>1</v>
      </c>
      <c r="J2746" s="9">
        <v>0</v>
      </c>
      <c r="K2746" s="9">
        <v>1</v>
      </c>
      <c r="L2746" s="9">
        <v>1</v>
      </c>
      <c r="M2746" s="9">
        <v>1</v>
      </c>
      <c r="N2746" s="10">
        <v>4</v>
      </c>
    </row>
    <row r="2747" spans="1:14" x14ac:dyDescent="0.25">
      <c r="A2747" s="3" t="s">
        <v>10</v>
      </c>
      <c r="B2747" s="11" t="s">
        <v>64</v>
      </c>
      <c r="C2747" s="5">
        <v>11643</v>
      </c>
      <c r="D2747" s="5" t="s">
        <v>71</v>
      </c>
      <c r="E2747" s="12" t="s">
        <v>16</v>
      </c>
      <c r="F2747" s="7">
        <v>64</v>
      </c>
      <c r="G2747" s="7">
        <v>59</v>
      </c>
      <c r="H2747" s="8">
        <v>11643036</v>
      </c>
      <c r="I2747" s="9">
        <v>1</v>
      </c>
      <c r="J2747" s="9">
        <v>1</v>
      </c>
      <c r="K2747" s="9">
        <v>0</v>
      </c>
      <c r="L2747" s="9">
        <v>1</v>
      </c>
      <c r="M2747" s="9">
        <v>1</v>
      </c>
      <c r="N2747" s="10">
        <v>4</v>
      </c>
    </row>
    <row r="2748" spans="1:14" x14ac:dyDescent="0.25">
      <c r="A2748" s="3" t="s">
        <v>10</v>
      </c>
      <c r="B2748" s="11" t="s">
        <v>64</v>
      </c>
      <c r="C2748" s="5">
        <v>11643</v>
      </c>
      <c r="D2748" s="5" t="s">
        <v>71</v>
      </c>
      <c r="E2748" s="12" t="s">
        <v>16</v>
      </c>
      <c r="F2748" s="7">
        <v>64</v>
      </c>
      <c r="G2748" s="7">
        <v>59</v>
      </c>
      <c r="H2748" s="8">
        <v>11643037</v>
      </c>
      <c r="I2748" s="9">
        <v>1</v>
      </c>
      <c r="J2748" s="9">
        <v>0</v>
      </c>
      <c r="K2748" s="9">
        <v>0</v>
      </c>
      <c r="L2748" s="9">
        <v>1</v>
      </c>
      <c r="M2748" s="9">
        <v>0</v>
      </c>
      <c r="N2748" s="10">
        <v>2</v>
      </c>
    </row>
    <row r="2749" spans="1:14" x14ac:dyDescent="0.25">
      <c r="A2749" s="3" t="s">
        <v>10</v>
      </c>
      <c r="B2749" s="11" t="s">
        <v>64</v>
      </c>
      <c r="C2749" s="5">
        <v>11643</v>
      </c>
      <c r="D2749" s="5" t="s">
        <v>71</v>
      </c>
      <c r="E2749" s="12" t="s">
        <v>16</v>
      </c>
      <c r="F2749" s="7">
        <v>64</v>
      </c>
      <c r="G2749" s="7">
        <v>59</v>
      </c>
      <c r="H2749" s="8">
        <v>11643038</v>
      </c>
      <c r="I2749" s="9">
        <v>1</v>
      </c>
      <c r="J2749" s="9">
        <v>0</v>
      </c>
      <c r="K2749" s="9">
        <v>0</v>
      </c>
      <c r="L2749" s="9">
        <v>1</v>
      </c>
      <c r="M2749" s="9">
        <v>1</v>
      </c>
      <c r="N2749" s="10">
        <v>3</v>
      </c>
    </row>
    <row r="2750" spans="1:14" x14ac:dyDescent="0.25">
      <c r="A2750" s="3" t="s">
        <v>10</v>
      </c>
      <c r="B2750" s="11" t="s">
        <v>64</v>
      </c>
      <c r="C2750" s="5">
        <v>11643</v>
      </c>
      <c r="D2750" s="5" t="s">
        <v>71</v>
      </c>
      <c r="E2750" s="12" t="s">
        <v>16</v>
      </c>
      <c r="F2750" s="7">
        <v>64</v>
      </c>
      <c r="G2750" s="7">
        <v>59</v>
      </c>
      <c r="H2750" s="8">
        <v>11643039</v>
      </c>
      <c r="I2750" s="9">
        <v>1</v>
      </c>
      <c r="J2750" s="9">
        <v>1</v>
      </c>
      <c r="K2750" s="9">
        <v>0</v>
      </c>
      <c r="L2750" s="9">
        <v>1</v>
      </c>
      <c r="M2750" s="9">
        <v>1</v>
      </c>
      <c r="N2750" s="10">
        <v>4</v>
      </c>
    </row>
    <row r="2751" spans="1:14" x14ac:dyDescent="0.25">
      <c r="A2751" s="3" t="s">
        <v>10</v>
      </c>
      <c r="B2751" s="11" t="s">
        <v>64</v>
      </c>
      <c r="C2751" s="5">
        <v>11643</v>
      </c>
      <c r="D2751" s="5" t="s">
        <v>71</v>
      </c>
      <c r="E2751" s="12" t="s">
        <v>16</v>
      </c>
      <c r="F2751" s="7">
        <v>64</v>
      </c>
      <c r="G2751" s="7">
        <v>59</v>
      </c>
      <c r="H2751" s="8">
        <v>11643040</v>
      </c>
      <c r="I2751" s="9">
        <v>1</v>
      </c>
      <c r="J2751" s="9">
        <v>1</v>
      </c>
      <c r="K2751" s="9">
        <v>0</v>
      </c>
      <c r="L2751" s="9">
        <v>1</v>
      </c>
      <c r="M2751" s="9">
        <v>1</v>
      </c>
      <c r="N2751" s="10">
        <v>4</v>
      </c>
    </row>
    <row r="2752" spans="1:14" x14ac:dyDescent="0.25">
      <c r="A2752" s="3" t="s">
        <v>10</v>
      </c>
      <c r="B2752" s="11" t="s">
        <v>64</v>
      </c>
      <c r="C2752" s="5">
        <v>11643</v>
      </c>
      <c r="D2752" s="5" t="s">
        <v>71</v>
      </c>
      <c r="E2752" s="12" t="s">
        <v>16</v>
      </c>
      <c r="F2752" s="7">
        <v>64</v>
      </c>
      <c r="G2752" s="7">
        <v>59</v>
      </c>
      <c r="H2752" s="8">
        <v>11643041</v>
      </c>
      <c r="I2752" s="9">
        <v>0</v>
      </c>
      <c r="J2752" s="9">
        <v>0</v>
      </c>
      <c r="K2752" s="9">
        <v>0</v>
      </c>
      <c r="L2752" s="9">
        <v>1</v>
      </c>
      <c r="M2752" s="9">
        <v>1</v>
      </c>
      <c r="N2752" s="10">
        <v>2</v>
      </c>
    </row>
    <row r="2753" spans="1:14" x14ac:dyDescent="0.25">
      <c r="A2753" s="3" t="s">
        <v>10</v>
      </c>
      <c r="B2753" s="11" t="s">
        <v>64</v>
      </c>
      <c r="C2753" s="5">
        <v>11643</v>
      </c>
      <c r="D2753" s="5" t="s">
        <v>71</v>
      </c>
      <c r="E2753" s="12" t="s">
        <v>16</v>
      </c>
      <c r="F2753" s="7">
        <v>64</v>
      </c>
      <c r="G2753" s="7">
        <v>59</v>
      </c>
      <c r="H2753" s="8">
        <v>11643042</v>
      </c>
      <c r="I2753" s="9">
        <v>1</v>
      </c>
      <c r="J2753" s="9">
        <v>0</v>
      </c>
      <c r="K2753" s="9">
        <v>0</v>
      </c>
      <c r="L2753" s="9">
        <v>1</v>
      </c>
      <c r="M2753" s="9">
        <v>1</v>
      </c>
      <c r="N2753" s="10">
        <v>3</v>
      </c>
    </row>
    <row r="2754" spans="1:14" x14ac:dyDescent="0.25">
      <c r="A2754" s="3" t="s">
        <v>10</v>
      </c>
      <c r="B2754" s="11" t="s">
        <v>64</v>
      </c>
      <c r="C2754" s="5">
        <v>11643</v>
      </c>
      <c r="D2754" s="5" t="s">
        <v>71</v>
      </c>
      <c r="E2754" s="12" t="s">
        <v>16</v>
      </c>
      <c r="F2754" s="7">
        <v>64</v>
      </c>
      <c r="G2754" s="7">
        <v>59</v>
      </c>
      <c r="H2754" s="8">
        <v>11643043</v>
      </c>
      <c r="I2754" s="9">
        <v>0</v>
      </c>
      <c r="J2754" s="9">
        <v>0</v>
      </c>
      <c r="K2754" s="9">
        <v>0</v>
      </c>
      <c r="L2754" s="9">
        <v>1</v>
      </c>
      <c r="M2754" s="9">
        <v>1</v>
      </c>
      <c r="N2754" s="10">
        <v>2</v>
      </c>
    </row>
    <row r="2755" spans="1:14" x14ac:dyDescent="0.25">
      <c r="A2755" s="3" t="s">
        <v>10</v>
      </c>
      <c r="B2755" s="11" t="s">
        <v>64</v>
      </c>
      <c r="C2755" s="5">
        <v>11643</v>
      </c>
      <c r="D2755" s="5" t="s">
        <v>71</v>
      </c>
      <c r="E2755" s="12" t="s">
        <v>16</v>
      </c>
      <c r="F2755" s="7">
        <v>64</v>
      </c>
      <c r="G2755" s="7">
        <v>59</v>
      </c>
      <c r="H2755" s="8">
        <v>11643044</v>
      </c>
      <c r="I2755" s="9">
        <v>1</v>
      </c>
      <c r="J2755" s="9">
        <v>1</v>
      </c>
      <c r="K2755" s="9">
        <v>0</v>
      </c>
      <c r="L2755" s="9">
        <v>1</v>
      </c>
      <c r="M2755" s="9">
        <v>1</v>
      </c>
      <c r="N2755" s="10">
        <v>4</v>
      </c>
    </row>
    <row r="2756" spans="1:14" x14ac:dyDescent="0.25">
      <c r="A2756" s="3" t="s">
        <v>10</v>
      </c>
      <c r="B2756" s="11" t="s">
        <v>64</v>
      </c>
      <c r="C2756" s="5">
        <v>11643</v>
      </c>
      <c r="D2756" s="5" t="s">
        <v>71</v>
      </c>
      <c r="E2756" s="12" t="s">
        <v>16</v>
      </c>
      <c r="F2756" s="7">
        <v>64</v>
      </c>
      <c r="G2756" s="7">
        <v>59</v>
      </c>
      <c r="H2756" s="8">
        <v>11643045</v>
      </c>
      <c r="I2756" s="9">
        <v>0</v>
      </c>
      <c r="J2756" s="9">
        <v>1</v>
      </c>
      <c r="K2756" s="9">
        <v>1</v>
      </c>
      <c r="L2756" s="9">
        <v>1</v>
      </c>
      <c r="M2756" s="9">
        <v>1</v>
      </c>
      <c r="N2756" s="10">
        <v>4</v>
      </c>
    </row>
    <row r="2757" spans="1:14" x14ac:dyDescent="0.25">
      <c r="A2757" s="3" t="s">
        <v>10</v>
      </c>
      <c r="B2757" s="11" t="s">
        <v>64</v>
      </c>
      <c r="C2757" s="5">
        <v>11643</v>
      </c>
      <c r="D2757" s="5" t="s">
        <v>71</v>
      </c>
      <c r="E2757" s="12" t="s">
        <v>16</v>
      </c>
      <c r="F2757" s="7">
        <v>64</v>
      </c>
      <c r="G2757" s="7">
        <v>59</v>
      </c>
      <c r="H2757" s="8">
        <v>11643046</v>
      </c>
      <c r="I2757" s="9">
        <v>1</v>
      </c>
      <c r="J2757" s="9">
        <v>1</v>
      </c>
      <c r="K2757" s="9">
        <v>1</v>
      </c>
      <c r="L2757" s="9">
        <v>0</v>
      </c>
      <c r="M2757" s="9">
        <v>1</v>
      </c>
      <c r="N2757" s="10">
        <v>4</v>
      </c>
    </row>
    <row r="2758" spans="1:14" x14ac:dyDescent="0.25">
      <c r="A2758" s="3" t="s">
        <v>10</v>
      </c>
      <c r="B2758" s="11" t="s">
        <v>64</v>
      </c>
      <c r="C2758" s="5">
        <v>11643</v>
      </c>
      <c r="D2758" s="5" t="s">
        <v>71</v>
      </c>
      <c r="E2758" s="12" t="s">
        <v>16</v>
      </c>
      <c r="F2758" s="7">
        <v>64</v>
      </c>
      <c r="G2758" s="7">
        <v>59</v>
      </c>
      <c r="H2758" s="8">
        <v>11643047</v>
      </c>
      <c r="I2758" s="9">
        <v>0</v>
      </c>
      <c r="J2758" s="9">
        <v>1</v>
      </c>
      <c r="K2758" s="9">
        <v>1</v>
      </c>
      <c r="L2758" s="9">
        <v>0</v>
      </c>
      <c r="M2758" s="9">
        <v>1</v>
      </c>
      <c r="N2758" s="10">
        <v>3</v>
      </c>
    </row>
    <row r="2759" spans="1:14" x14ac:dyDescent="0.25">
      <c r="A2759" s="3" t="s">
        <v>10</v>
      </c>
      <c r="B2759" s="11" t="s">
        <v>64</v>
      </c>
      <c r="C2759" s="5">
        <v>11643</v>
      </c>
      <c r="D2759" s="5" t="s">
        <v>71</v>
      </c>
      <c r="E2759" s="12" t="s">
        <v>16</v>
      </c>
      <c r="F2759" s="7">
        <v>64</v>
      </c>
      <c r="G2759" s="7">
        <v>59</v>
      </c>
      <c r="H2759" s="8">
        <v>11643048</v>
      </c>
      <c r="I2759" s="9">
        <v>0</v>
      </c>
      <c r="J2759" s="9">
        <v>1</v>
      </c>
      <c r="K2759" s="9">
        <v>0</v>
      </c>
      <c r="L2759" s="9">
        <v>1</v>
      </c>
      <c r="M2759" s="9">
        <v>0</v>
      </c>
      <c r="N2759" s="10">
        <v>2</v>
      </c>
    </row>
    <row r="2760" spans="1:14" x14ac:dyDescent="0.25">
      <c r="A2760" s="3" t="s">
        <v>10</v>
      </c>
      <c r="B2760" s="11" t="s">
        <v>64</v>
      </c>
      <c r="C2760" s="5">
        <v>11643</v>
      </c>
      <c r="D2760" s="5" t="s">
        <v>71</v>
      </c>
      <c r="E2760" s="12" t="s">
        <v>16</v>
      </c>
      <c r="F2760" s="7">
        <v>64</v>
      </c>
      <c r="G2760" s="7">
        <v>59</v>
      </c>
      <c r="H2760" s="8">
        <v>11643049</v>
      </c>
      <c r="I2760" s="9">
        <v>0</v>
      </c>
      <c r="J2760" s="9">
        <v>1</v>
      </c>
      <c r="K2760" s="9">
        <v>0</v>
      </c>
      <c r="L2760" s="9">
        <v>1</v>
      </c>
      <c r="M2760" s="9">
        <v>1</v>
      </c>
      <c r="N2760" s="10">
        <v>3</v>
      </c>
    </row>
    <row r="2761" spans="1:14" x14ac:dyDescent="0.25">
      <c r="A2761" s="3" t="s">
        <v>10</v>
      </c>
      <c r="B2761" s="11" t="s">
        <v>64</v>
      </c>
      <c r="C2761" s="5">
        <v>11643</v>
      </c>
      <c r="D2761" s="5" t="s">
        <v>71</v>
      </c>
      <c r="E2761" s="12" t="s">
        <v>16</v>
      </c>
      <c r="F2761" s="7">
        <v>64</v>
      </c>
      <c r="G2761" s="7">
        <v>59</v>
      </c>
      <c r="H2761" s="8">
        <v>11643050</v>
      </c>
      <c r="I2761" s="9">
        <v>1</v>
      </c>
      <c r="J2761" s="9">
        <v>1</v>
      </c>
      <c r="K2761" s="9">
        <v>0</v>
      </c>
      <c r="L2761" s="9">
        <v>1</v>
      </c>
      <c r="M2761" s="9">
        <v>0</v>
      </c>
      <c r="N2761" s="10">
        <v>3</v>
      </c>
    </row>
    <row r="2762" spans="1:14" x14ac:dyDescent="0.25">
      <c r="A2762" s="3" t="s">
        <v>10</v>
      </c>
      <c r="B2762" s="11" t="s">
        <v>64</v>
      </c>
      <c r="C2762" s="5">
        <v>11643</v>
      </c>
      <c r="D2762" s="5" t="s">
        <v>71</v>
      </c>
      <c r="E2762" s="12" t="s">
        <v>16</v>
      </c>
      <c r="F2762" s="7">
        <v>64</v>
      </c>
      <c r="G2762" s="7">
        <v>59</v>
      </c>
      <c r="H2762" s="8">
        <v>11643051</v>
      </c>
      <c r="I2762" s="9">
        <v>1</v>
      </c>
      <c r="J2762" s="9">
        <v>1</v>
      </c>
      <c r="K2762" s="9">
        <v>1</v>
      </c>
      <c r="L2762" s="9">
        <v>1</v>
      </c>
      <c r="M2762" s="9">
        <v>1</v>
      </c>
      <c r="N2762" s="10">
        <v>5</v>
      </c>
    </row>
    <row r="2763" spans="1:14" x14ac:dyDescent="0.25">
      <c r="A2763" s="3" t="s">
        <v>10</v>
      </c>
      <c r="B2763" s="11" t="s">
        <v>64</v>
      </c>
      <c r="C2763" s="5">
        <v>11643</v>
      </c>
      <c r="D2763" s="5" t="s">
        <v>71</v>
      </c>
      <c r="E2763" s="12" t="s">
        <v>16</v>
      </c>
      <c r="F2763" s="7">
        <v>64</v>
      </c>
      <c r="G2763" s="7">
        <v>59</v>
      </c>
      <c r="H2763" s="8">
        <v>11643052</v>
      </c>
      <c r="I2763" s="9">
        <v>0</v>
      </c>
      <c r="J2763" s="9">
        <v>0</v>
      </c>
      <c r="K2763" s="9">
        <v>0</v>
      </c>
      <c r="L2763" s="9">
        <v>1</v>
      </c>
      <c r="M2763" s="9">
        <v>1</v>
      </c>
      <c r="N2763" s="10">
        <v>2</v>
      </c>
    </row>
    <row r="2764" spans="1:14" x14ac:dyDescent="0.25">
      <c r="A2764" s="3" t="s">
        <v>10</v>
      </c>
      <c r="B2764" s="11" t="s">
        <v>64</v>
      </c>
      <c r="C2764" s="5">
        <v>11643</v>
      </c>
      <c r="D2764" s="5" t="s">
        <v>71</v>
      </c>
      <c r="E2764" s="12" t="s">
        <v>16</v>
      </c>
      <c r="F2764" s="7">
        <v>64</v>
      </c>
      <c r="G2764" s="7">
        <v>59</v>
      </c>
      <c r="H2764" s="8">
        <v>11643053</v>
      </c>
      <c r="I2764" s="9">
        <v>1</v>
      </c>
      <c r="J2764" s="9">
        <v>1</v>
      </c>
      <c r="K2764" s="9">
        <v>1</v>
      </c>
      <c r="L2764" s="9">
        <v>0</v>
      </c>
      <c r="M2764" s="9">
        <v>1</v>
      </c>
      <c r="N2764" s="10">
        <v>4</v>
      </c>
    </row>
    <row r="2765" spans="1:14" x14ac:dyDescent="0.25">
      <c r="A2765" s="3" t="s">
        <v>10</v>
      </c>
      <c r="B2765" s="11" t="s">
        <v>64</v>
      </c>
      <c r="C2765" s="5">
        <v>11643</v>
      </c>
      <c r="D2765" s="5" t="s">
        <v>71</v>
      </c>
      <c r="E2765" s="12" t="s">
        <v>16</v>
      </c>
      <c r="F2765" s="7">
        <v>64</v>
      </c>
      <c r="G2765" s="7">
        <v>59</v>
      </c>
      <c r="H2765" s="8">
        <v>11643054</v>
      </c>
      <c r="I2765" s="9">
        <v>1</v>
      </c>
      <c r="J2765" s="9">
        <v>0</v>
      </c>
      <c r="K2765" s="9">
        <v>0</v>
      </c>
      <c r="L2765" s="9">
        <v>1</v>
      </c>
      <c r="M2765" s="9">
        <v>1</v>
      </c>
      <c r="N2765" s="10">
        <v>3</v>
      </c>
    </row>
    <row r="2766" spans="1:14" x14ac:dyDescent="0.25">
      <c r="A2766" s="3" t="s">
        <v>10</v>
      </c>
      <c r="B2766" s="11" t="s">
        <v>64</v>
      </c>
      <c r="C2766" s="5">
        <v>11643</v>
      </c>
      <c r="D2766" s="5" t="s">
        <v>71</v>
      </c>
      <c r="E2766" s="12" t="s">
        <v>16</v>
      </c>
      <c r="F2766" s="7">
        <v>64</v>
      </c>
      <c r="G2766" s="7">
        <v>59</v>
      </c>
      <c r="H2766" s="8">
        <v>11643055</v>
      </c>
      <c r="I2766" s="9">
        <v>1</v>
      </c>
      <c r="J2766" s="9">
        <v>1</v>
      </c>
      <c r="K2766" s="9">
        <v>0</v>
      </c>
      <c r="L2766" s="9">
        <v>1</v>
      </c>
      <c r="M2766" s="9">
        <v>1</v>
      </c>
      <c r="N2766" s="10">
        <v>4</v>
      </c>
    </row>
    <row r="2767" spans="1:14" x14ac:dyDescent="0.25">
      <c r="A2767" s="3" t="s">
        <v>10</v>
      </c>
      <c r="B2767" s="11" t="s">
        <v>64</v>
      </c>
      <c r="C2767" s="5">
        <v>11643</v>
      </c>
      <c r="D2767" s="5" t="s">
        <v>71</v>
      </c>
      <c r="E2767" s="12" t="s">
        <v>16</v>
      </c>
      <c r="F2767" s="7">
        <v>64</v>
      </c>
      <c r="G2767" s="7">
        <v>59</v>
      </c>
      <c r="H2767" s="8">
        <v>11643056</v>
      </c>
      <c r="I2767" s="9">
        <v>1</v>
      </c>
      <c r="J2767" s="9">
        <v>1</v>
      </c>
      <c r="K2767" s="9">
        <v>1</v>
      </c>
      <c r="L2767" s="9">
        <v>1</v>
      </c>
      <c r="M2767" s="9">
        <v>0</v>
      </c>
      <c r="N2767" s="10">
        <v>4</v>
      </c>
    </row>
    <row r="2768" spans="1:14" x14ac:dyDescent="0.25">
      <c r="A2768" s="3" t="s">
        <v>10</v>
      </c>
      <c r="B2768" s="11" t="s">
        <v>64</v>
      </c>
      <c r="C2768" s="5">
        <v>11643</v>
      </c>
      <c r="D2768" s="5" t="s">
        <v>71</v>
      </c>
      <c r="E2768" s="12" t="s">
        <v>16</v>
      </c>
      <c r="F2768" s="7">
        <v>64</v>
      </c>
      <c r="G2768" s="7">
        <v>59</v>
      </c>
      <c r="H2768" s="8">
        <v>11643057</v>
      </c>
      <c r="I2768" s="9">
        <v>1</v>
      </c>
      <c r="J2768" s="9">
        <v>0</v>
      </c>
      <c r="K2768" s="9">
        <v>0</v>
      </c>
      <c r="L2768" s="9">
        <v>1</v>
      </c>
      <c r="M2768" s="9">
        <v>1</v>
      </c>
      <c r="N2768" s="10">
        <v>3</v>
      </c>
    </row>
    <row r="2769" spans="1:14" x14ac:dyDescent="0.25">
      <c r="A2769" s="3" t="s">
        <v>10</v>
      </c>
      <c r="B2769" s="11" t="s">
        <v>64</v>
      </c>
      <c r="C2769" s="5">
        <v>11643</v>
      </c>
      <c r="D2769" s="5" t="s">
        <v>71</v>
      </c>
      <c r="E2769" s="12" t="s">
        <v>16</v>
      </c>
      <c r="F2769" s="7">
        <v>64</v>
      </c>
      <c r="G2769" s="7">
        <v>59</v>
      </c>
      <c r="H2769" s="8">
        <v>11643058</v>
      </c>
      <c r="I2769" s="9">
        <v>0</v>
      </c>
      <c r="J2769" s="9">
        <v>0</v>
      </c>
      <c r="K2769" s="9">
        <v>0</v>
      </c>
      <c r="L2769" s="9">
        <v>1</v>
      </c>
      <c r="M2769" s="9">
        <v>1</v>
      </c>
      <c r="N2769" s="10">
        <v>2</v>
      </c>
    </row>
    <row r="2770" spans="1:14" x14ac:dyDescent="0.25">
      <c r="A2770" s="3" t="s">
        <v>10</v>
      </c>
      <c r="B2770" s="11" t="s">
        <v>64</v>
      </c>
      <c r="C2770" s="5">
        <v>11643</v>
      </c>
      <c r="D2770" s="5" t="s">
        <v>71</v>
      </c>
      <c r="E2770" s="12" t="s">
        <v>16</v>
      </c>
      <c r="F2770" s="7">
        <v>64</v>
      </c>
      <c r="G2770" s="7">
        <v>59</v>
      </c>
      <c r="H2770" s="8">
        <v>11643059</v>
      </c>
      <c r="I2770" s="9">
        <v>1</v>
      </c>
      <c r="J2770" s="9">
        <v>1</v>
      </c>
      <c r="K2770" s="9">
        <v>0</v>
      </c>
      <c r="L2770" s="9">
        <v>1</v>
      </c>
      <c r="M2770" s="9">
        <v>0</v>
      </c>
      <c r="N2770" s="10">
        <v>3</v>
      </c>
    </row>
    <row r="2771" spans="1:14" x14ac:dyDescent="0.25">
      <c r="A2771" s="3" t="s">
        <v>10</v>
      </c>
      <c r="B2771" s="11" t="s">
        <v>65</v>
      </c>
      <c r="C2771" s="5">
        <v>11684</v>
      </c>
      <c r="D2771" s="5" t="s">
        <v>71</v>
      </c>
      <c r="E2771" s="6" t="s">
        <v>15</v>
      </c>
      <c r="F2771" s="7">
        <v>78</v>
      </c>
      <c r="G2771" s="7">
        <v>74</v>
      </c>
      <c r="H2771" s="8">
        <v>11684001</v>
      </c>
      <c r="I2771" s="9">
        <v>1</v>
      </c>
      <c r="J2771" s="9">
        <v>1</v>
      </c>
      <c r="K2771" s="9">
        <v>1</v>
      </c>
      <c r="L2771" s="9">
        <v>1</v>
      </c>
      <c r="M2771" s="9">
        <v>0</v>
      </c>
      <c r="N2771" s="10">
        <v>4</v>
      </c>
    </row>
    <row r="2772" spans="1:14" x14ac:dyDescent="0.25">
      <c r="A2772" s="3" t="s">
        <v>10</v>
      </c>
      <c r="B2772" s="11" t="s">
        <v>65</v>
      </c>
      <c r="C2772" s="5">
        <v>11684</v>
      </c>
      <c r="D2772" s="5" t="s">
        <v>71</v>
      </c>
      <c r="E2772" s="12" t="s">
        <v>15</v>
      </c>
      <c r="F2772" s="7">
        <v>78</v>
      </c>
      <c r="G2772" s="7">
        <v>74</v>
      </c>
      <c r="H2772" s="8">
        <v>11684002</v>
      </c>
      <c r="I2772" s="9">
        <v>1</v>
      </c>
      <c r="J2772" s="9">
        <v>1</v>
      </c>
      <c r="K2772" s="9">
        <v>0</v>
      </c>
      <c r="L2772" s="9">
        <v>1</v>
      </c>
      <c r="M2772" s="9">
        <v>1</v>
      </c>
      <c r="N2772" s="10">
        <v>4</v>
      </c>
    </row>
    <row r="2773" spans="1:14" x14ac:dyDescent="0.25">
      <c r="A2773" s="3" t="s">
        <v>10</v>
      </c>
      <c r="B2773" s="11" t="s">
        <v>65</v>
      </c>
      <c r="C2773" s="5">
        <v>11684</v>
      </c>
      <c r="D2773" s="5" t="s">
        <v>71</v>
      </c>
      <c r="E2773" s="12" t="s">
        <v>15</v>
      </c>
      <c r="F2773" s="7">
        <v>78</v>
      </c>
      <c r="G2773" s="7">
        <v>74</v>
      </c>
      <c r="H2773" s="8">
        <v>11684003</v>
      </c>
      <c r="I2773" s="9">
        <v>1</v>
      </c>
      <c r="J2773" s="9">
        <v>0</v>
      </c>
      <c r="K2773" s="9">
        <v>0</v>
      </c>
      <c r="L2773" s="9">
        <v>1</v>
      </c>
      <c r="M2773" s="9">
        <v>0</v>
      </c>
      <c r="N2773" s="10">
        <v>2</v>
      </c>
    </row>
    <row r="2774" spans="1:14" x14ac:dyDescent="0.25">
      <c r="A2774" s="3" t="s">
        <v>10</v>
      </c>
      <c r="B2774" s="11" t="s">
        <v>65</v>
      </c>
      <c r="C2774" s="5">
        <v>11684</v>
      </c>
      <c r="D2774" s="5" t="s">
        <v>71</v>
      </c>
      <c r="E2774" s="12" t="s">
        <v>15</v>
      </c>
      <c r="F2774" s="7">
        <v>78</v>
      </c>
      <c r="G2774" s="7">
        <v>74</v>
      </c>
      <c r="H2774" s="8">
        <v>11684004</v>
      </c>
      <c r="I2774" s="9">
        <v>1</v>
      </c>
      <c r="J2774" s="9">
        <v>1</v>
      </c>
      <c r="K2774" s="9">
        <v>1</v>
      </c>
      <c r="L2774" s="9">
        <v>1</v>
      </c>
      <c r="M2774" s="9">
        <v>1</v>
      </c>
      <c r="N2774" s="10">
        <v>5</v>
      </c>
    </row>
    <row r="2775" spans="1:14" x14ac:dyDescent="0.25">
      <c r="A2775" s="3" t="s">
        <v>10</v>
      </c>
      <c r="B2775" s="11" t="s">
        <v>65</v>
      </c>
      <c r="C2775" s="5">
        <v>11684</v>
      </c>
      <c r="D2775" s="5" t="s">
        <v>71</v>
      </c>
      <c r="E2775" s="12" t="s">
        <v>15</v>
      </c>
      <c r="F2775" s="7">
        <v>78</v>
      </c>
      <c r="G2775" s="7">
        <v>74</v>
      </c>
      <c r="H2775" s="8">
        <v>11684005</v>
      </c>
      <c r="I2775" s="9">
        <v>1</v>
      </c>
      <c r="J2775" s="9">
        <v>1</v>
      </c>
      <c r="K2775" s="9">
        <v>1</v>
      </c>
      <c r="L2775" s="9">
        <v>0</v>
      </c>
      <c r="M2775" s="9">
        <v>1</v>
      </c>
      <c r="N2775" s="10">
        <v>4</v>
      </c>
    </row>
    <row r="2776" spans="1:14" x14ac:dyDescent="0.25">
      <c r="A2776" s="3" t="s">
        <v>10</v>
      </c>
      <c r="B2776" s="11" t="s">
        <v>65</v>
      </c>
      <c r="C2776" s="5">
        <v>11684</v>
      </c>
      <c r="D2776" s="5" t="s">
        <v>71</v>
      </c>
      <c r="E2776" s="12" t="s">
        <v>15</v>
      </c>
      <c r="F2776" s="7">
        <v>78</v>
      </c>
      <c r="G2776" s="7">
        <v>74</v>
      </c>
      <c r="H2776" s="8">
        <v>11684006</v>
      </c>
      <c r="I2776" s="9">
        <v>1</v>
      </c>
      <c r="J2776" s="9">
        <v>1</v>
      </c>
      <c r="K2776" s="9">
        <v>1</v>
      </c>
      <c r="L2776" s="9">
        <v>1</v>
      </c>
      <c r="M2776" s="9">
        <v>1</v>
      </c>
      <c r="N2776" s="10">
        <v>5</v>
      </c>
    </row>
    <row r="2777" spans="1:14" x14ac:dyDescent="0.25">
      <c r="A2777" s="3" t="s">
        <v>10</v>
      </c>
      <c r="B2777" s="11" t="s">
        <v>65</v>
      </c>
      <c r="C2777" s="5">
        <v>11684</v>
      </c>
      <c r="D2777" s="5" t="s">
        <v>71</v>
      </c>
      <c r="E2777" s="12" t="s">
        <v>15</v>
      </c>
      <c r="F2777" s="7">
        <v>78</v>
      </c>
      <c r="G2777" s="7">
        <v>74</v>
      </c>
      <c r="H2777" s="8">
        <v>11684007</v>
      </c>
      <c r="I2777" s="9">
        <v>1</v>
      </c>
      <c r="J2777" s="9">
        <v>1</v>
      </c>
      <c r="K2777" s="9">
        <v>0</v>
      </c>
      <c r="L2777" s="9">
        <v>1</v>
      </c>
      <c r="M2777" s="9">
        <v>1</v>
      </c>
      <c r="N2777" s="10">
        <v>4</v>
      </c>
    </row>
    <row r="2778" spans="1:14" x14ac:dyDescent="0.25">
      <c r="A2778" s="3" t="s">
        <v>10</v>
      </c>
      <c r="B2778" s="11" t="s">
        <v>65</v>
      </c>
      <c r="C2778" s="5">
        <v>11684</v>
      </c>
      <c r="D2778" s="5" t="s">
        <v>71</v>
      </c>
      <c r="E2778" s="12" t="s">
        <v>15</v>
      </c>
      <c r="F2778" s="7">
        <v>78</v>
      </c>
      <c r="G2778" s="7">
        <v>74</v>
      </c>
      <c r="H2778" s="8">
        <v>11684008</v>
      </c>
      <c r="I2778" s="9">
        <v>1</v>
      </c>
      <c r="J2778" s="9">
        <v>1</v>
      </c>
      <c r="K2778" s="9">
        <v>1</v>
      </c>
      <c r="L2778" s="9">
        <v>1</v>
      </c>
      <c r="M2778" s="9">
        <v>1</v>
      </c>
      <c r="N2778" s="10">
        <v>5</v>
      </c>
    </row>
    <row r="2779" spans="1:14" x14ac:dyDescent="0.25">
      <c r="A2779" s="3" t="s">
        <v>10</v>
      </c>
      <c r="B2779" s="11" t="s">
        <v>65</v>
      </c>
      <c r="C2779" s="5">
        <v>11684</v>
      </c>
      <c r="D2779" s="5" t="s">
        <v>71</v>
      </c>
      <c r="E2779" s="12" t="s">
        <v>15</v>
      </c>
      <c r="F2779" s="7">
        <v>78</v>
      </c>
      <c r="G2779" s="7">
        <v>74</v>
      </c>
      <c r="H2779" s="8">
        <v>11684009</v>
      </c>
      <c r="I2779" s="9">
        <v>1</v>
      </c>
      <c r="J2779" s="9">
        <v>1</v>
      </c>
      <c r="K2779" s="9">
        <v>0</v>
      </c>
      <c r="L2779" s="9">
        <v>1</v>
      </c>
      <c r="M2779" s="9">
        <v>1</v>
      </c>
      <c r="N2779" s="10">
        <v>4</v>
      </c>
    </row>
    <row r="2780" spans="1:14" x14ac:dyDescent="0.25">
      <c r="A2780" s="3" t="s">
        <v>10</v>
      </c>
      <c r="B2780" s="11" t="s">
        <v>65</v>
      </c>
      <c r="C2780" s="5">
        <v>11684</v>
      </c>
      <c r="D2780" s="5" t="s">
        <v>71</v>
      </c>
      <c r="E2780" s="12" t="s">
        <v>15</v>
      </c>
      <c r="F2780" s="7">
        <v>78</v>
      </c>
      <c r="G2780" s="7">
        <v>74</v>
      </c>
      <c r="H2780" s="8">
        <v>11684010</v>
      </c>
      <c r="I2780" s="9">
        <v>1</v>
      </c>
      <c r="J2780" s="9">
        <v>1</v>
      </c>
      <c r="K2780" s="9">
        <v>1</v>
      </c>
      <c r="L2780" s="9">
        <v>1</v>
      </c>
      <c r="M2780" s="9">
        <v>1</v>
      </c>
      <c r="N2780" s="10">
        <v>5</v>
      </c>
    </row>
    <row r="2781" spans="1:14" x14ac:dyDescent="0.25">
      <c r="A2781" s="3" t="s">
        <v>10</v>
      </c>
      <c r="B2781" s="11" t="s">
        <v>65</v>
      </c>
      <c r="C2781" s="5">
        <v>11684</v>
      </c>
      <c r="D2781" s="5" t="s">
        <v>71</v>
      </c>
      <c r="E2781" s="12" t="s">
        <v>15</v>
      </c>
      <c r="F2781" s="7">
        <v>78</v>
      </c>
      <c r="G2781" s="7">
        <v>74</v>
      </c>
      <c r="H2781" s="8">
        <v>11684011</v>
      </c>
      <c r="I2781" s="9">
        <v>1</v>
      </c>
      <c r="J2781" s="9">
        <v>1</v>
      </c>
      <c r="K2781" s="9">
        <v>0</v>
      </c>
      <c r="L2781" s="9">
        <v>1</v>
      </c>
      <c r="M2781" s="9">
        <v>1</v>
      </c>
      <c r="N2781" s="10">
        <v>4</v>
      </c>
    </row>
    <row r="2782" spans="1:14" x14ac:dyDescent="0.25">
      <c r="A2782" s="3" t="s">
        <v>10</v>
      </c>
      <c r="B2782" s="11" t="s">
        <v>65</v>
      </c>
      <c r="C2782" s="5">
        <v>11684</v>
      </c>
      <c r="D2782" s="5" t="s">
        <v>71</v>
      </c>
      <c r="E2782" s="12" t="s">
        <v>15</v>
      </c>
      <c r="F2782" s="7">
        <v>78</v>
      </c>
      <c r="G2782" s="7">
        <v>74</v>
      </c>
      <c r="H2782" s="8">
        <v>11684012</v>
      </c>
      <c r="I2782" s="9">
        <v>1</v>
      </c>
      <c r="J2782" s="9">
        <v>1</v>
      </c>
      <c r="K2782" s="9">
        <v>1</v>
      </c>
      <c r="L2782" s="9">
        <v>1</v>
      </c>
      <c r="M2782" s="9">
        <v>1</v>
      </c>
      <c r="N2782" s="10">
        <v>5</v>
      </c>
    </row>
    <row r="2783" spans="1:14" x14ac:dyDescent="0.25">
      <c r="A2783" s="3" t="s">
        <v>10</v>
      </c>
      <c r="B2783" s="11" t="s">
        <v>65</v>
      </c>
      <c r="C2783" s="5">
        <v>11684</v>
      </c>
      <c r="D2783" s="5" t="s">
        <v>71</v>
      </c>
      <c r="E2783" s="12" t="s">
        <v>15</v>
      </c>
      <c r="F2783" s="7">
        <v>78</v>
      </c>
      <c r="G2783" s="7">
        <v>74</v>
      </c>
      <c r="H2783" s="8">
        <v>11684013</v>
      </c>
      <c r="I2783" s="9">
        <v>1</v>
      </c>
      <c r="J2783" s="9">
        <v>1</v>
      </c>
      <c r="K2783" s="9">
        <v>1</v>
      </c>
      <c r="L2783" s="9">
        <v>1</v>
      </c>
      <c r="M2783" s="9">
        <v>1</v>
      </c>
      <c r="N2783" s="10">
        <v>5</v>
      </c>
    </row>
    <row r="2784" spans="1:14" x14ac:dyDescent="0.25">
      <c r="A2784" s="3" t="s">
        <v>10</v>
      </c>
      <c r="B2784" s="11" t="s">
        <v>65</v>
      </c>
      <c r="C2784" s="5">
        <v>11684</v>
      </c>
      <c r="D2784" s="5" t="s">
        <v>71</v>
      </c>
      <c r="E2784" s="12" t="s">
        <v>15</v>
      </c>
      <c r="F2784" s="7">
        <v>78</v>
      </c>
      <c r="G2784" s="7">
        <v>74</v>
      </c>
      <c r="H2784" s="8">
        <v>11684014</v>
      </c>
      <c r="I2784" s="9">
        <v>1</v>
      </c>
      <c r="J2784" s="9">
        <v>1</v>
      </c>
      <c r="K2784" s="9">
        <v>1</v>
      </c>
      <c r="L2784" s="9">
        <v>1</v>
      </c>
      <c r="M2784" s="9">
        <v>1</v>
      </c>
      <c r="N2784" s="10">
        <v>5</v>
      </c>
    </row>
    <row r="2785" spans="1:14" x14ac:dyDescent="0.25">
      <c r="A2785" s="3" t="s">
        <v>10</v>
      </c>
      <c r="B2785" s="11" t="s">
        <v>65</v>
      </c>
      <c r="C2785" s="5">
        <v>11684</v>
      </c>
      <c r="D2785" s="5" t="s">
        <v>71</v>
      </c>
      <c r="E2785" s="12" t="s">
        <v>15</v>
      </c>
      <c r="F2785" s="7">
        <v>78</v>
      </c>
      <c r="G2785" s="7">
        <v>74</v>
      </c>
      <c r="H2785" s="8">
        <v>11684015</v>
      </c>
      <c r="I2785" s="9">
        <v>1</v>
      </c>
      <c r="J2785" s="9">
        <v>1</v>
      </c>
      <c r="K2785" s="9">
        <v>1</v>
      </c>
      <c r="L2785" s="9">
        <v>1</v>
      </c>
      <c r="M2785" s="9">
        <v>1</v>
      </c>
      <c r="N2785" s="10">
        <v>5</v>
      </c>
    </row>
    <row r="2786" spans="1:14" x14ac:dyDescent="0.25">
      <c r="A2786" s="3" t="s">
        <v>10</v>
      </c>
      <c r="B2786" s="11" t="s">
        <v>65</v>
      </c>
      <c r="C2786" s="5">
        <v>11684</v>
      </c>
      <c r="D2786" s="5" t="s">
        <v>71</v>
      </c>
      <c r="E2786" s="12" t="s">
        <v>15</v>
      </c>
      <c r="F2786" s="7">
        <v>78</v>
      </c>
      <c r="G2786" s="7">
        <v>74</v>
      </c>
      <c r="H2786" s="8">
        <v>11684016</v>
      </c>
      <c r="I2786" s="9">
        <v>1</v>
      </c>
      <c r="J2786" s="9">
        <v>1</v>
      </c>
      <c r="K2786" s="9">
        <v>1</v>
      </c>
      <c r="L2786" s="9">
        <v>1</v>
      </c>
      <c r="M2786" s="9">
        <v>1</v>
      </c>
      <c r="N2786" s="10">
        <v>5</v>
      </c>
    </row>
    <row r="2787" spans="1:14" x14ac:dyDescent="0.25">
      <c r="A2787" s="3" t="s">
        <v>10</v>
      </c>
      <c r="B2787" s="11" t="s">
        <v>65</v>
      </c>
      <c r="C2787" s="5">
        <v>11684</v>
      </c>
      <c r="D2787" s="5" t="s">
        <v>71</v>
      </c>
      <c r="E2787" s="12" t="s">
        <v>15</v>
      </c>
      <c r="F2787" s="7">
        <v>78</v>
      </c>
      <c r="G2787" s="7">
        <v>74</v>
      </c>
      <c r="H2787" s="8">
        <v>11684017</v>
      </c>
      <c r="I2787" s="9">
        <v>1</v>
      </c>
      <c r="J2787" s="9">
        <v>1</v>
      </c>
      <c r="K2787" s="9">
        <v>1</v>
      </c>
      <c r="L2787" s="9">
        <v>1</v>
      </c>
      <c r="M2787" s="9">
        <v>1</v>
      </c>
      <c r="N2787" s="10">
        <v>5</v>
      </c>
    </row>
    <row r="2788" spans="1:14" x14ac:dyDescent="0.25">
      <c r="A2788" s="3" t="s">
        <v>10</v>
      </c>
      <c r="B2788" s="11" t="s">
        <v>65</v>
      </c>
      <c r="C2788" s="5">
        <v>11684</v>
      </c>
      <c r="D2788" s="5" t="s">
        <v>71</v>
      </c>
      <c r="E2788" s="12" t="s">
        <v>15</v>
      </c>
      <c r="F2788" s="7">
        <v>78</v>
      </c>
      <c r="G2788" s="7">
        <v>74</v>
      </c>
      <c r="H2788" s="8">
        <v>11684018</v>
      </c>
      <c r="I2788" s="9">
        <v>1</v>
      </c>
      <c r="J2788" s="9">
        <v>0</v>
      </c>
      <c r="K2788" s="9">
        <v>1</v>
      </c>
      <c r="L2788" s="9">
        <v>1</v>
      </c>
      <c r="M2788" s="9">
        <v>1</v>
      </c>
      <c r="N2788" s="10">
        <v>4</v>
      </c>
    </row>
    <row r="2789" spans="1:14" x14ac:dyDescent="0.25">
      <c r="A2789" s="3" t="s">
        <v>10</v>
      </c>
      <c r="B2789" s="11" t="s">
        <v>65</v>
      </c>
      <c r="C2789" s="5">
        <v>11684</v>
      </c>
      <c r="D2789" s="5" t="s">
        <v>71</v>
      </c>
      <c r="E2789" s="12" t="s">
        <v>15</v>
      </c>
      <c r="F2789" s="7">
        <v>78</v>
      </c>
      <c r="G2789" s="7">
        <v>74</v>
      </c>
      <c r="H2789" s="8">
        <v>11684019</v>
      </c>
      <c r="I2789" s="9">
        <v>1</v>
      </c>
      <c r="J2789" s="9">
        <v>1</v>
      </c>
      <c r="K2789" s="9">
        <v>1</v>
      </c>
      <c r="L2789" s="9">
        <v>1</v>
      </c>
      <c r="M2789" s="9">
        <v>1</v>
      </c>
      <c r="N2789" s="10">
        <v>5</v>
      </c>
    </row>
    <row r="2790" spans="1:14" x14ac:dyDescent="0.25">
      <c r="A2790" s="3" t="s">
        <v>10</v>
      </c>
      <c r="B2790" s="11" t="s">
        <v>65</v>
      </c>
      <c r="C2790" s="5">
        <v>11684</v>
      </c>
      <c r="D2790" s="5" t="s">
        <v>71</v>
      </c>
      <c r="E2790" s="12" t="s">
        <v>15</v>
      </c>
      <c r="F2790" s="7">
        <v>78</v>
      </c>
      <c r="G2790" s="7">
        <v>74</v>
      </c>
      <c r="H2790" s="8">
        <v>11684020</v>
      </c>
      <c r="I2790" s="9">
        <v>1</v>
      </c>
      <c r="J2790" s="9">
        <v>1</v>
      </c>
      <c r="K2790" s="9">
        <v>1</v>
      </c>
      <c r="L2790" s="9">
        <v>1</v>
      </c>
      <c r="M2790" s="9">
        <v>1</v>
      </c>
      <c r="N2790" s="10">
        <v>5</v>
      </c>
    </row>
    <row r="2791" spans="1:14" x14ac:dyDescent="0.25">
      <c r="A2791" s="3" t="s">
        <v>10</v>
      </c>
      <c r="B2791" s="11" t="s">
        <v>65</v>
      </c>
      <c r="C2791" s="5">
        <v>11684</v>
      </c>
      <c r="D2791" s="5" t="s">
        <v>71</v>
      </c>
      <c r="E2791" s="12" t="s">
        <v>15</v>
      </c>
      <c r="F2791" s="7">
        <v>78</v>
      </c>
      <c r="G2791" s="7">
        <v>74</v>
      </c>
      <c r="H2791" s="8">
        <v>11684021</v>
      </c>
      <c r="I2791" s="9">
        <v>1</v>
      </c>
      <c r="J2791" s="9">
        <v>1</v>
      </c>
      <c r="K2791" s="9">
        <v>1</v>
      </c>
      <c r="L2791" s="9">
        <v>1</v>
      </c>
      <c r="M2791" s="9">
        <v>1</v>
      </c>
      <c r="N2791" s="10">
        <v>5</v>
      </c>
    </row>
    <row r="2792" spans="1:14" x14ac:dyDescent="0.25">
      <c r="A2792" s="3" t="s">
        <v>10</v>
      </c>
      <c r="B2792" s="11" t="s">
        <v>65</v>
      </c>
      <c r="C2792" s="5">
        <v>11684</v>
      </c>
      <c r="D2792" s="5" t="s">
        <v>71</v>
      </c>
      <c r="E2792" s="12" t="s">
        <v>15</v>
      </c>
      <c r="F2792" s="7">
        <v>78</v>
      </c>
      <c r="G2792" s="7">
        <v>74</v>
      </c>
      <c r="H2792" s="8">
        <v>11684022</v>
      </c>
      <c r="I2792" s="9">
        <v>1</v>
      </c>
      <c r="J2792" s="9">
        <v>1</v>
      </c>
      <c r="K2792" s="9">
        <v>1</v>
      </c>
      <c r="L2792" s="9">
        <v>1</v>
      </c>
      <c r="M2792" s="9">
        <v>1</v>
      </c>
      <c r="N2792" s="10">
        <v>5</v>
      </c>
    </row>
    <row r="2793" spans="1:14" x14ac:dyDescent="0.25">
      <c r="A2793" s="3" t="s">
        <v>10</v>
      </c>
      <c r="B2793" s="11" t="s">
        <v>65</v>
      </c>
      <c r="C2793" s="5">
        <v>11684</v>
      </c>
      <c r="D2793" s="5" t="s">
        <v>71</v>
      </c>
      <c r="E2793" s="12" t="s">
        <v>15</v>
      </c>
      <c r="F2793" s="7">
        <v>78</v>
      </c>
      <c r="G2793" s="7">
        <v>74</v>
      </c>
      <c r="H2793" s="8">
        <v>11684023</v>
      </c>
      <c r="I2793" s="9">
        <v>1</v>
      </c>
      <c r="J2793" s="9">
        <v>1</v>
      </c>
      <c r="K2793" s="9">
        <v>1</v>
      </c>
      <c r="L2793" s="9">
        <v>1</v>
      </c>
      <c r="M2793" s="9">
        <v>1</v>
      </c>
      <c r="N2793" s="10">
        <v>5</v>
      </c>
    </row>
    <row r="2794" spans="1:14" x14ac:dyDescent="0.25">
      <c r="A2794" s="3" t="s">
        <v>10</v>
      </c>
      <c r="B2794" s="11" t="s">
        <v>65</v>
      </c>
      <c r="C2794" s="5">
        <v>11684</v>
      </c>
      <c r="D2794" s="5" t="s">
        <v>71</v>
      </c>
      <c r="E2794" s="13" t="s">
        <v>16</v>
      </c>
      <c r="F2794" s="7">
        <v>78</v>
      </c>
      <c r="G2794" s="7">
        <v>74</v>
      </c>
      <c r="H2794" s="8">
        <v>11684024</v>
      </c>
      <c r="I2794" s="9">
        <v>1</v>
      </c>
      <c r="J2794" s="9">
        <v>0</v>
      </c>
      <c r="K2794" s="9">
        <v>1</v>
      </c>
      <c r="L2794" s="9">
        <v>0</v>
      </c>
      <c r="M2794" s="9">
        <v>1</v>
      </c>
      <c r="N2794" s="10">
        <v>3</v>
      </c>
    </row>
    <row r="2795" spans="1:14" x14ac:dyDescent="0.25">
      <c r="A2795" s="3" t="s">
        <v>10</v>
      </c>
      <c r="B2795" s="11" t="s">
        <v>65</v>
      </c>
      <c r="C2795" s="5">
        <v>11684</v>
      </c>
      <c r="D2795" s="5" t="s">
        <v>71</v>
      </c>
      <c r="E2795" s="12" t="s">
        <v>16</v>
      </c>
      <c r="F2795" s="7">
        <v>78</v>
      </c>
      <c r="G2795" s="7">
        <v>74</v>
      </c>
      <c r="H2795" s="8">
        <v>11684025</v>
      </c>
      <c r="I2795" s="9">
        <v>1</v>
      </c>
      <c r="J2795" s="9">
        <v>0</v>
      </c>
      <c r="K2795" s="9">
        <v>1</v>
      </c>
      <c r="L2795" s="9">
        <v>1</v>
      </c>
      <c r="M2795" s="9">
        <v>1</v>
      </c>
      <c r="N2795" s="10">
        <v>4</v>
      </c>
    </row>
    <row r="2796" spans="1:14" x14ac:dyDescent="0.25">
      <c r="A2796" s="3" t="s">
        <v>10</v>
      </c>
      <c r="B2796" s="11" t="s">
        <v>65</v>
      </c>
      <c r="C2796" s="5">
        <v>11684</v>
      </c>
      <c r="D2796" s="5" t="s">
        <v>71</v>
      </c>
      <c r="E2796" s="12" t="s">
        <v>16</v>
      </c>
      <c r="F2796" s="7">
        <v>78</v>
      </c>
      <c r="G2796" s="7">
        <v>74</v>
      </c>
      <c r="H2796" s="8">
        <v>11684026</v>
      </c>
      <c r="I2796" s="9">
        <v>1</v>
      </c>
      <c r="J2796" s="9">
        <v>0</v>
      </c>
      <c r="K2796" s="9">
        <v>0</v>
      </c>
      <c r="L2796" s="9">
        <v>0</v>
      </c>
      <c r="M2796" s="9">
        <v>1</v>
      </c>
      <c r="N2796" s="10">
        <v>2</v>
      </c>
    </row>
    <row r="2797" spans="1:14" x14ac:dyDescent="0.25">
      <c r="A2797" s="3" t="s">
        <v>10</v>
      </c>
      <c r="B2797" s="11" t="s">
        <v>65</v>
      </c>
      <c r="C2797" s="5">
        <v>11684</v>
      </c>
      <c r="D2797" s="5" t="s">
        <v>71</v>
      </c>
      <c r="E2797" s="12" t="s">
        <v>16</v>
      </c>
      <c r="F2797" s="7">
        <v>78</v>
      </c>
      <c r="G2797" s="7">
        <v>74</v>
      </c>
      <c r="H2797" s="8">
        <v>11684027</v>
      </c>
      <c r="I2797" s="9">
        <v>1</v>
      </c>
      <c r="J2797" s="9">
        <v>0</v>
      </c>
      <c r="K2797" s="9">
        <v>0</v>
      </c>
      <c r="L2797" s="9">
        <v>1</v>
      </c>
      <c r="M2797" s="9">
        <v>1</v>
      </c>
      <c r="N2797" s="10">
        <v>3</v>
      </c>
    </row>
    <row r="2798" spans="1:14" x14ac:dyDescent="0.25">
      <c r="A2798" s="3" t="s">
        <v>10</v>
      </c>
      <c r="B2798" s="11" t="s">
        <v>65</v>
      </c>
      <c r="C2798" s="5">
        <v>11684</v>
      </c>
      <c r="D2798" s="5" t="s">
        <v>71</v>
      </c>
      <c r="E2798" s="12" t="s">
        <v>16</v>
      </c>
      <c r="F2798" s="7">
        <v>78</v>
      </c>
      <c r="G2798" s="7">
        <v>74</v>
      </c>
      <c r="H2798" s="8">
        <v>11684028</v>
      </c>
      <c r="I2798" s="9">
        <v>1</v>
      </c>
      <c r="J2798" s="9">
        <v>0</v>
      </c>
      <c r="K2798" s="9">
        <v>1</v>
      </c>
      <c r="L2798" s="9">
        <v>1</v>
      </c>
      <c r="M2798" s="9">
        <v>1</v>
      </c>
      <c r="N2798" s="10">
        <v>4</v>
      </c>
    </row>
    <row r="2799" spans="1:14" x14ac:dyDescent="0.25">
      <c r="A2799" s="3" t="s">
        <v>10</v>
      </c>
      <c r="B2799" s="11" t="s">
        <v>65</v>
      </c>
      <c r="C2799" s="5">
        <v>11684</v>
      </c>
      <c r="D2799" s="5" t="s">
        <v>71</v>
      </c>
      <c r="E2799" s="12" t="s">
        <v>16</v>
      </c>
      <c r="F2799" s="7">
        <v>78</v>
      </c>
      <c r="G2799" s="7">
        <v>74</v>
      </c>
      <c r="H2799" s="8">
        <v>11684029</v>
      </c>
      <c r="I2799" s="9">
        <v>1</v>
      </c>
      <c r="J2799" s="9">
        <v>1</v>
      </c>
      <c r="K2799" s="9">
        <v>0</v>
      </c>
      <c r="L2799" s="9">
        <v>0</v>
      </c>
      <c r="M2799" s="9">
        <v>1</v>
      </c>
      <c r="N2799" s="10">
        <v>3</v>
      </c>
    </row>
    <row r="2800" spans="1:14" x14ac:dyDescent="0.25">
      <c r="A2800" s="3" t="s">
        <v>10</v>
      </c>
      <c r="B2800" s="11" t="s">
        <v>65</v>
      </c>
      <c r="C2800" s="5">
        <v>11684</v>
      </c>
      <c r="D2800" s="5" t="s">
        <v>71</v>
      </c>
      <c r="E2800" s="12" t="s">
        <v>16</v>
      </c>
      <c r="F2800" s="7">
        <v>78</v>
      </c>
      <c r="G2800" s="7">
        <v>74</v>
      </c>
      <c r="H2800" s="8">
        <v>11684030</v>
      </c>
      <c r="I2800" s="9">
        <v>1</v>
      </c>
      <c r="J2800" s="9">
        <v>0</v>
      </c>
      <c r="K2800" s="9">
        <v>1</v>
      </c>
      <c r="L2800" s="9">
        <v>0</v>
      </c>
      <c r="M2800" s="9">
        <v>1</v>
      </c>
      <c r="N2800" s="10">
        <v>3</v>
      </c>
    </row>
    <row r="2801" spans="1:14" x14ac:dyDescent="0.25">
      <c r="A2801" s="3" t="s">
        <v>10</v>
      </c>
      <c r="B2801" s="11" t="s">
        <v>65</v>
      </c>
      <c r="C2801" s="5">
        <v>11684</v>
      </c>
      <c r="D2801" s="5" t="s">
        <v>71</v>
      </c>
      <c r="E2801" s="12" t="s">
        <v>16</v>
      </c>
      <c r="F2801" s="7">
        <v>78</v>
      </c>
      <c r="G2801" s="7">
        <v>74</v>
      </c>
      <c r="H2801" s="8">
        <v>11684031</v>
      </c>
      <c r="I2801" s="9">
        <v>1</v>
      </c>
      <c r="J2801" s="9">
        <v>1</v>
      </c>
      <c r="K2801" s="9">
        <v>0</v>
      </c>
      <c r="L2801" s="9">
        <v>1</v>
      </c>
      <c r="M2801" s="9">
        <v>1</v>
      </c>
      <c r="N2801" s="10">
        <v>4</v>
      </c>
    </row>
    <row r="2802" spans="1:14" x14ac:dyDescent="0.25">
      <c r="A2802" s="3" t="s">
        <v>10</v>
      </c>
      <c r="B2802" s="11" t="s">
        <v>65</v>
      </c>
      <c r="C2802" s="5">
        <v>11684</v>
      </c>
      <c r="D2802" s="5" t="s">
        <v>71</v>
      </c>
      <c r="E2802" s="12" t="s">
        <v>16</v>
      </c>
      <c r="F2802" s="7">
        <v>78</v>
      </c>
      <c r="G2802" s="7">
        <v>74</v>
      </c>
      <c r="H2802" s="8">
        <v>11684032</v>
      </c>
      <c r="I2802" s="9">
        <v>1</v>
      </c>
      <c r="J2802" s="9">
        <v>1</v>
      </c>
      <c r="K2802" s="9">
        <v>1</v>
      </c>
      <c r="L2802" s="9">
        <v>1</v>
      </c>
      <c r="M2802" s="9">
        <v>1</v>
      </c>
      <c r="N2802" s="10">
        <v>5</v>
      </c>
    </row>
    <row r="2803" spans="1:14" x14ac:dyDescent="0.25">
      <c r="A2803" s="3" t="s">
        <v>10</v>
      </c>
      <c r="B2803" s="11" t="s">
        <v>65</v>
      </c>
      <c r="C2803" s="5">
        <v>11684</v>
      </c>
      <c r="D2803" s="5" t="s">
        <v>71</v>
      </c>
      <c r="E2803" s="12" t="s">
        <v>16</v>
      </c>
      <c r="F2803" s="7">
        <v>78</v>
      </c>
      <c r="G2803" s="7">
        <v>74</v>
      </c>
      <c r="H2803" s="8">
        <v>11684033</v>
      </c>
      <c r="I2803" s="9">
        <v>1</v>
      </c>
      <c r="J2803" s="9">
        <v>1</v>
      </c>
      <c r="K2803" s="9">
        <v>0</v>
      </c>
      <c r="L2803" s="9">
        <v>1</v>
      </c>
      <c r="M2803" s="9">
        <v>1</v>
      </c>
      <c r="N2803" s="10">
        <v>4</v>
      </c>
    </row>
    <row r="2804" spans="1:14" x14ac:dyDescent="0.25">
      <c r="A2804" s="3" t="s">
        <v>10</v>
      </c>
      <c r="B2804" s="11" t="s">
        <v>65</v>
      </c>
      <c r="C2804" s="5">
        <v>11684</v>
      </c>
      <c r="D2804" s="5" t="s">
        <v>71</v>
      </c>
      <c r="E2804" s="12" t="s">
        <v>16</v>
      </c>
      <c r="F2804" s="7">
        <v>78</v>
      </c>
      <c r="G2804" s="7">
        <v>74</v>
      </c>
      <c r="H2804" s="8">
        <v>11684034</v>
      </c>
      <c r="I2804" s="9">
        <v>1</v>
      </c>
      <c r="J2804" s="9">
        <v>1</v>
      </c>
      <c r="K2804" s="9">
        <v>0</v>
      </c>
      <c r="L2804" s="9">
        <v>1</v>
      </c>
      <c r="M2804" s="9">
        <v>1</v>
      </c>
      <c r="N2804" s="10">
        <v>4</v>
      </c>
    </row>
    <row r="2805" spans="1:14" x14ac:dyDescent="0.25">
      <c r="A2805" s="3" t="s">
        <v>10</v>
      </c>
      <c r="B2805" s="11" t="s">
        <v>65</v>
      </c>
      <c r="C2805" s="5">
        <v>11684</v>
      </c>
      <c r="D2805" s="5" t="s">
        <v>71</v>
      </c>
      <c r="E2805" s="12" t="s">
        <v>16</v>
      </c>
      <c r="F2805" s="7">
        <v>78</v>
      </c>
      <c r="G2805" s="7">
        <v>74</v>
      </c>
      <c r="H2805" s="8">
        <v>11684035</v>
      </c>
      <c r="I2805" s="9">
        <v>1</v>
      </c>
      <c r="J2805" s="9">
        <v>1</v>
      </c>
      <c r="K2805" s="9">
        <v>0</v>
      </c>
      <c r="L2805" s="9">
        <v>1</v>
      </c>
      <c r="M2805" s="9">
        <v>1</v>
      </c>
      <c r="N2805" s="10">
        <v>4</v>
      </c>
    </row>
    <row r="2806" spans="1:14" x14ac:dyDescent="0.25">
      <c r="A2806" s="3" t="s">
        <v>10</v>
      </c>
      <c r="B2806" s="11" t="s">
        <v>65</v>
      </c>
      <c r="C2806" s="5">
        <v>11684</v>
      </c>
      <c r="D2806" s="5" t="s">
        <v>71</v>
      </c>
      <c r="E2806" s="12" t="s">
        <v>16</v>
      </c>
      <c r="F2806" s="7">
        <v>78</v>
      </c>
      <c r="G2806" s="7">
        <v>74</v>
      </c>
      <c r="H2806" s="8">
        <v>11684036</v>
      </c>
      <c r="I2806" s="9">
        <v>1</v>
      </c>
      <c r="J2806" s="9">
        <v>1</v>
      </c>
      <c r="K2806" s="9">
        <v>0</v>
      </c>
      <c r="L2806" s="9">
        <v>1</v>
      </c>
      <c r="M2806" s="9">
        <v>1</v>
      </c>
      <c r="N2806" s="10">
        <v>4</v>
      </c>
    </row>
    <row r="2807" spans="1:14" x14ac:dyDescent="0.25">
      <c r="A2807" s="3" t="s">
        <v>10</v>
      </c>
      <c r="B2807" s="11" t="s">
        <v>65</v>
      </c>
      <c r="C2807" s="5">
        <v>11684</v>
      </c>
      <c r="D2807" s="5" t="s">
        <v>71</v>
      </c>
      <c r="E2807" s="12" t="s">
        <v>16</v>
      </c>
      <c r="F2807" s="7">
        <v>78</v>
      </c>
      <c r="G2807" s="7">
        <v>74</v>
      </c>
      <c r="H2807" s="8">
        <v>11684037</v>
      </c>
      <c r="I2807" s="9">
        <v>1</v>
      </c>
      <c r="J2807" s="9">
        <v>1</v>
      </c>
      <c r="K2807" s="9">
        <v>0</v>
      </c>
      <c r="L2807" s="9">
        <v>0</v>
      </c>
      <c r="M2807" s="9">
        <v>1</v>
      </c>
      <c r="N2807" s="10">
        <v>3</v>
      </c>
    </row>
    <row r="2808" spans="1:14" x14ac:dyDescent="0.25">
      <c r="A2808" s="3" t="s">
        <v>10</v>
      </c>
      <c r="B2808" s="11" t="s">
        <v>65</v>
      </c>
      <c r="C2808" s="5">
        <v>11684</v>
      </c>
      <c r="D2808" s="5" t="s">
        <v>71</v>
      </c>
      <c r="E2808" s="12" t="s">
        <v>16</v>
      </c>
      <c r="F2808" s="7">
        <v>78</v>
      </c>
      <c r="G2808" s="7">
        <v>74</v>
      </c>
      <c r="H2808" s="8">
        <v>11684038</v>
      </c>
      <c r="I2808" s="9">
        <v>1</v>
      </c>
      <c r="J2808" s="9">
        <v>0</v>
      </c>
      <c r="K2808" s="9">
        <v>0</v>
      </c>
      <c r="L2808" s="9">
        <v>1</v>
      </c>
      <c r="M2808" s="9">
        <v>1</v>
      </c>
      <c r="N2808" s="10">
        <v>3</v>
      </c>
    </row>
    <row r="2809" spans="1:14" x14ac:dyDescent="0.25">
      <c r="A2809" s="3" t="s">
        <v>10</v>
      </c>
      <c r="B2809" s="11" t="s">
        <v>65</v>
      </c>
      <c r="C2809" s="5">
        <v>11684</v>
      </c>
      <c r="D2809" s="5" t="s">
        <v>71</v>
      </c>
      <c r="E2809" s="12" t="s">
        <v>16</v>
      </c>
      <c r="F2809" s="7">
        <v>78</v>
      </c>
      <c r="G2809" s="7">
        <v>74</v>
      </c>
      <c r="H2809" s="8">
        <v>11684039</v>
      </c>
      <c r="I2809" s="9">
        <v>0</v>
      </c>
      <c r="J2809" s="9">
        <v>0</v>
      </c>
      <c r="K2809" s="9">
        <v>0</v>
      </c>
      <c r="L2809" s="9">
        <v>1</v>
      </c>
      <c r="M2809" s="9">
        <v>0</v>
      </c>
      <c r="N2809" s="10">
        <v>1</v>
      </c>
    </row>
    <row r="2810" spans="1:14" x14ac:dyDescent="0.25">
      <c r="A2810" s="3" t="s">
        <v>10</v>
      </c>
      <c r="B2810" s="11" t="s">
        <v>65</v>
      </c>
      <c r="C2810" s="5">
        <v>11684</v>
      </c>
      <c r="D2810" s="5" t="s">
        <v>71</v>
      </c>
      <c r="E2810" s="12" t="s">
        <v>16</v>
      </c>
      <c r="F2810" s="7">
        <v>78</v>
      </c>
      <c r="G2810" s="7">
        <v>74</v>
      </c>
      <c r="H2810" s="8">
        <v>11684040</v>
      </c>
      <c r="I2810" s="9">
        <v>1</v>
      </c>
      <c r="J2810" s="9">
        <v>1</v>
      </c>
      <c r="K2810" s="9">
        <v>0</v>
      </c>
      <c r="L2810" s="9">
        <v>0</v>
      </c>
      <c r="M2810" s="9">
        <v>1</v>
      </c>
      <c r="N2810" s="10">
        <v>3</v>
      </c>
    </row>
    <row r="2811" spans="1:14" x14ac:dyDescent="0.25">
      <c r="A2811" s="3" t="s">
        <v>10</v>
      </c>
      <c r="B2811" s="11" t="s">
        <v>65</v>
      </c>
      <c r="C2811" s="5">
        <v>11684</v>
      </c>
      <c r="D2811" s="5" t="s">
        <v>71</v>
      </c>
      <c r="E2811" s="12" t="s">
        <v>16</v>
      </c>
      <c r="F2811" s="7">
        <v>78</v>
      </c>
      <c r="G2811" s="7">
        <v>74</v>
      </c>
      <c r="H2811" s="8">
        <v>11684041</v>
      </c>
      <c r="I2811" s="9">
        <v>1</v>
      </c>
      <c r="J2811" s="9">
        <v>0</v>
      </c>
      <c r="K2811" s="9">
        <v>0</v>
      </c>
      <c r="L2811" s="9">
        <v>1</v>
      </c>
      <c r="M2811" s="9">
        <v>0</v>
      </c>
      <c r="N2811" s="10">
        <v>2</v>
      </c>
    </row>
    <row r="2812" spans="1:14" x14ac:dyDescent="0.25">
      <c r="A2812" s="3" t="s">
        <v>10</v>
      </c>
      <c r="B2812" s="11" t="s">
        <v>65</v>
      </c>
      <c r="C2812" s="5">
        <v>11684</v>
      </c>
      <c r="D2812" s="5" t="s">
        <v>71</v>
      </c>
      <c r="E2812" s="12" t="s">
        <v>16</v>
      </c>
      <c r="F2812" s="7">
        <v>78</v>
      </c>
      <c r="G2812" s="7">
        <v>74</v>
      </c>
      <c r="H2812" s="8">
        <v>11684042</v>
      </c>
      <c r="I2812" s="9">
        <v>1</v>
      </c>
      <c r="J2812" s="9">
        <v>1</v>
      </c>
      <c r="K2812" s="9">
        <v>0</v>
      </c>
      <c r="L2812" s="9">
        <v>1</v>
      </c>
      <c r="M2812" s="9">
        <v>1</v>
      </c>
      <c r="N2812" s="10">
        <v>4</v>
      </c>
    </row>
    <row r="2813" spans="1:14" x14ac:dyDescent="0.25">
      <c r="A2813" s="3" t="s">
        <v>10</v>
      </c>
      <c r="B2813" s="11" t="s">
        <v>65</v>
      </c>
      <c r="C2813" s="5">
        <v>11684</v>
      </c>
      <c r="D2813" s="5" t="s">
        <v>71</v>
      </c>
      <c r="E2813" s="12" t="s">
        <v>16</v>
      </c>
      <c r="F2813" s="7">
        <v>78</v>
      </c>
      <c r="G2813" s="7">
        <v>74</v>
      </c>
      <c r="H2813" s="8">
        <v>11684043</v>
      </c>
      <c r="I2813" s="9">
        <v>1</v>
      </c>
      <c r="J2813" s="9">
        <v>1</v>
      </c>
      <c r="K2813" s="9">
        <v>1</v>
      </c>
      <c r="L2813" s="9">
        <v>1</v>
      </c>
      <c r="M2813" s="9">
        <v>1</v>
      </c>
      <c r="N2813" s="10">
        <v>5</v>
      </c>
    </row>
    <row r="2814" spans="1:14" x14ac:dyDescent="0.25">
      <c r="A2814" s="3" t="s">
        <v>10</v>
      </c>
      <c r="B2814" s="11" t="s">
        <v>65</v>
      </c>
      <c r="C2814" s="5">
        <v>11684</v>
      </c>
      <c r="D2814" s="5" t="s">
        <v>71</v>
      </c>
      <c r="E2814" s="12" t="s">
        <v>16</v>
      </c>
      <c r="F2814" s="7">
        <v>78</v>
      </c>
      <c r="G2814" s="7">
        <v>74</v>
      </c>
      <c r="H2814" s="8">
        <v>11684044</v>
      </c>
      <c r="I2814" s="9">
        <v>1</v>
      </c>
      <c r="J2814" s="9">
        <v>1</v>
      </c>
      <c r="K2814" s="9">
        <v>0</v>
      </c>
      <c r="L2814" s="9">
        <v>1</v>
      </c>
      <c r="M2814" s="9">
        <v>1</v>
      </c>
      <c r="N2814" s="10">
        <v>4</v>
      </c>
    </row>
    <row r="2815" spans="1:14" x14ac:dyDescent="0.25">
      <c r="A2815" s="3" t="s">
        <v>10</v>
      </c>
      <c r="B2815" s="11" t="s">
        <v>65</v>
      </c>
      <c r="C2815" s="5">
        <v>11684</v>
      </c>
      <c r="D2815" s="5" t="s">
        <v>71</v>
      </c>
      <c r="E2815" s="12" t="s">
        <v>16</v>
      </c>
      <c r="F2815" s="7">
        <v>78</v>
      </c>
      <c r="G2815" s="7">
        <v>74</v>
      </c>
      <c r="H2815" s="8">
        <v>11684045</v>
      </c>
      <c r="I2815" s="9">
        <v>1</v>
      </c>
      <c r="J2815" s="9">
        <v>0</v>
      </c>
      <c r="K2815" s="9">
        <v>1</v>
      </c>
      <c r="L2815" s="9">
        <v>1</v>
      </c>
      <c r="M2815" s="9">
        <v>1</v>
      </c>
      <c r="N2815" s="10">
        <v>4</v>
      </c>
    </row>
    <row r="2816" spans="1:14" x14ac:dyDescent="0.25">
      <c r="A2816" s="3" t="s">
        <v>10</v>
      </c>
      <c r="B2816" s="11" t="s">
        <v>65</v>
      </c>
      <c r="C2816" s="5">
        <v>11684</v>
      </c>
      <c r="D2816" s="5" t="s">
        <v>71</v>
      </c>
      <c r="E2816" s="12" t="s">
        <v>16</v>
      </c>
      <c r="F2816" s="7">
        <v>78</v>
      </c>
      <c r="G2816" s="7">
        <v>74</v>
      </c>
      <c r="H2816" s="8">
        <v>11684046</v>
      </c>
      <c r="I2816" s="9">
        <v>1</v>
      </c>
      <c r="J2816" s="9">
        <v>0</v>
      </c>
      <c r="K2816" s="9">
        <v>0</v>
      </c>
      <c r="L2816" s="9">
        <v>0</v>
      </c>
      <c r="M2816" s="9">
        <v>0</v>
      </c>
      <c r="N2816" s="10">
        <v>1</v>
      </c>
    </row>
    <row r="2817" spans="1:14" x14ac:dyDescent="0.25">
      <c r="A2817" s="3" t="s">
        <v>10</v>
      </c>
      <c r="B2817" s="11" t="s">
        <v>65</v>
      </c>
      <c r="C2817" s="5">
        <v>11684</v>
      </c>
      <c r="D2817" s="5" t="s">
        <v>71</v>
      </c>
      <c r="E2817" s="12" t="s">
        <v>16</v>
      </c>
      <c r="F2817" s="7">
        <v>78</v>
      </c>
      <c r="G2817" s="7">
        <v>74</v>
      </c>
      <c r="H2817" s="8">
        <v>11684047</v>
      </c>
      <c r="I2817" s="9">
        <v>1</v>
      </c>
      <c r="J2817" s="9">
        <v>1</v>
      </c>
      <c r="K2817" s="9">
        <v>0</v>
      </c>
      <c r="L2817" s="9">
        <v>1</v>
      </c>
      <c r="M2817" s="9">
        <v>1</v>
      </c>
      <c r="N2817" s="10">
        <v>4</v>
      </c>
    </row>
    <row r="2818" spans="1:14" x14ac:dyDescent="0.25">
      <c r="A2818" s="3" t="s">
        <v>10</v>
      </c>
      <c r="B2818" s="11" t="s">
        <v>65</v>
      </c>
      <c r="C2818" s="5">
        <v>11684</v>
      </c>
      <c r="D2818" s="5" t="s">
        <v>71</v>
      </c>
      <c r="E2818" s="12" t="s">
        <v>16</v>
      </c>
      <c r="F2818" s="7">
        <v>78</v>
      </c>
      <c r="G2818" s="7">
        <v>74</v>
      </c>
      <c r="H2818" s="8">
        <v>11684048</v>
      </c>
      <c r="I2818" s="9">
        <v>1</v>
      </c>
      <c r="J2818" s="9">
        <v>0</v>
      </c>
      <c r="K2818" s="9">
        <v>0</v>
      </c>
      <c r="L2818" s="9">
        <v>1</v>
      </c>
      <c r="M2818" s="9">
        <v>1</v>
      </c>
      <c r="N2818" s="10">
        <v>3</v>
      </c>
    </row>
    <row r="2819" spans="1:14" x14ac:dyDescent="0.25">
      <c r="A2819" s="3" t="s">
        <v>10</v>
      </c>
      <c r="B2819" s="11" t="s">
        <v>65</v>
      </c>
      <c r="C2819" s="5">
        <v>11684</v>
      </c>
      <c r="D2819" s="5" t="s">
        <v>71</v>
      </c>
      <c r="E2819" s="13" t="s">
        <v>17</v>
      </c>
      <c r="F2819" s="7">
        <v>78</v>
      </c>
      <c r="G2819" s="7">
        <v>74</v>
      </c>
      <c r="H2819" s="8">
        <v>11684049</v>
      </c>
      <c r="I2819" s="9">
        <v>1</v>
      </c>
      <c r="J2819" s="9">
        <v>1</v>
      </c>
      <c r="K2819" s="9">
        <v>1</v>
      </c>
      <c r="L2819" s="9">
        <v>1</v>
      </c>
      <c r="M2819" s="9">
        <v>0</v>
      </c>
      <c r="N2819" s="10">
        <v>4</v>
      </c>
    </row>
    <row r="2820" spans="1:14" x14ac:dyDescent="0.25">
      <c r="A2820" s="3" t="s">
        <v>10</v>
      </c>
      <c r="B2820" s="11" t="s">
        <v>65</v>
      </c>
      <c r="C2820" s="5">
        <v>11684</v>
      </c>
      <c r="D2820" s="5" t="s">
        <v>71</v>
      </c>
      <c r="E2820" s="12" t="s">
        <v>17</v>
      </c>
      <c r="F2820" s="7">
        <v>78</v>
      </c>
      <c r="G2820" s="7">
        <v>74</v>
      </c>
      <c r="H2820" s="8">
        <v>11684050</v>
      </c>
      <c r="I2820" s="9">
        <v>1</v>
      </c>
      <c r="J2820" s="9">
        <v>1</v>
      </c>
      <c r="K2820" s="9">
        <v>1</v>
      </c>
      <c r="L2820" s="9">
        <v>1</v>
      </c>
      <c r="M2820" s="9">
        <v>1</v>
      </c>
      <c r="N2820" s="10">
        <v>5</v>
      </c>
    </row>
    <row r="2821" spans="1:14" x14ac:dyDescent="0.25">
      <c r="A2821" s="3" t="s">
        <v>10</v>
      </c>
      <c r="B2821" s="11" t="s">
        <v>65</v>
      </c>
      <c r="C2821" s="5">
        <v>11684</v>
      </c>
      <c r="D2821" s="5" t="s">
        <v>71</v>
      </c>
      <c r="E2821" s="12" t="s">
        <v>17</v>
      </c>
      <c r="F2821" s="7">
        <v>78</v>
      </c>
      <c r="G2821" s="7">
        <v>74</v>
      </c>
      <c r="H2821" s="8">
        <v>11684051</v>
      </c>
      <c r="I2821" s="9">
        <v>1</v>
      </c>
      <c r="J2821" s="9">
        <v>1</v>
      </c>
      <c r="K2821" s="9">
        <v>1</v>
      </c>
      <c r="L2821" s="9">
        <v>1</v>
      </c>
      <c r="M2821" s="9">
        <v>1</v>
      </c>
      <c r="N2821" s="10">
        <v>5</v>
      </c>
    </row>
    <row r="2822" spans="1:14" x14ac:dyDescent="0.25">
      <c r="A2822" s="3" t="s">
        <v>10</v>
      </c>
      <c r="B2822" s="11" t="s">
        <v>65</v>
      </c>
      <c r="C2822" s="5">
        <v>11684</v>
      </c>
      <c r="D2822" s="5" t="s">
        <v>71</v>
      </c>
      <c r="E2822" s="12" t="s">
        <v>17</v>
      </c>
      <c r="F2822" s="7">
        <v>78</v>
      </c>
      <c r="G2822" s="7">
        <v>74</v>
      </c>
      <c r="H2822" s="8">
        <v>11684052</v>
      </c>
      <c r="I2822" s="9">
        <v>1</v>
      </c>
      <c r="J2822" s="9">
        <v>1</v>
      </c>
      <c r="K2822" s="9">
        <v>0</v>
      </c>
      <c r="L2822" s="9">
        <v>1</v>
      </c>
      <c r="M2822" s="9">
        <v>1</v>
      </c>
      <c r="N2822" s="10">
        <v>4</v>
      </c>
    </row>
    <row r="2823" spans="1:14" x14ac:dyDescent="0.25">
      <c r="A2823" s="3" t="s">
        <v>10</v>
      </c>
      <c r="B2823" s="11" t="s">
        <v>65</v>
      </c>
      <c r="C2823" s="5">
        <v>11684</v>
      </c>
      <c r="D2823" s="5" t="s">
        <v>71</v>
      </c>
      <c r="E2823" s="12" t="s">
        <v>17</v>
      </c>
      <c r="F2823" s="7">
        <v>78</v>
      </c>
      <c r="G2823" s="7">
        <v>74</v>
      </c>
      <c r="H2823" s="8">
        <v>11684053</v>
      </c>
      <c r="I2823" s="9">
        <v>1</v>
      </c>
      <c r="J2823" s="9">
        <v>1</v>
      </c>
      <c r="K2823" s="9">
        <v>1</v>
      </c>
      <c r="L2823" s="9">
        <v>0</v>
      </c>
      <c r="M2823" s="9">
        <v>0</v>
      </c>
      <c r="N2823" s="10">
        <v>3</v>
      </c>
    </row>
    <row r="2824" spans="1:14" x14ac:dyDescent="0.25">
      <c r="A2824" s="3" t="s">
        <v>10</v>
      </c>
      <c r="B2824" s="11" t="s">
        <v>65</v>
      </c>
      <c r="C2824" s="5">
        <v>11684</v>
      </c>
      <c r="D2824" s="5" t="s">
        <v>71</v>
      </c>
      <c r="E2824" s="12" t="s">
        <v>17</v>
      </c>
      <c r="F2824" s="7">
        <v>78</v>
      </c>
      <c r="G2824" s="7">
        <v>74</v>
      </c>
      <c r="H2824" s="8">
        <v>11684054</v>
      </c>
      <c r="I2824" s="9">
        <v>1</v>
      </c>
      <c r="J2824" s="9">
        <v>0</v>
      </c>
      <c r="K2824" s="9">
        <v>0</v>
      </c>
      <c r="L2824" s="9">
        <v>0</v>
      </c>
      <c r="M2824" s="9">
        <v>0</v>
      </c>
      <c r="N2824" s="10">
        <v>1</v>
      </c>
    </row>
    <row r="2825" spans="1:14" x14ac:dyDescent="0.25">
      <c r="A2825" s="3" t="s">
        <v>10</v>
      </c>
      <c r="B2825" s="11" t="s">
        <v>65</v>
      </c>
      <c r="C2825" s="5">
        <v>11684</v>
      </c>
      <c r="D2825" s="5" t="s">
        <v>71</v>
      </c>
      <c r="E2825" s="12" t="s">
        <v>17</v>
      </c>
      <c r="F2825" s="7">
        <v>78</v>
      </c>
      <c r="G2825" s="7">
        <v>74</v>
      </c>
      <c r="H2825" s="8">
        <v>11684055</v>
      </c>
      <c r="I2825" s="9">
        <v>0</v>
      </c>
      <c r="J2825" s="9">
        <v>1</v>
      </c>
      <c r="K2825" s="9">
        <v>1</v>
      </c>
      <c r="L2825" s="9">
        <v>1</v>
      </c>
      <c r="M2825" s="9">
        <v>1</v>
      </c>
      <c r="N2825" s="10">
        <v>4</v>
      </c>
    </row>
    <row r="2826" spans="1:14" x14ac:dyDescent="0.25">
      <c r="A2826" s="3" t="s">
        <v>10</v>
      </c>
      <c r="B2826" s="11" t="s">
        <v>65</v>
      </c>
      <c r="C2826" s="5">
        <v>11684</v>
      </c>
      <c r="D2826" s="5" t="s">
        <v>71</v>
      </c>
      <c r="E2826" s="12" t="s">
        <v>17</v>
      </c>
      <c r="F2826" s="7">
        <v>78</v>
      </c>
      <c r="G2826" s="7">
        <v>74</v>
      </c>
      <c r="H2826" s="8">
        <v>11684056</v>
      </c>
      <c r="I2826" s="9">
        <v>1</v>
      </c>
      <c r="J2826" s="9">
        <v>1</v>
      </c>
      <c r="K2826" s="9">
        <v>0</v>
      </c>
      <c r="L2826" s="9">
        <v>1</v>
      </c>
      <c r="M2826" s="9">
        <v>0</v>
      </c>
      <c r="N2826" s="10">
        <v>3</v>
      </c>
    </row>
    <row r="2827" spans="1:14" x14ac:dyDescent="0.25">
      <c r="A2827" s="3" t="s">
        <v>10</v>
      </c>
      <c r="B2827" s="11" t="s">
        <v>65</v>
      </c>
      <c r="C2827" s="5">
        <v>11684</v>
      </c>
      <c r="D2827" s="5" t="s">
        <v>71</v>
      </c>
      <c r="E2827" s="12" t="s">
        <v>17</v>
      </c>
      <c r="F2827" s="7">
        <v>78</v>
      </c>
      <c r="G2827" s="7">
        <v>74</v>
      </c>
      <c r="H2827" s="8">
        <v>11684057</v>
      </c>
      <c r="I2827" s="9">
        <v>1</v>
      </c>
      <c r="J2827" s="9">
        <v>0</v>
      </c>
      <c r="K2827" s="9">
        <v>1</v>
      </c>
      <c r="L2827" s="9">
        <v>1</v>
      </c>
      <c r="M2827" s="9">
        <v>1</v>
      </c>
      <c r="N2827" s="10">
        <v>4</v>
      </c>
    </row>
    <row r="2828" spans="1:14" x14ac:dyDescent="0.25">
      <c r="A2828" s="3" t="s">
        <v>10</v>
      </c>
      <c r="B2828" s="11" t="s">
        <v>65</v>
      </c>
      <c r="C2828" s="5">
        <v>11684</v>
      </c>
      <c r="D2828" s="5" t="s">
        <v>71</v>
      </c>
      <c r="E2828" s="12" t="s">
        <v>17</v>
      </c>
      <c r="F2828" s="7">
        <v>78</v>
      </c>
      <c r="G2828" s="7">
        <v>74</v>
      </c>
      <c r="H2828" s="8">
        <v>11684058</v>
      </c>
      <c r="I2828" s="9">
        <v>1</v>
      </c>
      <c r="J2828" s="9">
        <v>1</v>
      </c>
      <c r="K2828" s="9">
        <v>1</v>
      </c>
      <c r="L2828" s="9">
        <v>1</v>
      </c>
      <c r="M2828" s="9">
        <v>1</v>
      </c>
      <c r="N2828" s="10">
        <v>5</v>
      </c>
    </row>
    <row r="2829" spans="1:14" x14ac:dyDescent="0.25">
      <c r="A2829" s="3" t="s">
        <v>10</v>
      </c>
      <c r="B2829" s="11" t="s">
        <v>65</v>
      </c>
      <c r="C2829" s="5">
        <v>11684</v>
      </c>
      <c r="D2829" s="5" t="s">
        <v>71</v>
      </c>
      <c r="E2829" s="12" t="s">
        <v>17</v>
      </c>
      <c r="F2829" s="7">
        <v>78</v>
      </c>
      <c r="G2829" s="7">
        <v>74</v>
      </c>
      <c r="H2829" s="8">
        <v>11684059</v>
      </c>
      <c r="I2829" s="9">
        <v>1</v>
      </c>
      <c r="J2829" s="9">
        <v>1</v>
      </c>
      <c r="K2829" s="9">
        <v>1</v>
      </c>
      <c r="L2829" s="9">
        <v>1</v>
      </c>
      <c r="M2829" s="9">
        <v>1</v>
      </c>
      <c r="N2829" s="10">
        <v>5</v>
      </c>
    </row>
    <row r="2830" spans="1:14" x14ac:dyDescent="0.25">
      <c r="A2830" s="3" t="s">
        <v>10</v>
      </c>
      <c r="B2830" s="11" t="s">
        <v>65</v>
      </c>
      <c r="C2830" s="5">
        <v>11684</v>
      </c>
      <c r="D2830" s="5" t="s">
        <v>71</v>
      </c>
      <c r="E2830" s="12" t="s">
        <v>17</v>
      </c>
      <c r="F2830" s="7">
        <v>78</v>
      </c>
      <c r="G2830" s="7">
        <v>74</v>
      </c>
      <c r="H2830" s="8">
        <v>11684060</v>
      </c>
      <c r="I2830" s="9">
        <v>1</v>
      </c>
      <c r="J2830" s="9">
        <v>1</v>
      </c>
      <c r="K2830" s="9">
        <v>0</v>
      </c>
      <c r="L2830" s="9">
        <v>1</v>
      </c>
      <c r="M2830" s="9">
        <v>1</v>
      </c>
      <c r="N2830" s="10">
        <v>4</v>
      </c>
    </row>
    <row r="2831" spans="1:14" x14ac:dyDescent="0.25">
      <c r="A2831" s="3" t="s">
        <v>10</v>
      </c>
      <c r="B2831" s="11" t="s">
        <v>65</v>
      </c>
      <c r="C2831" s="5">
        <v>11684</v>
      </c>
      <c r="D2831" s="5" t="s">
        <v>71</v>
      </c>
      <c r="E2831" s="12" t="s">
        <v>17</v>
      </c>
      <c r="F2831" s="7">
        <v>78</v>
      </c>
      <c r="G2831" s="7">
        <v>74</v>
      </c>
      <c r="H2831" s="8">
        <v>11684061</v>
      </c>
      <c r="I2831" s="9">
        <v>0</v>
      </c>
      <c r="J2831" s="9">
        <v>1</v>
      </c>
      <c r="K2831" s="9">
        <v>1</v>
      </c>
      <c r="L2831" s="9">
        <v>1</v>
      </c>
      <c r="M2831" s="9">
        <v>1</v>
      </c>
      <c r="N2831" s="10">
        <v>4</v>
      </c>
    </row>
    <row r="2832" spans="1:14" x14ac:dyDescent="0.25">
      <c r="A2832" s="3" t="s">
        <v>10</v>
      </c>
      <c r="B2832" s="11" t="s">
        <v>65</v>
      </c>
      <c r="C2832" s="5">
        <v>11684</v>
      </c>
      <c r="D2832" s="5" t="s">
        <v>71</v>
      </c>
      <c r="E2832" s="12" t="s">
        <v>17</v>
      </c>
      <c r="F2832" s="7">
        <v>78</v>
      </c>
      <c r="G2832" s="7">
        <v>74</v>
      </c>
      <c r="H2832" s="8">
        <v>11684062</v>
      </c>
      <c r="I2832" s="9">
        <v>0</v>
      </c>
      <c r="J2832" s="9">
        <v>1</v>
      </c>
      <c r="K2832" s="9">
        <v>1</v>
      </c>
      <c r="L2832" s="9">
        <v>1</v>
      </c>
      <c r="M2832" s="9">
        <v>1</v>
      </c>
      <c r="N2832" s="10">
        <v>4</v>
      </c>
    </row>
    <row r="2833" spans="1:14" x14ac:dyDescent="0.25">
      <c r="A2833" s="3" t="s">
        <v>10</v>
      </c>
      <c r="B2833" s="11" t="s">
        <v>65</v>
      </c>
      <c r="C2833" s="5">
        <v>11684</v>
      </c>
      <c r="D2833" s="5" t="s">
        <v>71</v>
      </c>
      <c r="E2833" s="12" t="s">
        <v>17</v>
      </c>
      <c r="F2833" s="7">
        <v>78</v>
      </c>
      <c r="G2833" s="7">
        <v>74</v>
      </c>
      <c r="H2833" s="8">
        <v>11684063</v>
      </c>
      <c r="I2833" s="9">
        <v>1</v>
      </c>
      <c r="J2833" s="9">
        <v>1</v>
      </c>
      <c r="K2833" s="9">
        <v>1</v>
      </c>
      <c r="L2833" s="9">
        <v>1</v>
      </c>
      <c r="M2833" s="9">
        <v>1</v>
      </c>
      <c r="N2833" s="10">
        <v>5</v>
      </c>
    </row>
    <row r="2834" spans="1:14" x14ac:dyDescent="0.25">
      <c r="A2834" s="3" t="s">
        <v>10</v>
      </c>
      <c r="B2834" s="11" t="s">
        <v>65</v>
      </c>
      <c r="C2834" s="5">
        <v>11684</v>
      </c>
      <c r="D2834" s="5" t="s">
        <v>71</v>
      </c>
      <c r="E2834" s="12" t="s">
        <v>17</v>
      </c>
      <c r="F2834" s="7">
        <v>78</v>
      </c>
      <c r="G2834" s="7">
        <v>74</v>
      </c>
      <c r="H2834" s="8">
        <v>11684064</v>
      </c>
      <c r="I2834" s="9">
        <v>1</v>
      </c>
      <c r="J2834" s="9">
        <v>1</v>
      </c>
      <c r="K2834" s="9">
        <v>0</v>
      </c>
      <c r="L2834" s="9">
        <v>1</v>
      </c>
      <c r="M2834" s="9">
        <v>1</v>
      </c>
      <c r="N2834" s="10">
        <v>4</v>
      </c>
    </row>
    <row r="2835" spans="1:14" x14ac:dyDescent="0.25">
      <c r="A2835" s="3" t="s">
        <v>10</v>
      </c>
      <c r="B2835" s="11" t="s">
        <v>65</v>
      </c>
      <c r="C2835" s="5">
        <v>11684</v>
      </c>
      <c r="D2835" s="5" t="s">
        <v>71</v>
      </c>
      <c r="E2835" s="12" t="s">
        <v>17</v>
      </c>
      <c r="F2835" s="7">
        <v>78</v>
      </c>
      <c r="G2835" s="7">
        <v>74</v>
      </c>
      <c r="H2835" s="8">
        <v>11684065</v>
      </c>
      <c r="I2835" s="9">
        <v>1</v>
      </c>
      <c r="J2835" s="9">
        <v>1</v>
      </c>
      <c r="K2835" s="9">
        <v>1</v>
      </c>
      <c r="L2835" s="9">
        <v>1</v>
      </c>
      <c r="M2835" s="9">
        <v>1</v>
      </c>
      <c r="N2835" s="10">
        <v>5</v>
      </c>
    </row>
    <row r="2836" spans="1:14" x14ac:dyDescent="0.25">
      <c r="A2836" s="3" t="s">
        <v>10</v>
      </c>
      <c r="B2836" s="11" t="s">
        <v>65</v>
      </c>
      <c r="C2836" s="5">
        <v>11684</v>
      </c>
      <c r="D2836" s="5" t="s">
        <v>71</v>
      </c>
      <c r="E2836" s="12" t="s">
        <v>17</v>
      </c>
      <c r="F2836" s="7">
        <v>78</v>
      </c>
      <c r="G2836" s="7">
        <v>74</v>
      </c>
      <c r="H2836" s="8">
        <v>11684066</v>
      </c>
      <c r="I2836" s="9">
        <v>1</v>
      </c>
      <c r="J2836" s="9">
        <v>1</v>
      </c>
      <c r="K2836" s="9">
        <v>0</v>
      </c>
      <c r="L2836" s="9">
        <v>1</v>
      </c>
      <c r="M2836" s="9">
        <v>0</v>
      </c>
      <c r="N2836" s="10">
        <v>3</v>
      </c>
    </row>
    <row r="2837" spans="1:14" x14ac:dyDescent="0.25">
      <c r="A2837" s="3" t="s">
        <v>10</v>
      </c>
      <c r="B2837" s="11" t="s">
        <v>65</v>
      </c>
      <c r="C2837" s="5">
        <v>11684</v>
      </c>
      <c r="D2837" s="5" t="s">
        <v>71</v>
      </c>
      <c r="E2837" s="12" t="s">
        <v>17</v>
      </c>
      <c r="F2837" s="7">
        <v>78</v>
      </c>
      <c r="G2837" s="7">
        <v>74</v>
      </c>
      <c r="H2837" s="8">
        <v>11684067</v>
      </c>
      <c r="I2837" s="9">
        <v>1</v>
      </c>
      <c r="J2837" s="9">
        <v>1</v>
      </c>
      <c r="K2837" s="9">
        <v>0</v>
      </c>
      <c r="L2837" s="9">
        <v>1</v>
      </c>
      <c r="M2837" s="9">
        <v>1</v>
      </c>
      <c r="N2837" s="10">
        <v>4</v>
      </c>
    </row>
    <row r="2838" spans="1:14" x14ac:dyDescent="0.25">
      <c r="A2838" s="3" t="s">
        <v>10</v>
      </c>
      <c r="B2838" s="11" t="s">
        <v>65</v>
      </c>
      <c r="C2838" s="5">
        <v>11684</v>
      </c>
      <c r="D2838" s="5" t="s">
        <v>71</v>
      </c>
      <c r="E2838" s="12" t="s">
        <v>17</v>
      </c>
      <c r="F2838" s="7">
        <v>78</v>
      </c>
      <c r="G2838" s="7">
        <v>74</v>
      </c>
      <c r="H2838" s="8">
        <v>11684068</v>
      </c>
      <c r="I2838" s="9">
        <v>1</v>
      </c>
      <c r="J2838" s="9">
        <v>1</v>
      </c>
      <c r="K2838" s="9">
        <v>1</v>
      </c>
      <c r="L2838" s="9">
        <v>1</v>
      </c>
      <c r="M2838" s="9">
        <v>1</v>
      </c>
      <c r="N2838" s="10">
        <v>5</v>
      </c>
    </row>
    <row r="2839" spans="1:14" x14ac:dyDescent="0.25">
      <c r="A2839" s="3" t="s">
        <v>10</v>
      </c>
      <c r="B2839" s="11" t="s">
        <v>65</v>
      </c>
      <c r="C2839" s="5">
        <v>11684</v>
      </c>
      <c r="D2839" s="5" t="s">
        <v>71</v>
      </c>
      <c r="E2839" s="12" t="s">
        <v>17</v>
      </c>
      <c r="F2839" s="7">
        <v>78</v>
      </c>
      <c r="G2839" s="7">
        <v>74</v>
      </c>
      <c r="H2839" s="8">
        <v>11684069</v>
      </c>
      <c r="I2839" s="9">
        <v>1</v>
      </c>
      <c r="J2839" s="9">
        <v>1</v>
      </c>
      <c r="K2839" s="9">
        <v>0</v>
      </c>
      <c r="L2839" s="9">
        <v>1</v>
      </c>
      <c r="M2839" s="9">
        <v>0</v>
      </c>
      <c r="N2839" s="10">
        <v>3</v>
      </c>
    </row>
    <row r="2840" spans="1:14" x14ac:dyDescent="0.25">
      <c r="A2840" s="3" t="s">
        <v>10</v>
      </c>
      <c r="B2840" s="11" t="s">
        <v>65</v>
      </c>
      <c r="C2840" s="5">
        <v>11684</v>
      </c>
      <c r="D2840" s="5" t="s">
        <v>71</v>
      </c>
      <c r="E2840" s="12" t="s">
        <v>17</v>
      </c>
      <c r="F2840" s="7">
        <v>78</v>
      </c>
      <c r="G2840" s="7">
        <v>74</v>
      </c>
      <c r="H2840" s="8">
        <v>11684070</v>
      </c>
      <c r="I2840" s="9">
        <v>1</v>
      </c>
      <c r="J2840" s="9">
        <v>1</v>
      </c>
      <c r="K2840" s="9">
        <v>0</v>
      </c>
      <c r="L2840" s="9">
        <v>1</v>
      </c>
      <c r="M2840" s="9">
        <v>1</v>
      </c>
      <c r="N2840" s="10">
        <v>4</v>
      </c>
    </row>
    <row r="2841" spans="1:14" x14ac:dyDescent="0.25">
      <c r="A2841" s="3" t="s">
        <v>10</v>
      </c>
      <c r="B2841" s="11" t="s">
        <v>65</v>
      </c>
      <c r="C2841" s="5">
        <v>11684</v>
      </c>
      <c r="D2841" s="5" t="s">
        <v>71</v>
      </c>
      <c r="E2841" s="12" t="s">
        <v>17</v>
      </c>
      <c r="F2841" s="7">
        <v>78</v>
      </c>
      <c r="G2841" s="7">
        <v>74</v>
      </c>
      <c r="H2841" s="8">
        <v>11684071</v>
      </c>
      <c r="I2841" s="9">
        <v>1</v>
      </c>
      <c r="J2841" s="9">
        <v>1</v>
      </c>
      <c r="K2841" s="9">
        <v>1</v>
      </c>
      <c r="L2841" s="9">
        <v>1</v>
      </c>
      <c r="M2841" s="9">
        <v>1</v>
      </c>
      <c r="N2841" s="10">
        <v>5</v>
      </c>
    </row>
    <row r="2842" spans="1:14" x14ac:dyDescent="0.25">
      <c r="A2842" s="3" t="s">
        <v>10</v>
      </c>
      <c r="B2842" s="11" t="s">
        <v>65</v>
      </c>
      <c r="C2842" s="5">
        <v>11684</v>
      </c>
      <c r="D2842" s="5" t="s">
        <v>71</v>
      </c>
      <c r="E2842" s="12" t="s">
        <v>17</v>
      </c>
      <c r="F2842" s="7">
        <v>78</v>
      </c>
      <c r="G2842" s="7">
        <v>74</v>
      </c>
      <c r="H2842" s="8">
        <v>11684072</v>
      </c>
      <c r="I2842" s="9">
        <v>1</v>
      </c>
      <c r="J2842" s="9">
        <v>0</v>
      </c>
      <c r="K2842" s="9">
        <v>1</v>
      </c>
      <c r="L2842" s="9">
        <v>1</v>
      </c>
      <c r="M2842" s="9">
        <v>1</v>
      </c>
      <c r="N2842" s="10">
        <v>4</v>
      </c>
    </row>
    <row r="2843" spans="1:14" x14ac:dyDescent="0.25">
      <c r="A2843" s="3" t="s">
        <v>10</v>
      </c>
      <c r="B2843" s="11" t="s">
        <v>65</v>
      </c>
      <c r="C2843" s="5">
        <v>11684</v>
      </c>
      <c r="D2843" s="5" t="s">
        <v>71</v>
      </c>
      <c r="E2843" s="12" t="s">
        <v>17</v>
      </c>
      <c r="F2843" s="7">
        <v>78</v>
      </c>
      <c r="G2843" s="7">
        <v>74</v>
      </c>
      <c r="H2843" s="8">
        <v>11684073</v>
      </c>
      <c r="I2843" s="9">
        <v>1</v>
      </c>
      <c r="J2843" s="9">
        <v>1</v>
      </c>
      <c r="K2843" s="9">
        <v>0</v>
      </c>
      <c r="L2843" s="9">
        <v>1</v>
      </c>
      <c r="M2843" s="9">
        <v>1</v>
      </c>
      <c r="N2843" s="10">
        <v>4</v>
      </c>
    </row>
    <row r="2844" spans="1:14" x14ac:dyDescent="0.25">
      <c r="A2844" s="3" t="s">
        <v>10</v>
      </c>
      <c r="B2844" s="11" t="s">
        <v>65</v>
      </c>
      <c r="C2844" s="5">
        <v>11684</v>
      </c>
      <c r="D2844" s="5" t="s">
        <v>71</v>
      </c>
      <c r="E2844" s="12" t="s">
        <v>17</v>
      </c>
      <c r="F2844" s="7">
        <v>78</v>
      </c>
      <c r="G2844" s="7">
        <v>74</v>
      </c>
      <c r="H2844" s="8">
        <v>11684074</v>
      </c>
      <c r="I2844" s="9">
        <v>1</v>
      </c>
      <c r="J2844" s="9">
        <v>1</v>
      </c>
      <c r="K2844" s="9">
        <v>0</v>
      </c>
      <c r="L2844" s="9">
        <v>1</v>
      </c>
      <c r="M2844" s="9">
        <v>1</v>
      </c>
      <c r="N2844" s="10">
        <v>4</v>
      </c>
    </row>
    <row r="2845" spans="1:14" x14ac:dyDescent="0.25">
      <c r="A2845" s="3" t="s">
        <v>10</v>
      </c>
      <c r="B2845" s="11" t="s">
        <v>66</v>
      </c>
      <c r="C2845" s="5">
        <v>11698</v>
      </c>
      <c r="D2845" s="5" t="s">
        <v>73</v>
      </c>
      <c r="E2845" s="6" t="s">
        <v>15</v>
      </c>
      <c r="F2845" s="7">
        <v>61</v>
      </c>
      <c r="G2845" s="7">
        <v>56</v>
      </c>
      <c r="H2845" s="8">
        <v>11698001</v>
      </c>
      <c r="I2845" s="9">
        <v>1</v>
      </c>
      <c r="J2845" s="9">
        <v>1</v>
      </c>
      <c r="K2845" s="9">
        <v>0</v>
      </c>
      <c r="L2845" s="9">
        <v>1</v>
      </c>
      <c r="M2845" s="9">
        <v>1</v>
      </c>
      <c r="N2845" s="10">
        <v>4</v>
      </c>
    </row>
    <row r="2846" spans="1:14" x14ac:dyDescent="0.25">
      <c r="A2846" s="3" t="s">
        <v>10</v>
      </c>
      <c r="B2846" s="11" t="s">
        <v>66</v>
      </c>
      <c r="C2846" s="5">
        <v>11698</v>
      </c>
      <c r="D2846" s="5" t="s">
        <v>73</v>
      </c>
      <c r="E2846" s="12" t="s">
        <v>15</v>
      </c>
      <c r="F2846" s="7">
        <v>61</v>
      </c>
      <c r="G2846" s="7">
        <v>56</v>
      </c>
      <c r="H2846" s="8">
        <v>11698002</v>
      </c>
      <c r="I2846" s="9">
        <v>0</v>
      </c>
      <c r="J2846" s="9">
        <v>1</v>
      </c>
      <c r="K2846" s="9">
        <v>0</v>
      </c>
      <c r="L2846" s="9">
        <v>1</v>
      </c>
      <c r="M2846" s="9">
        <v>1</v>
      </c>
      <c r="N2846" s="10">
        <v>3</v>
      </c>
    </row>
    <row r="2847" spans="1:14" x14ac:dyDescent="0.25">
      <c r="A2847" s="3" t="s">
        <v>10</v>
      </c>
      <c r="B2847" s="11" t="s">
        <v>66</v>
      </c>
      <c r="C2847" s="5">
        <v>11698</v>
      </c>
      <c r="D2847" s="5" t="s">
        <v>73</v>
      </c>
      <c r="E2847" s="12" t="s">
        <v>15</v>
      </c>
      <c r="F2847" s="7">
        <v>61</v>
      </c>
      <c r="G2847" s="7">
        <v>56</v>
      </c>
      <c r="H2847" s="8">
        <v>11698003</v>
      </c>
      <c r="I2847" s="9">
        <v>0</v>
      </c>
      <c r="J2847" s="9">
        <v>1</v>
      </c>
      <c r="K2847" s="9">
        <v>1</v>
      </c>
      <c r="L2847" s="9">
        <v>1</v>
      </c>
      <c r="M2847" s="9">
        <v>1</v>
      </c>
      <c r="N2847" s="10">
        <v>4</v>
      </c>
    </row>
    <row r="2848" spans="1:14" x14ac:dyDescent="0.25">
      <c r="A2848" s="3" t="s">
        <v>10</v>
      </c>
      <c r="B2848" s="11" t="s">
        <v>66</v>
      </c>
      <c r="C2848" s="5">
        <v>11698</v>
      </c>
      <c r="D2848" s="5" t="s">
        <v>73</v>
      </c>
      <c r="E2848" s="12" t="s">
        <v>15</v>
      </c>
      <c r="F2848" s="7">
        <v>61</v>
      </c>
      <c r="G2848" s="7">
        <v>56</v>
      </c>
      <c r="H2848" s="8">
        <v>11698004</v>
      </c>
      <c r="I2848" s="9">
        <v>1</v>
      </c>
      <c r="J2848" s="9">
        <v>1</v>
      </c>
      <c r="K2848" s="9">
        <v>1</v>
      </c>
      <c r="L2848" s="9">
        <v>1</v>
      </c>
      <c r="M2848" s="9">
        <v>1</v>
      </c>
      <c r="N2848" s="10">
        <v>5</v>
      </c>
    </row>
    <row r="2849" spans="1:14" x14ac:dyDescent="0.25">
      <c r="A2849" s="3" t="s">
        <v>10</v>
      </c>
      <c r="B2849" s="11" t="s">
        <v>66</v>
      </c>
      <c r="C2849" s="5">
        <v>11698</v>
      </c>
      <c r="D2849" s="5" t="s">
        <v>73</v>
      </c>
      <c r="E2849" s="12" t="s">
        <v>15</v>
      </c>
      <c r="F2849" s="7">
        <v>61</v>
      </c>
      <c r="G2849" s="7">
        <v>56</v>
      </c>
      <c r="H2849" s="8">
        <v>11698005</v>
      </c>
      <c r="I2849" s="9">
        <v>1</v>
      </c>
      <c r="J2849" s="9">
        <v>1</v>
      </c>
      <c r="K2849" s="9">
        <v>1</v>
      </c>
      <c r="L2849" s="9">
        <v>1</v>
      </c>
      <c r="M2849" s="9">
        <v>1</v>
      </c>
      <c r="N2849" s="10">
        <v>5</v>
      </c>
    </row>
    <row r="2850" spans="1:14" x14ac:dyDescent="0.25">
      <c r="A2850" s="3" t="s">
        <v>10</v>
      </c>
      <c r="B2850" s="11" t="s">
        <v>66</v>
      </c>
      <c r="C2850" s="5">
        <v>11698</v>
      </c>
      <c r="D2850" s="5" t="s">
        <v>73</v>
      </c>
      <c r="E2850" s="12" t="s">
        <v>15</v>
      </c>
      <c r="F2850" s="7">
        <v>61</v>
      </c>
      <c r="G2850" s="7">
        <v>56</v>
      </c>
      <c r="H2850" s="8">
        <v>11698006</v>
      </c>
      <c r="I2850" s="9">
        <v>1</v>
      </c>
      <c r="J2850" s="9">
        <v>1</v>
      </c>
      <c r="K2850" s="9">
        <v>0</v>
      </c>
      <c r="L2850" s="9">
        <v>1</v>
      </c>
      <c r="M2850" s="9">
        <v>1</v>
      </c>
      <c r="N2850" s="10">
        <v>4</v>
      </c>
    </row>
    <row r="2851" spans="1:14" x14ac:dyDescent="0.25">
      <c r="A2851" s="3" t="s">
        <v>10</v>
      </c>
      <c r="B2851" s="11" t="s">
        <v>66</v>
      </c>
      <c r="C2851" s="5">
        <v>11698</v>
      </c>
      <c r="D2851" s="5" t="s">
        <v>73</v>
      </c>
      <c r="E2851" s="12" t="s">
        <v>15</v>
      </c>
      <c r="F2851" s="7">
        <v>61</v>
      </c>
      <c r="G2851" s="7">
        <v>56</v>
      </c>
      <c r="H2851" s="8">
        <v>11698007</v>
      </c>
      <c r="I2851" s="9">
        <v>1</v>
      </c>
      <c r="J2851" s="9">
        <v>1</v>
      </c>
      <c r="K2851" s="9">
        <v>0</v>
      </c>
      <c r="L2851" s="9">
        <v>0</v>
      </c>
      <c r="M2851" s="9">
        <v>1</v>
      </c>
      <c r="N2851" s="10">
        <v>3</v>
      </c>
    </row>
    <row r="2852" spans="1:14" x14ac:dyDescent="0.25">
      <c r="A2852" s="3" t="s">
        <v>10</v>
      </c>
      <c r="B2852" s="11" t="s">
        <v>66</v>
      </c>
      <c r="C2852" s="5">
        <v>11698</v>
      </c>
      <c r="D2852" s="5" t="s">
        <v>73</v>
      </c>
      <c r="E2852" s="12" t="s">
        <v>15</v>
      </c>
      <c r="F2852" s="7">
        <v>61</v>
      </c>
      <c r="G2852" s="7">
        <v>56</v>
      </c>
      <c r="H2852" s="8">
        <v>11698008</v>
      </c>
      <c r="I2852" s="9">
        <v>0</v>
      </c>
      <c r="J2852" s="9">
        <v>1</v>
      </c>
      <c r="K2852" s="9">
        <v>0</v>
      </c>
      <c r="L2852" s="9">
        <v>0</v>
      </c>
      <c r="M2852" s="9">
        <v>1</v>
      </c>
      <c r="N2852" s="10">
        <v>2</v>
      </c>
    </row>
    <row r="2853" spans="1:14" x14ac:dyDescent="0.25">
      <c r="A2853" s="3" t="s">
        <v>10</v>
      </c>
      <c r="B2853" s="11" t="s">
        <v>66</v>
      </c>
      <c r="C2853" s="5">
        <v>11698</v>
      </c>
      <c r="D2853" s="5" t="s">
        <v>73</v>
      </c>
      <c r="E2853" s="12" t="s">
        <v>15</v>
      </c>
      <c r="F2853" s="7">
        <v>61</v>
      </c>
      <c r="G2853" s="7">
        <v>56</v>
      </c>
      <c r="H2853" s="8">
        <v>11698009</v>
      </c>
      <c r="I2853" s="9">
        <v>1</v>
      </c>
      <c r="J2853" s="9">
        <v>1</v>
      </c>
      <c r="K2853" s="9">
        <v>0</v>
      </c>
      <c r="L2853" s="9">
        <v>1</v>
      </c>
      <c r="M2853" s="9">
        <v>1</v>
      </c>
      <c r="N2853" s="10">
        <v>4</v>
      </c>
    </row>
    <row r="2854" spans="1:14" x14ac:dyDescent="0.25">
      <c r="A2854" s="3" t="s">
        <v>10</v>
      </c>
      <c r="B2854" s="11" t="s">
        <v>66</v>
      </c>
      <c r="C2854" s="5">
        <v>11698</v>
      </c>
      <c r="D2854" s="5" t="s">
        <v>73</v>
      </c>
      <c r="E2854" s="12" t="s">
        <v>15</v>
      </c>
      <c r="F2854" s="7">
        <v>61</v>
      </c>
      <c r="G2854" s="7">
        <v>56</v>
      </c>
      <c r="H2854" s="8">
        <v>11698010</v>
      </c>
      <c r="I2854" s="9">
        <v>0</v>
      </c>
      <c r="J2854" s="9">
        <v>1</v>
      </c>
      <c r="K2854" s="9">
        <v>1</v>
      </c>
      <c r="L2854" s="9">
        <v>1</v>
      </c>
      <c r="M2854" s="9">
        <v>1</v>
      </c>
      <c r="N2854" s="10">
        <v>4</v>
      </c>
    </row>
    <row r="2855" spans="1:14" x14ac:dyDescent="0.25">
      <c r="A2855" s="3" t="s">
        <v>10</v>
      </c>
      <c r="B2855" s="11" t="s">
        <v>66</v>
      </c>
      <c r="C2855" s="5">
        <v>11698</v>
      </c>
      <c r="D2855" s="5" t="s">
        <v>73</v>
      </c>
      <c r="E2855" s="12" t="s">
        <v>15</v>
      </c>
      <c r="F2855" s="7">
        <v>61</v>
      </c>
      <c r="G2855" s="7">
        <v>56</v>
      </c>
      <c r="H2855" s="8">
        <v>11698011</v>
      </c>
      <c r="I2855" s="9">
        <v>1</v>
      </c>
      <c r="J2855" s="9">
        <v>1</v>
      </c>
      <c r="K2855" s="9">
        <v>0</v>
      </c>
      <c r="L2855" s="9">
        <v>1</v>
      </c>
      <c r="M2855" s="9">
        <v>1</v>
      </c>
      <c r="N2855" s="10">
        <v>4</v>
      </c>
    </row>
    <row r="2856" spans="1:14" x14ac:dyDescent="0.25">
      <c r="A2856" s="3" t="s">
        <v>10</v>
      </c>
      <c r="B2856" s="11" t="s">
        <v>66</v>
      </c>
      <c r="C2856" s="5">
        <v>11698</v>
      </c>
      <c r="D2856" s="5" t="s">
        <v>73</v>
      </c>
      <c r="E2856" s="12" t="s">
        <v>15</v>
      </c>
      <c r="F2856" s="7">
        <v>61</v>
      </c>
      <c r="G2856" s="7">
        <v>56</v>
      </c>
      <c r="H2856" s="8">
        <v>11698012</v>
      </c>
      <c r="I2856" s="9">
        <v>1</v>
      </c>
      <c r="J2856" s="9">
        <v>1</v>
      </c>
      <c r="K2856" s="9">
        <v>0</v>
      </c>
      <c r="L2856" s="9">
        <v>0</v>
      </c>
      <c r="M2856" s="9">
        <v>1</v>
      </c>
      <c r="N2856" s="10">
        <v>3</v>
      </c>
    </row>
    <row r="2857" spans="1:14" x14ac:dyDescent="0.25">
      <c r="A2857" s="3" t="s">
        <v>10</v>
      </c>
      <c r="B2857" s="11" t="s">
        <v>66</v>
      </c>
      <c r="C2857" s="5">
        <v>11698</v>
      </c>
      <c r="D2857" s="5" t="s">
        <v>73</v>
      </c>
      <c r="E2857" s="12" t="s">
        <v>15</v>
      </c>
      <c r="F2857" s="7">
        <v>61</v>
      </c>
      <c r="G2857" s="7">
        <v>56</v>
      </c>
      <c r="H2857" s="8">
        <v>11698013</v>
      </c>
      <c r="I2857" s="9">
        <v>1</v>
      </c>
      <c r="J2857" s="9">
        <v>0</v>
      </c>
      <c r="K2857" s="9">
        <v>0</v>
      </c>
      <c r="L2857" s="9">
        <v>1</v>
      </c>
      <c r="M2857" s="9">
        <v>1</v>
      </c>
      <c r="N2857" s="10">
        <v>3</v>
      </c>
    </row>
    <row r="2858" spans="1:14" x14ac:dyDescent="0.25">
      <c r="A2858" s="3" t="s">
        <v>10</v>
      </c>
      <c r="B2858" s="11" t="s">
        <v>66</v>
      </c>
      <c r="C2858" s="5">
        <v>11698</v>
      </c>
      <c r="D2858" s="5" t="s">
        <v>73</v>
      </c>
      <c r="E2858" s="12" t="s">
        <v>15</v>
      </c>
      <c r="F2858" s="7">
        <v>61</v>
      </c>
      <c r="G2858" s="7">
        <v>56</v>
      </c>
      <c r="H2858" s="8">
        <v>11698014</v>
      </c>
      <c r="I2858" s="9">
        <v>1</v>
      </c>
      <c r="J2858" s="9">
        <v>1</v>
      </c>
      <c r="K2858" s="9">
        <v>1</v>
      </c>
      <c r="L2858" s="9">
        <v>1</v>
      </c>
      <c r="M2858" s="9">
        <v>1</v>
      </c>
      <c r="N2858" s="10">
        <v>5</v>
      </c>
    </row>
    <row r="2859" spans="1:14" x14ac:dyDescent="0.25">
      <c r="A2859" s="3" t="s">
        <v>10</v>
      </c>
      <c r="B2859" s="11" t="s">
        <v>66</v>
      </c>
      <c r="C2859" s="5">
        <v>11698</v>
      </c>
      <c r="D2859" s="5" t="s">
        <v>73</v>
      </c>
      <c r="E2859" s="12" t="s">
        <v>15</v>
      </c>
      <c r="F2859" s="7">
        <v>61</v>
      </c>
      <c r="G2859" s="7">
        <v>56</v>
      </c>
      <c r="H2859" s="8">
        <v>11698015</v>
      </c>
      <c r="I2859" s="9">
        <v>1</v>
      </c>
      <c r="J2859" s="9">
        <v>1</v>
      </c>
      <c r="K2859" s="9">
        <v>1</v>
      </c>
      <c r="L2859" s="9">
        <v>1</v>
      </c>
      <c r="M2859" s="9">
        <v>1</v>
      </c>
      <c r="N2859" s="10">
        <v>5</v>
      </c>
    </row>
    <row r="2860" spans="1:14" x14ac:dyDescent="0.25">
      <c r="A2860" s="3" t="s">
        <v>10</v>
      </c>
      <c r="B2860" s="11" t="s">
        <v>66</v>
      </c>
      <c r="C2860" s="5">
        <v>11698</v>
      </c>
      <c r="D2860" s="5" t="s">
        <v>73</v>
      </c>
      <c r="E2860" s="12" t="s">
        <v>15</v>
      </c>
      <c r="F2860" s="7">
        <v>61</v>
      </c>
      <c r="G2860" s="7">
        <v>56</v>
      </c>
      <c r="H2860" s="8">
        <v>11698016</v>
      </c>
      <c r="I2860" s="9">
        <v>1</v>
      </c>
      <c r="J2860" s="9">
        <v>1</v>
      </c>
      <c r="K2860" s="9">
        <v>1</v>
      </c>
      <c r="L2860" s="9">
        <v>1</v>
      </c>
      <c r="M2860" s="9">
        <v>1</v>
      </c>
      <c r="N2860" s="10">
        <v>5</v>
      </c>
    </row>
    <row r="2861" spans="1:14" x14ac:dyDescent="0.25">
      <c r="A2861" s="3" t="s">
        <v>10</v>
      </c>
      <c r="B2861" s="11" t="s">
        <v>66</v>
      </c>
      <c r="C2861" s="5">
        <v>11698</v>
      </c>
      <c r="D2861" s="5" t="s">
        <v>73</v>
      </c>
      <c r="E2861" s="12" t="s">
        <v>15</v>
      </c>
      <c r="F2861" s="7">
        <v>61</v>
      </c>
      <c r="G2861" s="7">
        <v>56</v>
      </c>
      <c r="H2861" s="8">
        <v>11698017</v>
      </c>
      <c r="I2861" s="9">
        <v>1</v>
      </c>
      <c r="J2861" s="9">
        <v>1</v>
      </c>
      <c r="K2861" s="9">
        <v>0</v>
      </c>
      <c r="L2861" s="9">
        <v>1</v>
      </c>
      <c r="M2861" s="9">
        <v>1</v>
      </c>
      <c r="N2861" s="10">
        <v>4</v>
      </c>
    </row>
    <row r="2862" spans="1:14" x14ac:dyDescent="0.25">
      <c r="A2862" s="3" t="s">
        <v>10</v>
      </c>
      <c r="B2862" s="11" t="s">
        <v>66</v>
      </c>
      <c r="C2862" s="5">
        <v>11698</v>
      </c>
      <c r="D2862" s="5" t="s">
        <v>73</v>
      </c>
      <c r="E2862" s="12" t="s">
        <v>15</v>
      </c>
      <c r="F2862" s="7">
        <v>61</v>
      </c>
      <c r="G2862" s="7">
        <v>56</v>
      </c>
      <c r="H2862" s="8">
        <v>11698018</v>
      </c>
      <c r="I2862" s="9">
        <v>1</v>
      </c>
      <c r="J2862" s="9">
        <v>1</v>
      </c>
      <c r="K2862" s="9">
        <v>0</v>
      </c>
      <c r="L2862" s="9">
        <v>1</v>
      </c>
      <c r="M2862" s="9">
        <v>1</v>
      </c>
      <c r="N2862" s="10">
        <v>4</v>
      </c>
    </row>
    <row r="2863" spans="1:14" x14ac:dyDescent="0.25">
      <c r="A2863" s="3" t="s">
        <v>10</v>
      </c>
      <c r="B2863" s="11" t="s">
        <v>66</v>
      </c>
      <c r="C2863" s="5">
        <v>11698</v>
      </c>
      <c r="D2863" s="5" t="s">
        <v>73</v>
      </c>
      <c r="E2863" s="12" t="s">
        <v>15</v>
      </c>
      <c r="F2863" s="7">
        <v>61</v>
      </c>
      <c r="G2863" s="7">
        <v>56</v>
      </c>
      <c r="H2863" s="8">
        <v>11698019</v>
      </c>
      <c r="I2863" s="9">
        <v>1</v>
      </c>
      <c r="J2863" s="9">
        <v>1</v>
      </c>
      <c r="K2863" s="9">
        <v>0</v>
      </c>
      <c r="L2863" s="9">
        <v>0</v>
      </c>
      <c r="M2863" s="9">
        <v>1</v>
      </c>
      <c r="N2863" s="10">
        <v>3</v>
      </c>
    </row>
    <row r="2864" spans="1:14" x14ac:dyDescent="0.25">
      <c r="A2864" s="3" t="s">
        <v>10</v>
      </c>
      <c r="B2864" s="11" t="s">
        <v>66</v>
      </c>
      <c r="C2864" s="5">
        <v>11698</v>
      </c>
      <c r="D2864" s="5" t="s">
        <v>73</v>
      </c>
      <c r="E2864" s="12" t="s">
        <v>15</v>
      </c>
      <c r="F2864" s="7">
        <v>61</v>
      </c>
      <c r="G2864" s="7">
        <v>56</v>
      </c>
      <c r="H2864" s="8">
        <v>11698020</v>
      </c>
      <c r="I2864" s="9">
        <v>1</v>
      </c>
      <c r="J2864" s="9">
        <v>1</v>
      </c>
      <c r="K2864" s="9">
        <v>0</v>
      </c>
      <c r="L2864" s="9">
        <v>1</v>
      </c>
      <c r="M2864" s="9">
        <v>1</v>
      </c>
      <c r="N2864" s="10">
        <v>4</v>
      </c>
    </row>
    <row r="2865" spans="1:14" x14ac:dyDescent="0.25">
      <c r="A2865" s="3" t="s">
        <v>10</v>
      </c>
      <c r="B2865" s="11" t="s">
        <v>66</v>
      </c>
      <c r="C2865" s="5">
        <v>11698</v>
      </c>
      <c r="D2865" s="5" t="s">
        <v>73</v>
      </c>
      <c r="E2865" s="12" t="s">
        <v>15</v>
      </c>
      <c r="F2865" s="7">
        <v>61</v>
      </c>
      <c r="G2865" s="7">
        <v>56</v>
      </c>
      <c r="H2865" s="8">
        <v>11698021</v>
      </c>
      <c r="I2865" s="9">
        <v>1</v>
      </c>
      <c r="J2865" s="9">
        <v>1</v>
      </c>
      <c r="K2865" s="9">
        <v>0</v>
      </c>
      <c r="L2865" s="9">
        <v>1</v>
      </c>
      <c r="M2865" s="9">
        <v>1</v>
      </c>
      <c r="N2865" s="10">
        <v>4</v>
      </c>
    </row>
    <row r="2866" spans="1:14" x14ac:dyDescent="0.25">
      <c r="A2866" s="3" t="s">
        <v>10</v>
      </c>
      <c r="B2866" s="11" t="s">
        <v>66</v>
      </c>
      <c r="C2866" s="5">
        <v>11698</v>
      </c>
      <c r="D2866" s="5" t="s">
        <v>73</v>
      </c>
      <c r="E2866" s="12" t="s">
        <v>15</v>
      </c>
      <c r="F2866" s="7">
        <v>61</v>
      </c>
      <c r="G2866" s="7">
        <v>56</v>
      </c>
      <c r="H2866" s="8">
        <v>11698022</v>
      </c>
      <c r="I2866" s="9">
        <v>1</v>
      </c>
      <c r="J2866" s="9">
        <v>1</v>
      </c>
      <c r="K2866" s="9">
        <v>1</v>
      </c>
      <c r="L2866" s="9">
        <v>1</v>
      </c>
      <c r="M2866" s="9">
        <v>1</v>
      </c>
      <c r="N2866" s="10">
        <v>5</v>
      </c>
    </row>
    <row r="2867" spans="1:14" x14ac:dyDescent="0.25">
      <c r="A2867" s="3" t="s">
        <v>10</v>
      </c>
      <c r="B2867" s="11" t="s">
        <v>66</v>
      </c>
      <c r="C2867" s="5">
        <v>11698</v>
      </c>
      <c r="D2867" s="5" t="s">
        <v>73</v>
      </c>
      <c r="E2867" s="12" t="s">
        <v>15</v>
      </c>
      <c r="F2867" s="7">
        <v>61</v>
      </c>
      <c r="G2867" s="7">
        <v>56</v>
      </c>
      <c r="H2867" s="8">
        <v>11698023</v>
      </c>
      <c r="I2867" s="9">
        <v>1</v>
      </c>
      <c r="J2867" s="9">
        <v>1</v>
      </c>
      <c r="K2867" s="9">
        <v>1</v>
      </c>
      <c r="L2867" s="9">
        <v>1</v>
      </c>
      <c r="M2867" s="9">
        <v>1</v>
      </c>
      <c r="N2867" s="10">
        <v>5</v>
      </c>
    </row>
    <row r="2868" spans="1:14" x14ac:dyDescent="0.25">
      <c r="A2868" s="3" t="s">
        <v>10</v>
      </c>
      <c r="B2868" s="11" t="s">
        <v>66</v>
      </c>
      <c r="C2868" s="5">
        <v>11698</v>
      </c>
      <c r="D2868" s="5" t="s">
        <v>73</v>
      </c>
      <c r="E2868" s="12" t="s">
        <v>15</v>
      </c>
      <c r="F2868" s="7">
        <v>61</v>
      </c>
      <c r="G2868" s="7">
        <v>56</v>
      </c>
      <c r="H2868" s="8">
        <v>11698024</v>
      </c>
      <c r="I2868" s="9">
        <v>0</v>
      </c>
      <c r="J2868" s="9">
        <v>1</v>
      </c>
      <c r="K2868" s="9">
        <v>0</v>
      </c>
      <c r="L2868" s="9">
        <v>1</v>
      </c>
      <c r="M2868" s="9">
        <v>0</v>
      </c>
      <c r="N2868" s="10">
        <v>2</v>
      </c>
    </row>
    <row r="2869" spans="1:14" x14ac:dyDescent="0.25">
      <c r="A2869" s="3" t="s">
        <v>10</v>
      </c>
      <c r="B2869" s="11" t="s">
        <v>66</v>
      </c>
      <c r="C2869" s="5">
        <v>11698</v>
      </c>
      <c r="D2869" s="5" t="s">
        <v>73</v>
      </c>
      <c r="E2869" s="12" t="s">
        <v>15</v>
      </c>
      <c r="F2869" s="7">
        <v>61</v>
      </c>
      <c r="G2869" s="7">
        <v>56</v>
      </c>
      <c r="H2869" s="8">
        <v>11698025</v>
      </c>
      <c r="I2869" s="9">
        <v>1</v>
      </c>
      <c r="J2869" s="9">
        <v>1</v>
      </c>
      <c r="K2869" s="9">
        <v>0</v>
      </c>
      <c r="L2869" s="9">
        <v>1</v>
      </c>
      <c r="M2869" s="9">
        <v>1</v>
      </c>
      <c r="N2869" s="10">
        <v>4</v>
      </c>
    </row>
    <row r="2870" spans="1:14" x14ac:dyDescent="0.25">
      <c r="A2870" s="3" t="s">
        <v>10</v>
      </c>
      <c r="B2870" s="11" t="s">
        <v>66</v>
      </c>
      <c r="C2870" s="5">
        <v>11698</v>
      </c>
      <c r="D2870" s="5" t="s">
        <v>73</v>
      </c>
      <c r="E2870" s="12" t="s">
        <v>15</v>
      </c>
      <c r="F2870" s="7">
        <v>61</v>
      </c>
      <c r="G2870" s="7">
        <v>56</v>
      </c>
      <c r="H2870" s="8">
        <v>11698026</v>
      </c>
      <c r="I2870" s="9">
        <v>1</v>
      </c>
      <c r="J2870" s="9">
        <v>1</v>
      </c>
      <c r="K2870" s="9">
        <v>1</v>
      </c>
      <c r="L2870" s="9">
        <v>1</v>
      </c>
      <c r="M2870" s="9">
        <v>1</v>
      </c>
      <c r="N2870" s="10">
        <v>5</v>
      </c>
    </row>
    <row r="2871" spans="1:14" x14ac:dyDescent="0.25">
      <c r="A2871" s="3" t="s">
        <v>10</v>
      </c>
      <c r="B2871" s="11" t="s">
        <v>66</v>
      </c>
      <c r="C2871" s="5">
        <v>11698</v>
      </c>
      <c r="D2871" s="5" t="s">
        <v>73</v>
      </c>
      <c r="E2871" s="12" t="s">
        <v>15</v>
      </c>
      <c r="F2871" s="7">
        <v>61</v>
      </c>
      <c r="G2871" s="7">
        <v>56</v>
      </c>
      <c r="H2871" s="8">
        <v>11698027</v>
      </c>
      <c r="I2871" s="9">
        <v>1</v>
      </c>
      <c r="J2871" s="9">
        <v>1</v>
      </c>
      <c r="K2871" s="9">
        <v>0</v>
      </c>
      <c r="L2871" s="9">
        <v>1</v>
      </c>
      <c r="M2871" s="9">
        <v>1</v>
      </c>
      <c r="N2871" s="10">
        <v>4</v>
      </c>
    </row>
    <row r="2872" spans="1:14" x14ac:dyDescent="0.25">
      <c r="A2872" s="3" t="s">
        <v>10</v>
      </c>
      <c r="B2872" s="11" t="s">
        <v>66</v>
      </c>
      <c r="C2872" s="5">
        <v>11698</v>
      </c>
      <c r="D2872" s="5" t="s">
        <v>73</v>
      </c>
      <c r="E2872" s="12" t="s">
        <v>15</v>
      </c>
      <c r="F2872" s="7">
        <v>61</v>
      </c>
      <c r="G2872" s="7">
        <v>56</v>
      </c>
      <c r="H2872" s="8">
        <v>11698028</v>
      </c>
      <c r="I2872" s="9">
        <v>1</v>
      </c>
      <c r="J2872" s="9">
        <v>1</v>
      </c>
      <c r="K2872" s="9">
        <v>0</v>
      </c>
      <c r="L2872" s="9">
        <v>1</v>
      </c>
      <c r="M2872" s="9">
        <v>1</v>
      </c>
      <c r="N2872" s="10">
        <v>4</v>
      </c>
    </row>
    <row r="2873" spans="1:14" x14ac:dyDescent="0.25">
      <c r="A2873" s="3" t="s">
        <v>10</v>
      </c>
      <c r="B2873" s="11" t="s">
        <v>66</v>
      </c>
      <c r="C2873" s="5">
        <v>11698</v>
      </c>
      <c r="D2873" s="5" t="s">
        <v>73</v>
      </c>
      <c r="E2873" s="13" t="s">
        <v>16</v>
      </c>
      <c r="F2873" s="7">
        <v>61</v>
      </c>
      <c r="G2873" s="7">
        <v>56</v>
      </c>
      <c r="H2873" s="8">
        <v>11698029</v>
      </c>
      <c r="I2873" s="9">
        <v>1</v>
      </c>
      <c r="J2873" s="9">
        <v>1</v>
      </c>
      <c r="K2873" s="9">
        <v>1</v>
      </c>
      <c r="L2873" s="9">
        <v>1</v>
      </c>
      <c r="M2873" s="9">
        <v>1</v>
      </c>
      <c r="N2873" s="10">
        <v>5</v>
      </c>
    </row>
    <row r="2874" spans="1:14" x14ac:dyDescent="0.25">
      <c r="A2874" s="3" t="s">
        <v>10</v>
      </c>
      <c r="B2874" s="11" t="s">
        <v>66</v>
      </c>
      <c r="C2874" s="5">
        <v>11698</v>
      </c>
      <c r="D2874" s="5" t="s">
        <v>73</v>
      </c>
      <c r="E2874" s="12" t="s">
        <v>16</v>
      </c>
      <c r="F2874" s="7">
        <v>61</v>
      </c>
      <c r="G2874" s="7">
        <v>56</v>
      </c>
      <c r="H2874" s="8">
        <v>11698030</v>
      </c>
      <c r="I2874" s="9">
        <v>1</v>
      </c>
      <c r="J2874" s="9">
        <v>1</v>
      </c>
      <c r="K2874" s="9">
        <v>1</v>
      </c>
      <c r="L2874" s="9">
        <v>1</v>
      </c>
      <c r="M2874" s="9">
        <v>1</v>
      </c>
      <c r="N2874" s="10">
        <v>5</v>
      </c>
    </row>
    <row r="2875" spans="1:14" x14ac:dyDescent="0.25">
      <c r="A2875" s="3" t="s">
        <v>10</v>
      </c>
      <c r="B2875" s="11" t="s">
        <v>66</v>
      </c>
      <c r="C2875" s="5">
        <v>11698</v>
      </c>
      <c r="D2875" s="5" t="s">
        <v>73</v>
      </c>
      <c r="E2875" s="12" t="s">
        <v>16</v>
      </c>
      <c r="F2875" s="7">
        <v>61</v>
      </c>
      <c r="G2875" s="7">
        <v>56</v>
      </c>
      <c r="H2875" s="8">
        <v>11698031</v>
      </c>
      <c r="I2875" s="9">
        <v>1</v>
      </c>
      <c r="J2875" s="9">
        <v>1</v>
      </c>
      <c r="K2875" s="9">
        <v>1</v>
      </c>
      <c r="L2875" s="9">
        <v>1</v>
      </c>
      <c r="M2875" s="9">
        <v>1</v>
      </c>
      <c r="N2875" s="10">
        <v>5</v>
      </c>
    </row>
    <row r="2876" spans="1:14" x14ac:dyDescent="0.25">
      <c r="A2876" s="3" t="s">
        <v>10</v>
      </c>
      <c r="B2876" s="11" t="s">
        <v>66</v>
      </c>
      <c r="C2876" s="5">
        <v>11698</v>
      </c>
      <c r="D2876" s="5" t="s">
        <v>73</v>
      </c>
      <c r="E2876" s="13" t="s">
        <v>16</v>
      </c>
      <c r="F2876" s="7">
        <v>61</v>
      </c>
      <c r="G2876" s="7">
        <v>56</v>
      </c>
      <c r="H2876" s="8">
        <v>11698032</v>
      </c>
      <c r="I2876" s="9">
        <v>1</v>
      </c>
      <c r="J2876" s="9">
        <v>1</v>
      </c>
      <c r="K2876" s="9">
        <v>0</v>
      </c>
      <c r="L2876" s="9">
        <v>1</v>
      </c>
      <c r="M2876" s="9">
        <v>1</v>
      </c>
      <c r="N2876" s="10">
        <v>4</v>
      </c>
    </row>
    <row r="2877" spans="1:14" x14ac:dyDescent="0.25">
      <c r="A2877" s="3" t="s">
        <v>10</v>
      </c>
      <c r="B2877" s="11" t="s">
        <v>66</v>
      </c>
      <c r="C2877" s="5">
        <v>11698</v>
      </c>
      <c r="D2877" s="5" t="s">
        <v>73</v>
      </c>
      <c r="E2877" s="12" t="s">
        <v>16</v>
      </c>
      <c r="F2877" s="7">
        <v>61</v>
      </c>
      <c r="G2877" s="7">
        <v>56</v>
      </c>
      <c r="H2877" s="8">
        <v>11698033</v>
      </c>
      <c r="I2877" s="9">
        <v>1</v>
      </c>
      <c r="J2877" s="9">
        <v>1</v>
      </c>
      <c r="K2877" s="9">
        <v>1</v>
      </c>
      <c r="L2877" s="9">
        <v>1</v>
      </c>
      <c r="M2877" s="9">
        <v>1</v>
      </c>
      <c r="N2877" s="10">
        <v>5</v>
      </c>
    </row>
    <row r="2878" spans="1:14" x14ac:dyDescent="0.25">
      <c r="A2878" s="3" t="s">
        <v>10</v>
      </c>
      <c r="B2878" s="11" t="s">
        <v>66</v>
      </c>
      <c r="C2878" s="5">
        <v>11698</v>
      </c>
      <c r="D2878" s="5" t="s">
        <v>73</v>
      </c>
      <c r="E2878" s="12" t="s">
        <v>16</v>
      </c>
      <c r="F2878" s="7">
        <v>61</v>
      </c>
      <c r="G2878" s="7">
        <v>56</v>
      </c>
      <c r="H2878" s="8">
        <v>11698034</v>
      </c>
      <c r="I2878" s="9">
        <v>1</v>
      </c>
      <c r="J2878" s="9">
        <v>1</v>
      </c>
      <c r="K2878" s="9">
        <v>0</v>
      </c>
      <c r="L2878" s="9">
        <v>1</v>
      </c>
      <c r="M2878" s="9">
        <v>1</v>
      </c>
      <c r="N2878" s="10">
        <v>4</v>
      </c>
    </row>
    <row r="2879" spans="1:14" x14ac:dyDescent="0.25">
      <c r="A2879" s="3" t="s">
        <v>10</v>
      </c>
      <c r="B2879" s="11" t="s">
        <v>66</v>
      </c>
      <c r="C2879" s="5">
        <v>11698</v>
      </c>
      <c r="D2879" s="5" t="s">
        <v>73</v>
      </c>
      <c r="E2879" s="12" t="s">
        <v>16</v>
      </c>
      <c r="F2879" s="7">
        <v>61</v>
      </c>
      <c r="G2879" s="7">
        <v>56</v>
      </c>
      <c r="H2879" s="8">
        <v>11698035</v>
      </c>
      <c r="I2879" s="9">
        <v>1</v>
      </c>
      <c r="J2879" s="9">
        <v>1</v>
      </c>
      <c r="K2879" s="9">
        <v>1</v>
      </c>
      <c r="L2879" s="9">
        <v>1</v>
      </c>
      <c r="M2879" s="9">
        <v>1</v>
      </c>
      <c r="N2879" s="10">
        <v>5</v>
      </c>
    </row>
    <row r="2880" spans="1:14" x14ac:dyDescent="0.25">
      <c r="A2880" s="3" t="s">
        <v>10</v>
      </c>
      <c r="B2880" s="11" t="s">
        <v>66</v>
      </c>
      <c r="C2880" s="5">
        <v>11698</v>
      </c>
      <c r="D2880" s="5" t="s">
        <v>73</v>
      </c>
      <c r="E2880" s="12" t="s">
        <v>16</v>
      </c>
      <c r="F2880" s="7">
        <v>61</v>
      </c>
      <c r="G2880" s="7">
        <v>56</v>
      </c>
      <c r="H2880" s="8">
        <v>11698036</v>
      </c>
      <c r="I2880" s="9">
        <v>1</v>
      </c>
      <c r="J2880" s="9">
        <v>1</v>
      </c>
      <c r="K2880" s="9">
        <v>1</v>
      </c>
      <c r="L2880" s="9">
        <v>1</v>
      </c>
      <c r="M2880" s="9">
        <v>1</v>
      </c>
      <c r="N2880" s="10">
        <v>5</v>
      </c>
    </row>
    <row r="2881" spans="1:14" x14ac:dyDescent="0.25">
      <c r="A2881" s="3" t="s">
        <v>10</v>
      </c>
      <c r="B2881" s="11" t="s">
        <v>66</v>
      </c>
      <c r="C2881" s="5">
        <v>11698</v>
      </c>
      <c r="D2881" s="5" t="s">
        <v>73</v>
      </c>
      <c r="E2881" s="12" t="s">
        <v>16</v>
      </c>
      <c r="F2881" s="7">
        <v>61</v>
      </c>
      <c r="G2881" s="7">
        <v>56</v>
      </c>
      <c r="H2881" s="8">
        <v>11698037</v>
      </c>
      <c r="I2881" s="9">
        <v>1</v>
      </c>
      <c r="J2881" s="9">
        <v>1</v>
      </c>
      <c r="K2881" s="9">
        <v>1</v>
      </c>
      <c r="L2881" s="9">
        <v>1</v>
      </c>
      <c r="M2881" s="9">
        <v>1</v>
      </c>
      <c r="N2881" s="10">
        <v>5</v>
      </c>
    </row>
    <row r="2882" spans="1:14" x14ac:dyDescent="0.25">
      <c r="A2882" s="3" t="s">
        <v>10</v>
      </c>
      <c r="B2882" s="11" t="s">
        <v>66</v>
      </c>
      <c r="C2882" s="5">
        <v>11698</v>
      </c>
      <c r="D2882" s="5" t="s">
        <v>73</v>
      </c>
      <c r="E2882" s="12" t="s">
        <v>16</v>
      </c>
      <c r="F2882" s="7">
        <v>61</v>
      </c>
      <c r="G2882" s="7">
        <v>56</v>
      </c>
      <c r="H2882" s="8">
        <v>11698038</v>
      </c>
      <c r="I2882" s="9">
        <v>1</v>
      </c>
      <c r="J2882" s="9">
        <v>1</v>
      </c>
      <c r="K2882" s="9">
        <v>1</v>
      </c>
      <c r="L2882" s="9">
        <v>1</v>
      </c>
      <c r="M2882" s="9">
        <v>1</v>
      </c>
      <c r="N2882" s="10">
        <v>5</v>
      </c>
    </row>
    <row r="2883" spans="1:14" x14ac:dyDescent="0.25">
      <c r="A2883" s="3" t="s">
        <v>10</v>
      </c>
      <c r="B2883" s="11" t="s">
        <v>66</v>
      </c>
      <c r="C2883" s="5">
        <v>11698</v>
      </c>
      <c r="D2883" s="5" t="s">
        <v>73</v>
      </c>
      <c r="E2883" s="12" t="s">
        <v>16</v>
      </c>
      <c r="F2883" s="7">
        <v>61</v>
      </c>
      <c r="G2883" s="7">
        <v>56</v>
      </c>
      <c r="H2883" s="8">
        <v>11698039</v>
      </c>
      <c r="I2883" s="9">
        <v>1</v>
      </c>
      <c r="J2883" s="9">
        <v>1</v>
      </c>
      <c r="K2883" s="9">
        <v>1</v>
      </c>
      <c r="L2883" s="9">
        <v>1</v>
      </c>
      <c r="M2883" s="9">
        <v>1</v>
      </c>
      <c r="N2883" s="10">
        <v>5</v>
      </c>
    </row>
    <row r="2884" spans="1:14" x14ac:dyDescent="0.25">
      <c r="A2884" s="3" t="s">
        <v>10</v>
      </c>
      <c r="B2884" s="11" t="s">
        <v>66</v>
      </c>
      <c r="C2884" s="5">
        <v>11698</v>
      </c>
      <c r="D2884" s="5" t="s">
        <v>73</v>
      </c>
      <c r="E2884" s="12" t="s">
        <v>16</v>
      </c>
      <c r="F2884" s="7">
        <v>61</v>
      </c>
      <c r="G2884" s="7">
        <v>56</v>
      </c>
      <c r="H2884" s="8">
        <v>11698040</v>
      </c>
      <c r="I2884" s="9">
        <v>1</v>
      </c>
      <c r="J2884" s="9">
        <v>1</v>
      </c>
      <c r="K2884" s="9">
        <v>1</v>
      </c>
      <c r="L2884" s="9">
        <v>1</v>
      </c>
      <c r="M2884" s="9">
        <v>1</v>
      </c>
      <c r="N2884" s="10">
        <v>5</v>
      </c>
    </row>
    <row r="2885" spans="1:14" x14ac:dyDescent="0.25">
      <c r="A2885" s="3" t="s">
        <v>10</v>
      </c>
      <c r="B2885" s="11" t="s">
        <v>66</v>
      </c>
      <c r="C2885" s="5">
        <v>11698</v>
      </c>
      <c r="D2885" s="5" t="s">
        <v>73</v>
      </c>
      <c r="E2885" s="12" t="s">
        <v>16</v>
      </c>
      <c r="F2885" s="7">
        <v>61</v>
      </c>
      <c r="G2885" s="7">
        <v>56</v>
      </c>
      <c r="H2885" s="8">
        <v>11698041</v>
      </c>
      <c r="I2885" s="9">
        <v>1</v>
      </c>
      <c r="J2885" s="9">
        <v>0</v>
      </c>
      <c r="K2885" s="9">
        <v>0</v>
      </c>
      <c r="L2885" s="9">
        <v>1</v>
      </c>
      <c r="M2885" s="9">
        <v>1</v>
      </c>
      <c r="N2885" s="10">
        <v>3</v>
      </c>
    </row>
    <row r="2886" spans="1:14" x14ac:dyDescent="0.25">
      <c r="A2886" s="3" t="s">
        <v>10</v>
      </c>
      <c r="B2886" s="11" t="s">
        <v>66</v>
      </c>
      <c r="C2886" s="5">
        <v>11698</v>
      </c>
      <c r="D2886" s="5" t="s">
        <v>73</v>
      </c>
      <c r="E2886" s="12" t="s">
        <v>16</v>
      </c>
      <c r="F2886" s="7">
        <v>61</v>
      </c>
      <c r="G2886" s="7">
        <v>56</v>
      </c>
      <c r="H2886" s="8">
        <v>11698042</v>
      </c>
      <c r="I2886" s="9">
        <v>1</v>
      </c>
      <c r="J2886" s="9">
        <v>1</v>
      </c>
      <c r="K2886" s="9">
        <v>1</v>
      </c>
      <c r="L2886" s="9">
        <v>1</v>
      </c>
      <c r="M2886" s="9">
        <v>1</v>
      </c>
      <c r="N2886" s="10">
        <v>5</v>
      </c>
    </row>
    <row r="2887" spans="1:14" x14ac:dyDescent="0.25">
      <c r="A2887" s="3" t="s">
        <v>10</v>
      </c>
      <c r="B2887" s="11" t="s">
        <v>66</v>
      </c>
      <c r="C2887" s="5">
        <v>11698</v>
      </c>
      <c r="D2887" s="5" t="s">
        <v>73</v>
      </c>
      <c r="E2887" s="12" t="s">
        <v>16</v>
      </c>
      <c r="F2887" s="7">
        <v>61</v>
      </c>
      <c r="G2887" s="7">
        <v>56</v>
      </c>
      <c r="H2887" s="8">
        <v>11698043</v>
      </c>
      <c r="I2887" s="9">
        <v>1</v>
      </c>
      <c r="J2887" s="9">
        <v>0</v>
      </c>
      <c r="K2887" s="9">
        <v>1</v>
      </c>
      <c r="L2887" s="9">
        <v>1</v>
      </c>
      <c r="M2887" s="9">
        <v>1</v>
      </c>
      <c r="N2887" s="10">
        <v>4</v>
      </c>
    </row>
    <row r="2888" spans="1:14" x14ac:dyDescent="0.25">
      <c r="A2888" s="3" t="s">
        <v>10</v>
      </c>
      <c r="B2888" s="11" t="s">
        <v>66</v>
      </c>
      <c r="C2888" s="5">
        <v>11698</v>
      </c>
      <c r="D2888" s="5" t="s">
        <v>73</v>
      </c>
      <c r="E2888" s="12" t="s">
        <v>16</v>
      </c>
      <c r="F2888" s="7">
        <v>61</v>
      </c>
      <c r="G2888" s="7">
        <v>56</v>
      </c>
      <c r="H2888" s="8">
        <v>11698044</v>
      </c>
      <c r="I2888" s="9">
        <v>1</v>
      </c>
      <c r="J2888" s="9">
        <v>1</v>
      </c>
      <c r="K2888" s="9">
        <v>1</v>
      </c>
      <c r="L2888" s="9">
        <v>1</v>
      </c>
      <c r="M2888" s="9">
        <v>1</v>
      </c>
      <c r="N2888" s="10">
        <v>5</v>
      </c>
    </row>
    <row r="2889" spans="1:14" x14ac:dyDescent="0.25">
      <c r="A2889" s="3" t="s">
        <v>10</v>
      </c>
      <c r="B2889" s="11" t="s">
        <v>66</v>
      </c>
      <c r="C2889" s="5">
        <v>11698</v>
      </c>
      <c r="D2889" s="5" t="s">
        <v>73</v>
      </c>
      <c r="E2889" s="12" t="s">
        <v>16</v>
      </c>
      <c r="F2889" s="7">
        <v>61</v>
      </c>
      <c r="G2889" s="7">
        <v>56</v>
      </c>
      <c r="H2889" s="8">
        <v>11698045</v>
      </c>
      <c r="I2889" s="9">
        <v>1</v>
      </c>
      <c r="J2889" s="9">
        <v>1</v>
      </c>
      <c r="K2889" s="9">
        <v>1</v>
      </c>
      <c r="L2889" s="9">
        <v>1</v>
      </c>
      <c r="M2889" s="9">
        <v>1</v>
      </c>
      <c r="N2889" s="10">
        <v>5</v>
      </c>
    </row>
    <row r="2890" spans="1:14" x14ac:dyDescent="0.25">
      <c r="A2890" s="3" t="s">
        <v>10</v>
      </c>
      <c r="B2890" s="11" t="s">
        <v>66</v>
      </c>
      <c r="C2890" s="5">
        <v>11698</v>
      </c>
      <c r="D2890" s="5" t="s">
        <v>73</v>
      </c>
      <c r="E2890" s="12" t="s">
        <v>16</v>
      </c>
      <c r="F2890" s="7">
        <v>61</v>
      </c>
      <c r="G2890" s="7">
        <v>56</v>
      </c>
      <c r="H2890" s="8">
        <v>11698046</v>
      </c>
      <c r="I2890" s="9">
        <v>1</v>
      </c>
      <c r="J2890" s="9">
        <v>1</v>
      </c>
      <c r="K2890" s="9">
        <v>1</v>
      </c>
      <c r="L2890" s="9">
        <v>1</v>
      </c>
      <c r="M2890" s="9">
        <v>1</v>
      </c>
      <c r="N2890" s="10">
        <v>5</v>
      </c>
    </row>
    <row r="2891" spans="1:14" x14ac:dyDescent="0.25">
      <c r="A2891" s="3" t="s">
        <v>10</v>
      </c>
      <c r="B2891" s="11" t="s">
        <v>66</v>
      </c>
      <c r="C2891" s="5">
        <v>11698</v>
      </c>
      <c r="D2891" s="5" t="s">
        <v>73</v>
      </c>
      <c r="E2891" s="12" t="s">
        <v>16</v>
      </c>
      <c r="F2891" s="7">
        <v>61</v>
      </c>
      <c r="G2891" s="7">
        <v>56</v>
      </c>
      <c r="H2891" s="8">
        <v>11698047</v>
      </c>
      <c r="I2891" s="9">
        <v>1</v>
      </c>
      <c r="J2891" s="9">
        <v>1</v>
      </c>
      <c r="K2891" s="9">
        <v>1</v>
      </c>
      <c r="L2891" s="9">
        <v>1</v>
      </c>
      <c r="M2891" s="9">
        <v>1</v>
      </c>
      <c r="N2891" s="10">
        <v>5</v>
      </c>
    </row>
    <row r="2892" spans="1:14" x14ac:dyDescent="0.25">
      <c r="A2892" s="3" t="s">
        <v>10</v>
      </c>
      <c r="B2892" s="11" t="s">
        <v>66</v>
      </c>
      <c r="C2892" s="5">
        <v>11698</v>
      </c>
      <c r="D2892" s="5" t="s">
        <v>73</v>
      </c>
      <c r="E2892" s="12" t="s">
        <v>16</v>
      </c>
      <c r="F2892" s="7">
        <v>61</v>
      </c>
      <c r="G2892" s="7">
        <v>56</v>
      </c>
      <c r="H2892" s="8">
        <v>11698048</v>
      </c>
      <c r="I2892" s="9">
        <v>1</v>
      </c>
      <c r="J2892" s="9">
        <v>1</v>
      </c>
      <c r="K2892" s="9">
        <v>1</v>
      </c>
      <c r="L2892" s="9">
        <v>1</v>
      </c>
      <c r="M2892" s="9">
        <v>1</v>
      </c>
      <c r="N2892" s="10">
        <v>5</v>
      </c>
    </row>
    <row r="2893" spans="1:14" x14ac:dyDescent="0.25">
      <c r="A2893" s="3" t="s">
        <v>10</v>
      </c>
      <c r="B2893" s="11" t="s">
        <v>66</v>
      </c>
      <c r="C2893" s="5">
        <v>11698</v>
      </c>
      <c r="D2893" s="5" t="s">
        <v>73</v>
      </c>
      <c r="E2893" s="12" t="s">
        <v>16</v>
      </c>
      <c r="F2893" s="7">
        <v>61</v>
      </c>
      <c r="G2893" s="7">
        <v>56</v>
      </c>
      <c r="H2893" s="8">
        <v>11698049</v>
      </c>
      <c r="I2893" s="9">
        <v>1</v>
      </c>
      <c r="J2893" s="9">
        <v>1</v>
      </c>
      <c r="K2893" s="9">
        <v>0</v>
      </c>
      <c r="L2893" s="9">
        <v>1</v>
      </c>
      <c r="M2893" s="9">
        <v>1</v>
      </c>
      <c r="N2893" s="10">
        <v>4</v>
      </c>
    </row>
    <row r="2894" spans="1:14" x14ac:dyDescent="0.25">
      <c r="A2894" s="3" t="s">
        <v>10</v>
      </c>
      <c r="B2894" s="11" t="s">
        <v>66</v>
      </c>
      <c r="C2894" s="5">
        <v>11698</v>
      </c>
      <c r="D2894" s="5" t="s">
        <v>73</v>
      </c>
      <c r="E2894" s="12" t="s">
        <v>16</v>
      </c>
      <c r="F2894" s="7">
        <v>61</v>
      </c>
      <c r="G2894" s="7">
        <v>56</v>
      </c>
      <c r="H2894" s="8">
        <v>11698050</v>
      </c>
      <c r="I2894" s="9">
        <v>1</v>
      </c>
      <c r="J2894" s="9">
        <v>1</v>
      </c>
      <c r="K2894" s="9">
        <v>1</v>
      </c>
      <c r="L2894" s="9">
        <v>1</v>
      </c>
      <c r="M2894" s="9">
        <v>1</v>
      </c>
      <c r="N2894" s="10">
        <v>5</v>
      </c>
    </row>
    <row r="2895" spans="1:14" x14ac:dyDescent="0.25">
      <c r="A2895" s="3" t="s">
        <v>10</v>
      </c>
      <c r="B2895" s="11" t="s">
        <v>66</v>
      </c>
      <c r="C2895" s="5">
        <v>11698</v>
      </c>
      <c r="D2895" s="5" t="s">
        <v>73</v>
      </c>
      <c r="E2895" s="12" t="s">
        <v>16</v>
      </c>
      <c r="F2895" s="7">
        <v>61</v>
      </c>
      <c r="G2895" s="7">
        <v>56</v>
      </c>
      <c r="H2895" s="8">
        <v>11698051</v>
      </c>
      <c r="I2895" s="9">
        <v>1</v>
      </c>
      <c r="J2895" s="9">
        <v>0</v>
      </c>
      <c r="K2895" s="9">
        <v>1</v>
      </c>
      <c r="L2895" s="9">
        <v>1</v>
      </c>
      <c r="M2895" s="9">
        <v>1</v>
      </c>
      <c r="N2895" s="10">
        <v>4</v>
      </c>
    </row>
    <row r="2896" spans="1:14" x14ac:dyDescent="0.25">
      <c r="A2896" s="3" t="s">
        <v>10</v>
      </c>
      <c r="B2896" s="11" t="s">
        <v>66</v>
      </c>
      <c r="C2896" s="5">
        <v>11698</v>
      </c>
      <c r="D2896" s="5" t="s">
        <v>73</v>
      </c>
      <c r="E2896" s="12" t="s">
        <v>16</v>
      </c>
      <c r="F2896" s="7">
        <v>61</v>
      </c>
      <c r="G2896" s="7">
        <v>56</v>
      </c>
      <c r="H2896" s="8">
        <v>11698052</v>
      </c>
      <c r="I2896" s="9">
        <v>1</v>
      </c>
      <c r="J2896" s="9">
        <v>1</v>
      </c>
      <c r="K2896" s="9">
        <v>1</v>
      </c>
      <c r="L2896" s="9">
        <v>1</v>
      </c>
      <c r="M2896" s="9">
        <v>1</v>
      </c>
      <c r="N2896" s="10">
        <v>5</v>
      </c>
    </row>
    <row r="2897" spans="1:14" x14ac:dyDescent="0.25">
      <c r="A2897" s="3" t="s">
        <v>10</v>
      </c>
      <c r="B2897" s="11" t="s">
        <v>66</v>
      </c>
      <c r="C2897" s="5">
        <v>11698</v>
      </c>
      <c r="D2897" s="5" t="s">
        <v>73</v>
      </c>
      <c r="E2897" s="12" t="s">
        <v>16</v>
      </c>
      <c r="F2897" s="7">
        <v>61</v>
      </c>
      <c r="G2897" s="7">
        <v>56</v>
      </c>
      <c r="H2897" s="8">
        <v>11698053</v>
      </c>
      <c r="I2897" s="9">
        <v>0</v>
      </c>
      <c r="J2897" s="9">
        <v>1</v>
      </c>
      <c r="K2897" s="9">
        <v>0</v>
      </c>
      <c r="L2897" s="9">
        <v>1</v>
      </c>
      <c r="M2897" s="9">
        <v>1</v>
      </c>
      <c r="N2897" s="10">
        <v>3</v>
      </c>
    </row>
    <row r="2898" spans="1:14" x14ac:dyDescent="0.25">
      <c r="A2898" s="3" t="s">
        <v>10</v>
      </c>
      <c r="B2898" s="11" t="s">
        <v>66</v>
      </c>
      <c r="C2898" s="5">
        <v>11698</v>
      </c>
      <c r="D2898" s="5" t="s">
        <v>73</v>
      </c>
      <c r="E2898" s="12" t="s">
        <v>16</v>
      </c>
      <c r="F2898" s="7">
        <v>61</v>
      </c>
      <c r="G2898" s="7">
        <v>56</v>
      </c>
      <c r="H2898" s="8">
        <v>11698054</v>
      </c>
      <c r="I2898" s="9">
        <v>1</v>
      </c>
      <c r="J2898" s="9">
        <v>1</v>
      </c>
      <c r="K2898" s="9">
        <v>1</v>
      </c>
      <c r="L2898" s="9">
        <v>1</v>
      </c>
      <c r="M2898" s="9">
        <v>1</v>
      </c>
      <c r="N2898" s="10">
        <v>5</v>
      </c>
    </row>
    <row r="2899" spans="1:14" x14ac:dyDescent="0.25">
      <c r="A2899" s="3" t="s">
        <v>10</v>
      </c>
      <c r="B2899" s="11" t="s">
        <v>66</v>
      </c>
      <c r="C2899" s="5">
        <v>11698</v>
      </c>
      <c r="D2899" s="5" t="s">
        <v>73</v>
      </c>
      <c r="E2899" s="12" t="s">
        <v>16</v>
      </c>
      <c r="F2899" s="7">
        <v>61</v>
      </c>
      <c r="G2899" s="7">
        <v>56</v>
      </c>
      <c r="H2899" s="8">
        <v>11698055</v>
      </c>
      <c r="I2899" s="9">
        <v>1</v>
      </c>
      <c r="J2899" s="9">
        <v>1</v>
      </c>
      <c r="K2899" s="9">
        <v>1</v>
      </c>
      <c r="L2899" s="9">
        <v>1</v>
      </c>
      <c r="M2899" s="9">
        <v>1</v>
      </c>
      <c r="N2899" s="10">
        <v>5</v>
      </c>
    </row>
    <row r="2900" spans="1:14" x14ac:dyDescent="0.25">
      <c r="A2900" s="3" t="s">
        <v>10</v>
      </c>
      <c r="B2900" s="11" t="s">
        <v>66</v>
      </c>
      <c r="C2900" s="5">
        <v>11698</v>
      </c>
      <c r="D2900" s="5" t="s">
        <v>73</v>
      </c>
      <c r="E2900" s="12" t="s">
        <v>16</v>
      </c>
      <c r="F2900" s="7">
        <v>61</v>
      </c>
      <c r="G2900" s="7">
        <v>56</v>
      </c>
      <c r="H2900" s="8">
        <v>11698056</v>
      </c>
      <c r="I2900" s="9">
        <v>1</v>
      </c>
      <c r="J2900" s="9">
        <v>1</v>
      </c>
      <c r="K2900" s="9">
        <v>1</v>
      </c>
      <c r="L2900" s="9">
        <v>1</v>
      </c>
      <c r="M2900" s="9">
        <v>1</v>
      </c>
      <c r="N2900" s="10">
        <v>5</v>
      </c>
    </row>
    <row r="2901" spans="1:14" x14ac:dyDescent="0.25">
      <c r="A2901" s="3" t="s">
        <v>10</v>
      </c>
      <c r="B2901" s="11" t="s">
        <v>67</v>
      </c>
      <c r="C2901" s="5">
        <v>11901</v>
      </c>
      <c r="D2901" s="5" t="s">
        <v>71</v>
      </c>
      <c r="E2901" s="6" t="s">
        <v>68</v>
      </c>
      <c r="F2901" s="7">
        <v>10</v>
      </c>
      <c r="G2901" s="7">
        <v>10</v>
      </c>
      <c r="H2901" s="8">
        <v>11901001</v>
      </c>
      <c r="I2901" s="47">
        <v>1</v>
      </c>
      <c r="J2901" s="47">
        <v>1</v>
      </c>
      <c r="K2901" s="47">
        <v>1</v>
      </c>
      <c r="L2901" s="47">
        <v>1</v>
      </c>
      <c r="M2901" s="47">
        <v>1</v>
      </c>
      <c r="N2901" s="10">
        <v>5</v>
      </c>
    </row>
    <row r="2902" spans="1:14" x14ac:dyDescent="0.25">
      <c r="A2902" s="3" t="s">
        <v>10</v>
      </c>
      <c r="B2902" s="11" t="s">
        <v>67</v>
      </c>
      <c r="C2902" s="5">
        <v>11901</v>
      </c>
      <c r="D2902" s="5" t="s">
        <v>71</v>
      </c>
      <c r="E2902" s="12" t="s">
        <v>68</v>
      </c>
      <c r="F2902" s="7">
        <v>10</v>
      </c>
      <c r="G2902" s="7">
        <v>10</v>
      </c>
      <c r="H2902" s="8">
        <v>11901002</v>
      </c>
      <c r="I2902" s="47">
        <v>1</v>
      </c>
      <c r="J2902" s="47">
        <v>1</v>
      </c>
      <c r="K2902" s="47">
        <v>1</v>
      </c>
      <c r="L2902" s="47">
        <v>1</v>
      </c>
      <c r="M2902" s="47">
        <v>1</v>
      </c>
      <c r="N2902" s="10">
        <v>5</v>
      </c>
    </row>
    <row r="2903" spans="1:14" x14ac:dyDescent="0.25">
      <c r="A2903" s="3" t="s">
        <v>10</v>
      </c>
      <c r="B2903" s="11" t="s">
        <v>67</v>
      </c>
      <c r="C2903" s="5">
        <v>11901</v>
      </c>
      <c r="D2903" s="5" t="s">
        <v>71</v>
      </c>
      <c r="E2903" s="12" t="s">
        <v>68</v>
      </c>
      <c r="F2903" s="7">
        <v>10</v>
      </c>
      <c r="G2903" s="7">
        <v>10</v>
      </c>
      <c r="H2903" s="8">
        <v>11901003</v>
      </c>
      <c r="I2903" s="47">
        <v>1</v>
      </c>
      <c r="J2903" s="47">
        <v>1</v>
      </c>
      <c r="K2903" s="47">
        <v>1</v>
      </c>
      <c r="L2903" s="47">
        <v>1</v>
      </c>
      <c r="M2903" s="47">
        <v>1</v>
      </c>
      <c r="N2903" s="10">
        <v>5</v>
      </c>
    </row>
    <row r="2904" spans="1:14" x14ac:dyDescent="0.25">
      <c r="A2904" s="3" t="s">
        <v>10</v>
      </c>
      <c r="B2904" s="11" t="s">
        <v>67</v>
      </c>
      <c r="C2904" s="5">
        <v>11901</v>
      </c>
      <c r="D2904" s="5" t="s">
        <v>71</v>
      </c>
      <c r="E2904" s="12" t="s">
        <v>68</v>
      </c>
      <c r="F2904" s="7">
        <v>10</v>
      </c>
      <c r="G2904" s="7">
        <v>10</v>
      </c>
      <c r="H2904" s="8">
        <v>11901004</v>
      </c>
      <c r="I2904" s="47">
        <v>1</v>
      </c>
      <c r="J2904" s="47">
        <v>1</v>
      </c>
      <c r="K2904" s="47">
        <v>1</v>
      </c>
      <c r="L2904" s="47">
        <v>1</v>
      </c>
      <c r="M2904" s="47">
        <v>1</v>
      </c>
      <c r="N2904" s="10">
        <v>5</v>
      </c>
    </row>
    <row r="2905" spans="1:14" x14ac:dyDescent="0.25">
      <c r="A2905" s="3" t="s">
        <v>10</v>
      </c>
      <c r="B2905" s="11" t="s">
        <v>67</v>
      </c>
      <c r="C2905" s="5">
        <v>11901</v>
      </c>
      <c r="D2905" s="5" t="s">
        <v>71</v>
      </c>
      <c r="E2905" s="12" t="s">
        <v>68</v>
      </c>
      <c r="F2905" s="7">
        <v>10</v>
      </c>
      <c r="G2905" s="7">
        <v>10</v>
      </c>
      <c r="H2905" s="8">
        <v>11901005</v>
      </c>
      <c r="I2905" s="47">
        <v>1</v>
      </c>
      <c r="J2905" s="47">
        <v>1</v>
      </c>
      <c r="K2905" s="47">
        <v>1</v>
      </c>
      <c r="L2905" s="47">
        <v>1</v>
      </c>
      <c r="M2905" s="47">
        <v>1</v>
      </c>
      <c r="N2905" s="10">
        <v>5</v>
      </c>
    </row>
    <row r="2906" spans="1:14" x14ac:dyDescent="0.25">
      <c r="A2906" s="3" t="s">
        <v>10</v>
      </c>
      <c r="B2906" s="11" t="s">
        <v>67</v>
      </c>
      <c r="C2906" s="5">
        <v>11901</v>
      </c>
      <c r="D2906" s="5" t="s">
        <v>71</v>
      </c>
      <c r="E2906" s="12" t="s">
        <v>68</v>
      </c>
      <c r="F2906" s="7">
        <v>10</v>
      </c>
      <c r="G2906" s="7">
        <v>10</v>
      </c>
      <c r="H2906" s="8">
        <v>11901006</v>
      </c>
      <c r="I2906" s="47">
        <v>1</v>
      </c>
      <c r="J2906" s="47">
        <v>1</v>
      </c>
      <c r="K2906" s="47">
        <v>1</v>
      </c>
      <c r="L2906" s="47">
        <v>1</v>
      </c>
      <c r="M2906" s="47">
        <v>1</v>
      </c>
      <c r="N2906" s="10">
        <v>5</v>
      </c>
    </row>
    <row r="2907" spans="1:14" x14ac:dyDescent="0.25">
      <c r="A2907" s="3" t="s">
        <v>10</v>
      </c>
      <c r="B2907" s="11" t="s">
        <v>67</v>
      </c>
      <c r="C2907" s="5">
        <v>11901</v>
      </c>
      <c r="D2907" s="5" t="s">
        <v>71</v>
      </c>
      <c r="E2907" s="12" t="s">
        <v>68</v>
      </c>
      <c r="F2907" s="7">
        <v>10</v>
      </c>
      <c r="G2907" s="7">
        <v>10</v>
      </c>
      <c r="H2907" s="8">
        <v>11901007</v>
      </c>
      <c r="I2907" s="47">
        <v>1</v>
      </c>
      <c r="J2907" s="47">
        <v>1</v>
      </c>
      <c r="K2907" s="47">
        <v>1</v>
      </c>
      <c r="L2907" s="47">
        <v>1</v>
      </c>
      <c r="M2907" s="47">
        <v>1</v>
      </c>
      <c r="N2907" s="10">
        <v>5</v>
      </c>
    </row>
    <row r="2908" spans="1:14" x14ac:dyDescent="0.25">
      <c r="A2908" s="3" t="s">
        <v>10</v>
      </c>
      <c r="B2908" s="11" t="s">
        <v>67</v>
      </c>
      <c r="C2908" s="5">
        <v>11901</v>
      </c>
      <c r="D2908" s="5" t="s">
        <v>71</v>
      </c>
      <c r="E2908" s="12" t="s">
        <v>68</v>
      </c>
      <c r="F2908" s="7">
        <v>10</v>
      </c>
      <c r="G2908" s="7">
        <v>10</v>
      </c>
      <c r="H2908" s="8">
        <v>11901008</v>
      </c>
      <c r="I2908" s="47">
        <v>1</v>
      </c>
      <c r="J2908" s="47">
        <v>1</v>
      </c>
      <c r="K2908" s="47">
        <v>1</v>
      </c>
      <c r="L2908" s="47">
        <v>1</v>
      </c>
      <c r="M2908" s="47">
        <v>1</v>
      </c>
      <c r="N2908" s="10">
        <v>5</v>
      </c>
    </row>
    <row r="2909" spans="1:14" x14ac:dyDescent="0.25">
      <c r="A2909" s="3" t="s">
        <v>10</v>
      </c>
      <c r="B2909" s="11" t="s">
        <v>67</v>
      </c>
      <c r="C2909" s="5">
        <v>11901</v>
      </c>
      <c r="D2909" s="5" t="s">
        <v>71</v>
      </c>
      <c r="E2909" s="12" t="s">
        <v>68</v>
      </c>
      <c r="F2909" s="7">
        <v>10</v>
      </c>
      <c r="G2909" s="7">
        <v>10</v>
      </c>
      <c r="H2909" s="8">
        <v>11901009</v>
      </c>
      <c r="I2909" s="47">
        <v>1</v>
      </c>
      <c r="J2909" s="47">
        <v>1</v>
      </c>
      <c r="K2909" s="47">
        <v>0</v>
      </c>
      <c r="L2909" s="47">
        <v>1</v>
      </c>
      <c r="M2909" s="47">
        <v>1</v>
      </c>
      <c r="N2909" s="10">
        <v>4</v>
      </c>
    </row>
    <row r="2910" spans="1:14" x14ac:dyDescent="0.25">
      <c r="A2910" s="3" t="s">
        <v>10</v>
      </c>
      <c r="B2910" s="11" t="s">
        <v>67</v>
      </c>
      <c r="C2910" s="5">
        <v>11901</v>
      </c>
      <c r="D2910" s="5" t="s">
        <v>71</v>
      </c>
      <c r="E2910" s="12" t="s">
        <v>68</v>
      </c>
      <c r="F2910" s="7">
        <v>10</v>
      </c>
      <c r="G2910" s="7">
        <v>10</v>
      </c>
      <c r="H2910" s="8">
        <v>11901010</v>
      </c>
      <c r="I2910" s="47">
        <v>1</v>
      </c>
      <c r="J2910" s="47">
        <v>1</v>
      </c>
      <c r="K2910" s="47">
        <v>1</v>
      </c>
      <c r="L2910" s="47">
        <v>1</v>
      </c>
      <c r="M2910" s="47">
        <v>1</v>
      </c>
      <c r="N2910" s="10">
        <v>5</v>
      </c>
    </row>
    <row r="2911" spans="1:14" x14ac:dyDescent="0.25">
      <c r="A2911" s="3" t="s">
        <v>10</v>
      </c>
      <c r="B2911" s="3" t="s">
        <v>83</v>
      </c>
      <c r="C2911" s="5">
        <v>11902</v>
      </c>
      <c r="D2911" s="5" t="s">
        <v>71</v>
      </c>
      <c r="E2911" s="6" t="s">
        <v>68</v>
      </c>
      <c r="F2911" s="7">
        <v>5</v>
      </c>
      <c r="G2911" s="7">
        <v>3</v>
      </c>
      <c r="H2911" s="8">
        <v>11902001</v>
      </c>
      <c r="I2911" s="9">
        <v>1</v>
      </c>
      <c r="J2911" s="9">
        <v>1</v>
      </c>
      <c r="K2911" s="9">
        <v>0</v>
      </c>
      <c r="L2911" s="9">
        <v>0</v>
      </c>
      <c r="M2911" s="9">
        <v>1</v>
      </c>
      <c r="N2911" s="10">
        <v>3</v>
      </c>
    </row>
    <row r="2912" spans="1:14" x14ac:dyDescent="0.25">
      <c r="A2912" s="3" t="s">
        <v>10</v>
      </c>
      <c r="B2912" s="3" t="s">
        <v>83</v>
      </c>
      <c r="C2912" s="5">
        <v>11902</v>
      </c>
      <c r="D2912" s="5" t="s">
        <v>71</v>
      </c>
      <c r="E2912" s="12" t="s">
        <v>68</v>
      </c>
      <c r="F2912" s="7">
        <v>5</v>
      </c>
      <c r="G2912" s="7">
        <v>3</v>
      </c>
      <c r="H2912" s="8">
        <v>11902002</v>
      </c>
      <c r="I2912" s="9">
        <v>1</v>
      </c>
      <c r="J2912" s="9">
        <v>1</v>
      </c>
      <c r="K2912" s="9">
        <v>1</v>
      </c>
      <c r="L2912" s="9">
        <v>1</v>
      </c>
      <c r="M2912" s="9">
        <v>1</v>
      </c>
      <c r="N2912" s="10">
        <v>5</v>
      </c>
    </row>
    <row r="2913" spans="1:14" x14ac:dyDescent="0.25">
      <c r="A2913" s="3" t="s">
        <v>10</v>
      </c>
      <c r="B2913" s="3" t="s">
        <v>83</v>
      </c>
      <c r="C2913" s="5">
        <v>11902</v>
      </c>
      <c r="D2913" s="5" t="s">
        <v>71</v>
      </c>
      <c r="E2913" s="12" t="s">
        <v>68</v>
      </c>
      <c r="F2913" s="7">
        <v>5</v>
      </c>
      <c r="G2913" s="7">
        <v>3</v>
      </c>
      <c r="H2913" s="8">
        <v>11902003</v>
      </c>
      <c r="I2913" s="9">
        <v>1</v>
      </c>
      <c r="J2913" s="9">
        <v>1</v>
      </c>
      <c r="K2913" s="9">
        <v>1</v>
      </c>
      <c r="L2913" s="9">
        <v>1</v>
      </c>
      <c r="M2913" s="9">
        <v>1</v>
      </c>
      <c r="N2913" s="10">
        <v>5</v>
      </c>
    </row>
    <row r="2914" spans="1:14" s="50" customFormat="1" x14ac:dyDescent="0.25">
      <c r="A2914" s="3" t="s">
        <v>10</v>
      </c>
      <c r="I2914" s="51">
        <f>SUM(I3:I2913)/(2812*1)</f>
        <v>0.88406827880512096</v>
      </c>
      <c r="J2914" s="51">
        <f>SUM(J3:J2913)/(2812*1)</f>
        <v>0.87197724039829305</v>
      </c>
      <c r="K2914" s="51">
        <f>SUM(K3:K2913)/(2812*1)</f>
        <v>0.66785206258890473</v>
      </c>
      <c r="L2914" s="51">
        <f>SUM(L3:L2913)/(2812*1)</f>
        <v>0.95376955903271687</v>
      </c>
      <c r="M2914" s="51">
        <f>SUM(M3:M2913)/(2812*1)</f>
        <v>0.92211948790896159</v>
      </c>
      <c r="N2914" s="51">
        <f>SUM(N3:N2913)/(2812*5)</f>
        <v>0.85974395448079655</v>
      </c>
    </row>
    <row r="2917" spans="1:14" x14ac:dyDescent="0.25">
      <c r="A2917" s="54" t="s">
        <v>74</v>
      </c>
      <c r="B2917" s="54" t="s">
        <v>75</v>
      </c>
      <c r="C2917" s="54" t="s">
        <v>76</v>
      </c>
    </row>
    <row r="2918" spans="1:14" x14ac:dyDescent="0.25">
      <c r="A2918" s="54" t="s">
        <v>82</v>
      </c>
      <c r="B2918" s="54">
        <v>13</v>
      </c>
      <c r="C2918" s="55">
        <f>B2918/$B$2924</f>
        <v>4.4658193060803843E-3</v>
      </c>
    </row>
    <row r="2919" spans="1:14" x14ac:dyDescent="0.25">
      <c r="A2919" s="54" t="s">
        <v>77</v>
      </c>
      <c r="B2919" s="54">
        <v>48</v>
      </c>
      <c r="C2919" s="55">
        <f t="shared" ref="C2919:C2923" si="13">B2919/$B$2924</f>
        <v>1.6489178976296804E-2</v>
      </c>
    </row>
    <row r="2920" spans="1:14" x14ac:dyDescent="0.25">
      <c r="A2920" s="54" t="s">
        <v>78</v>
      </c>
      <c r="B2920" s="54">
        <v>172</v>
      </c>
      <c r="C2920" s="55">
        <f t="shared" si="13"/>
        <v>5.9086224665063553E-2</v>
      </c>
    </row>
    <row r="2921" spans="1:14" x14ac:dyDescent="0.25">
      <c r="A2921" s="54" t="s">
        <v>79</v>
      </c>
      <c r="B2921" s="54">
        <v>367</v>
      </c>
      <c r="C2921" s="55">
        <f t="shared" si="13"/>
        <v>0.12607351425626934</v>
      </c>
    </row>
    <row r="2922" spans="1:14" x14ac:dyDescent="0.25">
      <c r="A2922" s="54" t="s">
        <v>80</v>
      </c>
      <c r="B2922" s="54">
        <v>960</v>
      </c>
      <c r="C2922" s="55">
        <f t="shared" si="13"/>
        <v>0.32978357952593612</v>
      </c>
    </row>
    <row r="2923" spans="1:14" x14ac:dyDescent="0.25">
      <c r="A2923" s="54" t="s">
        <v>81</v>
      </c>
      <c r="B2923" s="54">
        <v>1351</v>
      </c>
      <c r="C2923" s="55">
        <f t="shared" si="13"/>
        <v>0.46410168327035384</v>
      </c>
    </row>
    <row r="2924" spans="1:14" x14ac:dyDescent="0.25">
      <c r="B2924">
        <f>SUBTOTAL(9,B2918:B2923)</f>
        <v>2911</v>
      </c>
    </row>
    <row r="2925" spans="1:14" x14ac:dyDescent="0.25">
      <c r="B2925" s="56"/>
    </row>
  </sheetData>
  <autoFilter ref="A1:N2914"/>
  <mergeCells count="9">
    <mergeCell ref="G1:G2"/>
    <mergeCell ref="H1:H2"/>
    <mergeCell ref="N1:N2"/>
    <mergeCell ref="A1:A2"/>
    <mergeCell ref="B1:B2"/>
    <mergeCell ref="C1:C2"/>
    <mergeCell ref="D1:D2"/>
    <mergeCell ref="E1:E2"/>
    <mergeCell ref="F1:F2"/>
  </mergeCells>
  <dataValidations count="3">
    <dataValidation type="list" allowBlank="1" showInputMessage="1" showErrorMessage="1" sqref="B310">
      <formula1>Название</formula1>
    </dataValidation>
    <dataValidation type="list" allowBlank="1" showInputMessage="1" showErrorMessage="1" sqref="I310:M408">
      <formula1>балл1</formula1>
    </dataValidation>
    <dataValidation allowBlank="1" showErrorMessage="1" sqref="E310:G408"/>
  </dataValidations>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6"/>
  <dimension ref="A1:N22"/>
  <sheetViews>
    <sheetView workbookViewId="0">
      <selection activeCell="X14" sqref="X14"/>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7"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ht="30" customHeight="1" x14ac:dyDescent="0.25">
      <c r="A3" s="3" t="s">
        <v>10</v>
      </c>
      <c r="B3" s="11" t="s">
        <v>67</v>
      </c>
      <c r="C3" s="5">
        <f>VLOOKUP(B3,[35]Списки!$C$1:$E$44,2,FALSE)</f>
        <v>11901</v>
      </c>
      <c r="D3" s="5" t="str">
        <f>VLOOKUP(B3,[35]Списки!$C$1:$E$44,3,FALSE)</f>
        <v>СОШ</v>
      </c>
      <c r="E3" s="6" t="s">
        <v>68</v>
      </c>
      <c r="F3" s="7">
        <v>10</v>
      </c>
      <c r="G3" s="7">
        <v>10</v>
      </c>
      <c r="H3" s="8">
        <f>C3*1000+1</f>
        <v>11901001</v>
      </c>
      <c r="I3" s="47">
        <v>1</v>
      </c>
      <c r="J3" s="47">
        <v>1</v>
      </c>
      <c r="K3" s="47">
        <v>1</v>
      </c>
      <c r="L3" s="47">
        <v>1</v>
      </c>
      <c r="M3" s="47">
        <v>1</v>
      </c>
      <c r="N3" s="10">
        <f>IF(COUNTBLANK(I3:M3)&lt;5,SUM(I3:M3),"Не писал")</f>
        <v>5</v>
      </c>
    </row>
    <row r="4" spans="1:14" ht="30" customHeight="1" x14ac:dyDescent="0.25">
      <c r="A4" s="3" t="str">
        <f>A3</f>
        <v>Московский</v>
      </c>
      <c r="B4" s="11" t="str">
        <f t="shared" ref="B4:G13" si="0">B3</f>
        <v>Школа «Студиум»</v>
      </c>
      <c r="C4" s="5">
        <f t="shared" si="0"/>
        <v>11901</v>
      </c>
      <c r="D4" s="5" t="str">
        <f t="shared" si="0"/>
        <v>СОШ</v>
      </c>
      <c r="E4" s="12" t="str">
        <f t="shared" si="0"/>
        <v>1</v>
      </c>
      <c r="F4" s="7">
        <f t="shared" si="0"/>
        <v>10</v>
      </c>
      <c r="G4" s="7">
        <f t="shared" si="0"/>
        <v>10</v>
      </c>
      <c r="H4" s="8">
        <f>H3+1</f>
        <v>11901002</v>
      </c>
      <c r="I4" s="47">
        <v>1</v>
      </c>
      <c r="J4" s="47">
        <v>1</v>
      </c>
      <c r="K4" s="47">
        <v>1</v>
      </c>
      <c r="L4" s="47">
        <v>1</v>
      </c>
      <c r="M4" s="47">
        <v>1</v>
      </c>
      <c r="N4" s="10">
        <f t="shared" ref="N4:N12" si="1">IF(COUNTBLANK(I4:M4)&lt;5,SUM(I4:M4),"Не писал")</f>
        <v>5</v>
      </c>
    </row>
    <row r="5" spans="1:14" ht="30" customHeight="1" x14ac:dyDescent="0.25">
      <c r="A5" s="3" t="str">
        <f t="shared" ref="A5:A13" si="2">A4</f>
        <v>Московский</v>
      </c>
      <c r="B5" s="11" t="str">
        <f t="shared" si="0"/>
        <v>Школа «Студиум»</v>
      </c>
      <c r="C5" s="5">
        <f t="shared" si="0"/>
        <v>11901</v>
      </c>
      <c r="D5" s="5" t="str">
        <f t="shared" si="0"/>
        <v>СОШ</v>
      </c>
      <c r="E5" s="12" t="str">
        <f t="shared" si="0"/>
        <v>1</v>
      </c>
      <c r="F5" s="7">
        <f t="shared" si="0"/>
        <v>10</v>
      </c>
      <c r="G5" s="7">
        <f t="shared" si="0"/>
        <v>10</v>
      </c>
      <c r="H5" s="8">
        <f t="shared" ref="H5:H12" si="3">H4+1</f>
        <v>11901003</v>
      </c>
      <c r="I5" s="47">
        <v>1</v>
      </c>
      <c r="J5" s="47">
        <v>1</v>
      </c>
      <c r="K5" s="47">
        <v>1</v>
      </c>
      <c r="L5" s="47">
        <v>1</v>
      </c>
      <c r="M5" s="47">
        <v>1</v>
      </c>
      <c r="N5" s="10">
        <f t="shared" si="1"/>
        <v>5</v>
      </c>
    </row>
    <row r="6" spans="1:14" ht="30" customHeight="1" x14ac:dyDescent="0.25">
      <c r="A6" s="3" t="str">
        <f t="shared" si="2"/>
        <v>Московский</v>
      </c>
      <c r="B6" s="11" t="str">
        <f t="shared" si="0"/>
        <v>Школа «Студиум»</v>
      </c>
      <c r="C6" s="5">
        <f t="shared" si="0"/>
        <v>11901</v>
      </c>
      <c r="D6" s="5" t="str">
        <f t="shared" si="0"/>
        <v>СОШ</v>
      </c>
      <c r="E6" s="12" t="str">
        <f t="shared" si="0"/>
        <v>1</v>
      </c>
      <c r="F6" s="7">
        <f t="shared" si="0"/>
        <v>10</v>
      </c>
      <c r="G6" s="7">
        <f t="shared" si="0"/>
        <v>10</v>
      </c>
      <c r="H6" s="8">
        <f t="shared" si="3"/>
        <v>11901004</v>
      </c>
      <c r="I6" s="47">
        <v>1</v>
      </c>
      <c r="J6" s="47">
        <v>1</v>
      </c>
      <c r="K6" s="47">
        <v>1</v>
      </c>
      <c r="L6" s="47">
        <v>1</v>
      </c>
      <c r="M6" s="47">
        <v>1</v>
      </c>
      <c r="N6" s="10">
        <f t="shared" si="1"/>
        <v>5</v>
      </c>
    </row>
    <row r="7" spans="1:14" ht="30" customHeight="1" x14ac:dyDescent="0.25">
      <c r="A7" s="3" t="str">
        <f t="shared" si="2"/>
        <v>Московский</v>
      </c>
      <c r="B7" s="11" t="str">
        <f t="shared" si="0"/>
        <v>Школа «Студиум»</v>
      </c>
      <c r="C7" s="5">
        <f t="shared" si="0"/>
        <v>11901</v>
      </c>
      <c r="D7" s="5" t="str">
        <f t="shared" si="0"/>
        <v>СОШ</v>
      </c>
      <c r="E7" s="12" t="str">
        <f t="shared" si="0"/>
        <v>1</v>
      </c>
      <c r="F7" s="7">
        <f t="shared" si="0"/>
        <v>10</v>
      </c>
      <c r="G7" s="7">
        <f t="shared" si="0"/>
        <v>10</v>
      </c>
      <c r="H7" s="8">
        <f t="shared" si="3"/>
        <v>11901005</v>
      </c>
      <c r="I7" s="47">
        <v>1</v>
      </c>
      <c r="J7" s="47">
        <v>1</v>
      </c>
      <c r="K7" s="47">
        <v>1</v>
      </c>
      <c r="L7" s="47">
        <v>1</v>
      </c>
      <c r="M7" s="47">
        <v>1</v>
      </c>
      <c r="N7" s="10">
        <f t="shared" si="1"/>
        <v>5</v>
      </c>
    </row>
    <row r="8" spans="1:14" ht="30" customHeight="1" x14ac:dyDescent="0.25">
      <c r="A8" s="3" t="str">
        <f t="shared" si="2"/>
        <v>Московский</v>
      </c>
      <c r="B8" s="11" t="str">
        <f t="shared" si="0"/>
        <v>Школа «Студиум»</v>
      </c>
      <c r="C8" s="5">
        <f t="shared" si="0"/>
        <v>11901</v>
      </c>
      <c r="D8" s="5" t="str">
        <f t="shared" si="0"/>
        <v>СОШ</v>
      </c>
      <c r="E8" s="12" t="str">
        <f t="shared" si="0"/>
        <v>1</v>
      </c>
      <c r="F8" s="7">
        <f t="shared" si="0"/>
        <v>10</v>
      </c>
      <c r="G8" s="7">
        <f t="shared" si="0"/>
        <v>10</v>
      </c>
      <c r="H8" s="8">
        <f t="shared" si="3"/>
        <v>11901006</v>
      </c>
      <c r="I8" s="47">
        <v>1</v>
      </c>
      <c r="J8" s="47">
        <v>1</v>
      </c>
      <c r="K8" s="47">
        <v>1</v>
      </c>
      <c r="L8" s="47">
        <v>1</v>
      </c>
      <c r="M8" s="47">
        <v>1</v>
      </c>
      <c r="N8" s="10">
        <f t="shared" si="1"/>
        <v>5</v>
      </c>
    </row>
    <row r="9" spans="1:14" ht="30" customHeight="1" x14ac:dyDescent="0.25">
      <c r="A9" s="3" t="str">
        <f t="shared" si="2"/>
        <v>Московский</v>
      </c>
      <c r="B9" s="11" t="str">
        <f t="shared" si="0"/>
        <v>Школа «Студиум»</v>
      </c>
      <c r="C9" s="5">
        <f t="shared" si="0"/>
        <v>11901</v>
      </c>
      <c r="D9" s="5" t="str">
        <f t="shared" si="0"/>
        <v>СОШ</v>
      </c>
      <c r="E9" s="12" t="str">
        <f t="shared" si="0"/>
        <v>1</v>
      </c>
      <c r="F9" s="7">
        <f t="shared" si="0"/>
        <v>10</v>
      </c>
      <c r="G9" s="7">
        <f t="shared" si="0"/>
        <v>10</v>
      </c>
      <c r="H9" s="8">
        <f t="shared" si="3"/>
        <v>11901007</v>
      </c>
      <c r="I9" s="47">
        <v>1</v>
      </c>
      <c r="J9" s="47">
        <v>1</v>
      </c>
      <c r="K9" s="47">
        <v>1</v>
      </c>
      <c r="L9" s="47">
        <v>1</v>
      </c>
      <c r="M9" s="47">
        <v>1</v>
      </c>
      <c r="N9" s="10">
        <f t="shared" si="1"/>
        <v>5</v>
      </c>
    </row>
    <row r="10" spans="1:14" ht="30" customHeight="1" x14ac:dyDescent="0.25">
      <c r="A10" s="3" t="str">
        <f t="shared" si="2"/>
        <v>Московский</v>
      </c>
      <c r="B10" s="11" t="str">
        <f t="shared" si="0"/>
        <v>Школа «Студиум»</v>
      </c>
      <c r="C10" s="5">
        <f t="shared" si="0"/>
        <v>11901</v>
      </c>
      <c r="D10" s="5" t="str">
        <f t="shared" si="0"/>
        <v>СОШ</v>
      </c>
      <c r="E10" s="12" t="str">
        <f t="shared" si="0"/>
        <v>1</v>
      </c>
      <c r="F10" s="7">
        <f t="shared" si="0"/>
        <v>10</v>
      </c>
      <c r="G10" s="7">
        <f t="shared" si="0"/>
        <v>10</v>
      </c>
      <c r="H10" s="8">
        <f t="shared" si="3"/>
        <v>11901008</v>
      </c>
      <c r="I10" s="47">
        <v>1</v>
      </c>
      <c r="J10" s="47">
        <v>1</v>
      </c>
      <c r="K10" s="47">
        <v>1</v>
      </c>
      <c r="L10" s="47">
        <v>1</v>
      </c>
      <c r="M10" s="47">
        <v>1</v>
      </c>
      <c r="N10" s="10">
        <f t="shared" si="1"/>
        <v>5</v>
      </c>
    </row>
    <row r="11" spans="1:14" ht="30" customHeight="1" x14ac:dyDescent="0.25">
      <c r="A11" s="3" t="str">
        <f t="shared" si="2"/>
        <v>Московский</v>
      </c>
      <c r="B11" s="11" t="str">
        <f t="shared" si="0"/>
        <v>Школа «Студиум»</v>
      </c>
      <c r="C11" s="5">
        <f t="shared" si="0"/>
        <v>11901</v>
      </c>
      <c r="D11" s="5" t="str">
        <f t="shared" si="0"/>
        <v>СОШ</v>
      </c>
      <c r="E11" s="12" t="str">
        <f t="shared" si="0"/>
        <v>1</v>
      </c>
      <c r="F11" s="7">
        <f t="shared" si="0"/>
        <v>10</v>
      </c>
      <c r="G11" s="7">
        <f t="shared" si="0"/>
        <v>10</v>
      </c>
      <c r="H11" s="8">
        <f t="shared" si="3"/>
        <v>11901009</v>
      </c>
      <c r="I11" s="47">
        <v>1</v>
      </c>
      <c r="J11" s="47">
        <v>1</v>
      </c>
      <c r="K11" s="47">
        <v>0</v>
      </c>
      <c r="L11" s="47">
        <v>1</v>
      </c>
      <c r="M11" s="47">
        <v>1</v>
      </c>
      <c r="N11" s="10">
        <f t="shared" si="1"/>
        <v>4</v>
      </c>
    </row>
    <row r="12" spans="1:14" ht="30" customHeight="1" x14ac:dyDescent="0.25">
      <c r="A12" s="3" t="str">
        <f t="shared" si="2"/>
        <v>Московский</v>
      </c>
      <c r="B12" s="11" t="str">
        <f t="shared" si="0"/>
        <v>Школа «Студиум»</v>
      </c>
      <c r="C12" s="5">
        <f t="shared" si="0"/>
        <v>11901</v>
      </c>
      <c r="D12" s="5" t="str">
        <f t="shared" si="0"/>
        <v>СОШ</v>
      </c>
      <c r="E12" s="12" t="str">
        <f t="shared" si="0"/>
        <v>1</v>
      </c>
      <c r="F12" s="7">
        <f t="shared" si="0"/>
        <v>10</v>
      </c>
      <c r="G12" s="7">
        <f t="shared" si="0"/>
        <v>10</v>
      </c>
      <c r="H12" s="8">
        <f t="shared" si="3"/>
        <v>11901010</v>
      </c>
      <c r="I12" s="47">
        <v>1</v>
      </c>
      <c r="J12" s="47">
        <v>1</v>
      </c>
      <c r="K12" s="47">
        <v>1</v>
      </c>
      <c r="L12" s="47">
        <v>1</v>
      </c>
      <c r="M12" s="47">
        <v>1</v>
      </c>
      <c r="N12" s="10">
        <f t="shared" si="1"/>
        <v>5</v>
      </c>
    </row>
    <row r="13" spans="1:14" x14ac:dyDescent="0.25">
      <c r="A13" s="3" t="str">
        <f t="shared" si="2"/>
        <v>Московский</v>
      </c>
      <c r="B13" s="11" t="str">
        <f t="shared" si="0"/>
        <v>Школа «Студиум»</v>
      </c>
      <c r="C13" s="5">
        <f t="shared" si="0"/>
        <v>11901</v>
      </c>
      <c r="D13" s="5" t="str">
        <f t="shared" si="0"/>
        <v>СОШ</v>
      </c>
      <c r="E13" s="12" t="str">
        <f t="shared" si="0"/>
        <v>1</v>
      </c>
      <c r="F13" s="7">
        <f t="shared" si="0"/>
        <v>10</v>
      </c>
      <c r="G13" s="7">
        <f t="shared" si="0"/>
        <v>10</v>
      </c>
      <c r="H13" s="8"/>
      <c r="I13" s="48">
        <f>SUM(I3:I12)/(10*1)</f>
        <v>1</v>
      </c>
      <c r="J13" s="48">
        <f t="shared" ref="J13:M13" si="4">SUM(J3:J12)/(10*1)</f>
        <v>1</v>
      </c>
      <c r="K13" s="48">
        <f t="shared" si="4"/>
        <v>0.9</v>
      </c>
      <c r="L13" s="48">
        <f t="shared" si="4"/>
        <v>1</v>
      </c>
      <c r="M13" s="48">
        <f t="shared" si="4"/>
        <v>1</v>
      </c>
      <c r="N13" s="48">
        <f>SUM(N3:N12)/(10*5)</f>
        <v>0.98</v>
      </c>
    </row>
    <row r="15" spans="1:14" x14ac:dyDescent="0.25">
      <c r="A15" s="54" t="s">
        <v>74</v>
      </c>
      <c r="B15" s="54" t="s">
        <v>75</v>
      </c>
      <c r="C15" s="54" t="s">
        <v>76</v>
      </c>
    </row>
    <row r="16" spans="1:14" x14ac:dyDescent="0.25">
      <c r="A16" s="54" t="s">
        <v>82</v>
      </c>
      <c r="B16" s="54">
        <v>0</v>
      </c>
      <c r="C16" s="55">
        <f>B16/$B$22</f>
        <v>0</v>
      </c>
    </row>
    <row r="17" spans="1:3" x14ac:dyDescent="0.25">
      <c r="A17" s="54" t="s">
        <v>77</v>
      </c>
      <c r="B17" s="54">
        <v>0</v>
      </c>
      <c r="C17" s="55">
        <f t="shared" ref="C17:C21" si="5">B17/$B$22</f>
        <v>0</v>
      </c>
    </row>
    <row r="18" spans="1:3" x14ac:dyDescent="0.25">
      <c r="A18" s="54" t="s">
        <v>78</v>
      </c>
      <c r="B18" s="54">
        <v>0</v>
      </c>
      <c r="C18" s="55">
        <f t="shared" si="5"/>
        <v>0</v>
      </c>
    </row>
    <row r="19" spans="1:3" x14ac:dyDescent="0.25">
      <c r="A19" s="54" t="s">
        <v>79</v>
      </c>
      <c r="B19" s="54">
        <v>0</v>
      </c>
      <c r="C19" s="55">
        <f t="shared" si="5"/>
        <v>0</v>
      </c>
    </row>
    <row r="20" spans="1:3" x14ac:dyDescent="0.25">
      <c r="A20" s="54" t="s">
        <v>80</v>
      </c>
      <c r="B20" s="54">
        <v>1</v>
      </c>
      <c r="C20" s="55">
        <f t="shared" si="5"/>
        <v>0.1</v>
      </c>
    </row>
    <row r="21" spans="1:3" x14ac:dyDescent="0.25">
      <c r="A21" s="54" t="s">
        <v>81</v>
      </c>
      <c r="B21" s="54">
        <v>9</v>
      </c>
      <c r="C21" s="55">
        <f t="shared" si="5"/>
        <v>0.9</v>
      </c>
    </row>
    <row r="22" spans="1:3" x14ac:dyDescent="0.25">
      <c r="B22">
        <f>SUM(B16:B21)</f>
        <v>10</v>
      </c>
    </row>
  </sheetData>
  <mergeCells count="9">
    <mergeCell ref="G1:G2"/>
    <mergeCell ref="H1:H2"/>
    <mergeCell ref="N1:N2"/>
    <mergeCell ref="A1:A2"/>
    <mergeCell ref="B1:B2"/>
    <mergeCell ref="C1:C2"/>
    <mergeCell ref="D1:D2"/>
    <mergeCell ref="E1:E2"/>
    <mergeCell ref="F1:F2"/>
  </mergeCells>
  <dataValidations count="4">
    <dataValidation type="list" allowBlank="1" showInputMessage="1" showErrorMessage="1" sqref="I3:M12">
      <formula1>балл1</formula1>
      <formula2>0</formula2>
    </dataValidation>
    <dataValidation type="list" allowBlank="1" showInputMessage="1" showErrorMessage="1" sqref="A3">
      <formula1>Район</formula1>
    </dataValidation>
    <dataValidation allowBlank="1" showErrorMessage="1" sqref="E3:G13"/>
    <dataValidation type="list" allowBlank="1" showInputMessage="1" showErrorMessage="1" sqref="B3">
      <formula1>Название</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7"/>
  <dimension ref="A1:N15"/>
  <sheetViews>
    <sheetView workbookViewId="0">
      <selection activeCell="B9" sqref="B9:B14"/>
    </sheetView>
  </sheetViews>
  <sheetFormatPr defaultRowHeight="15" x14ac:dyDescent="0.25"/>
  <cols>
    <col min="1" max="1" width="16.570312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7.28515625"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ht="30" customHeight="1" x14ac:dyDescent="0.25">
      <c r="A3" s="3" t="s">
        <v>10</v>
      </c>
      <c r="B3" s="11" t="s">
        <v>69</v>
      </c>
      <c r="C3" s="5">
        <f>VLOOKUP(B3,[34]Списки!$C$1:$E$44,2,FALSE)</f>
        <v>11902</v>
      </c>
      <c r="D3" s="5" t="str">
        <f>VLOOKUP(B3,[34]Списки!$C$1:$E$44,3,FALSE)</f>
        <v>СОШ</v>
      </c>
      <c r="E3" s="6" t="s">
        <v>68</v>
      </c>
      <c r="F3" s="7">
        <v>5</v>
      </c>
      <c r="G3" s="7">
        <v>3</v>
      </c>
      <c r="H3" s="8">
        <f>C3*1000+1</f>
        <v>11902001</v>
      </c>
      <c r="I3" s="9">
        <v>1</v>
      </c>
      <c r="J3" s="9">
        <v>1</v>
      </c>
      <c r="K3" s="9">
        <v>0</v>
      </c>
      <c r="L3" s="9">
        <v>0</v>
      </c>
      <c r="M3" s="9">
        <v>1</v>
      </c>
      <c r="N3" s="10">
        <f>IF(COUNTBLANK(I3:M3)&lt;5,SUM(I3:M3),"Не писал")</f>
        <v>3</v>
      </c>
    </row>
    <row r="4" spans="1:14" ht="30" customHeight="1" x14ac:dyDescent="0.25">
      <c r="A4" s="3" t="str">
        <f>A3</f>
        <v>Московский</v>
      </c>
      <c r="B4" s="11" t="str">
        <f t="shared" ref="B4:G6" si="0">B3</f>
        <v>ЧОУ СОШ "Гимназия"Северная Венеция</v>
      </c>
      <c r="C4" s="5">
        <f t="shared" si="0"/>
        <v>11902</v>
      </c>
      <c r="D4" s="5" t="str">
        <f t="shared" si="0"/>
        <v>СОШ</v>
      </c>
      <c r="E4" s="12" t="str">
        <f t="shared" si="0"/>
        <v>1</v>
      </c>
      <c r="F4" s="7">
        <f t="shared" si="0"/>
        <v>5</v>
      </c>
      <c r="G4" s="7">
        <f t="shared" si="0"/>
        <v>3</v>
      </c>
      <c r="H4" s="8">
        <f>H3+1</f>
        <v>11902002</v>
      </c>
      <c r="I4" s="9">
        <v>1</v>
      </c>
      <c r="J4" s="9">
        <v>1</v>
      </c>
      <c r="K4" s="9">
        <v>1</v>
      </c>
      <c r="L4" s="9">
        <v>1</v>
      </c>
      <c r="M4" s="9">
        <v>1</v>
      </c>
      <c r="N4" s="10">
        <f t="shared" ref="N4:N5" si="1">IF(COUNTBLANK(I4:M4)&lt;5,SUM(I4:M4),"Не писал")</f>
        <v>5</v>
      </c>
    </row>
    <row r="5" spans="1:14" ht="30" customHeight="1" x14ac:dyDescent="0.25">
      <c r="A5" s="3" t="str">
        <f t="shared" ref="A5:A6" si="2">A4</f>
        <v>Московский</v>
      </c>
      <c r="B5" s="11" t="str">
        <f t="shared" si="0"/>
        <v>ЧОУ СОШ "Гимназия"Северная Венеция</v>
      </c>
      <c r="C5" s="5">
        <f t="shared" si="0"/>
        <v>11902</v>
      </c>
      <c r="D5" s="5" t="str">
        <f t="shared" si="0"/>
        <v>СОШ</v>
      </c>
      <c r="E5" s="12" t="str">
        <f t="shared" si="0"/>
        <v>1</v>
      </c>
      <c r="F5" s="7">
        <f t="shared" si="0"/>
        <v>5</v>
      </c>
      <c r="G5" s="7">
        <f t="shared" si="0"/>
        <v>3</v>
      </c>
      <c r="H5" s="8">
        <f t="shared" ref="H5" si="3">H4+1</f>
        <v>11902003</v>
      </c>
      <c r="I5" s="9">
        <v>1</v>
      </c>
      <c r="J5" s="9">
        <v>1</v>
      </c>
      <c r="K5" s="9">
        <v>1</v>
      </c>
      <c r="L5" s="9">
        <v>1</v>
      </c>
      <c r="M5" s="9">
        <v>1</v>
      </c>
      <c r="N5" s="10">
        <f t="shared" si="1"/>
        <v>5</v>
      </c>
    </row>
    <row r="6" spans="1:14" ht="45" x14ac:dyDescent="0.25">
      <c r="A6" s="3" t="str">
        <f t="shared" si="2"/>
        <v>Московский</v>
      </c>
      <c r="B6" s="11" t="str">
        <f t="shared" si="0"/>
        <v>ЧОУ СОШ "Гимназия"Северная Венеция</v>
      </c>
      <c r="C6" s="5">
        <f t="shared" si="0"/>
        <v>11902</v>
      </c>
      <c r="D6" s="5" t="str">
        <f t="shared" si="0"/>
        <v>СОШ</v>
      </c>
      <c r="E6" s="12" t="str">
        <f t="shared" si="0"/>
        <v>1</v>
      </c>
      <c r="F6" s="7">
        <f t="shared" si="0"/>
        <v>5</v>
      </c>
      <c r="G6" s="7">
        <f t="shared" si="0"/>
        <v>3</v>
      </c>
      <c r="I6" s="48">
        <f>SUM(I3:I5)/(3*1)</f>
        <v>1</v>
      </c>
      <c r="J6" s="48">
        <f t="shared" ref="J6:M6" si="4">SUM(J3:J5)/(3*1)</f>
        <v>1</v>
      </c>
      <c r="K6" s="48">
        <f t="shared" si="4"/>
        <v>0.66666666666666663</v>
      </c>
      <c r="L6" s="48">
        <f t="shared" si="4"/>
        <v>0.66666666666666663</v>
      </c>
      <c r="M6" s="48">
        <f t="shared" si="4"/>
        <v>1</v>
      </c>
      <c r="N6" s="48">
        <f>SUM(N3:N5)/(3*5)</f>
        <v>0.8666666666666667</v>
      </c>
    </row>
    <row r="8" spans="1:14" x14ac:dyDescent="0.25">
      <c r="A8" s="54" t="s">
        <v>74</v>
      </c>
      <c r="B8" s="54" t="s">
        <v>75</v>
      </c>
      <c r="C8" s="54" t="s">
        <v>76</v>
      </c>
    </row>
    <row r="9" spans="1:14" x14ac:dyDescent="0.25">
      <c r="A9" s="54" t="s">
        <v>82</v>
      </c>
      <c r="B9" s="54">
        <v>0</v>
      </c>
      <c r="C9" s="55">
        <f>B9/$B$15</f>
        <v>0</v>
      </c>
    </row>
    <row r="10" spans="1:14" x14ac:dyDescent="0.25">
      <c r="A10" s="54" t="s">
        <v>77</v>
      </c>
      <c r="B10" s="54">
        <v>0</v>
      </c>
      <c r="C10" s="55">
        <f t="shared" ref="C10:C14" si="5">B10/$B$15</f>
        <v>0</v>
      </c>
    </row>
    <row r="11" spans="1:14" x14ac:dyDescent="0.25">
      <c r="A11" s="54" t="s">
        <v>78</v>
      </c>
      <c r="B11" s="54">
        <v>0</v>
      </c>
      <c r="C11" s="55">
        <f t="shared" si="5"/>
        <v>0</v>
      </c>
    </row>
    <row r="12" spans="1:14" x14ac:dyDescent="0.25">
      <c r="A12" s="54" t="s">
        <v>79</v>
      </c>
      <c r="B12" s="54">
        <v>1</v>
      </c>
      <c r="C12" s="55">
        <f t="shared" si="5"/>
        <v>0.33333333333333331</v>
      </c>
    </row>
    <row r="13" spans="1:14" x14ac:dyDescent="0.25">
      <c r="A13" s="54" t="s">
        <v>80</v>
      </c>
      <c r="B13" s="54">
        <v>0</v>
      </c>
      <c r="C13" s="55">
        <f t="shared" si="5"/>
        <v>0</v>
      </c>
    </row>
    <row r="14" spans="1:14" x14ac:dyDescent="0.25">
      <c r="A14" s="54" t="s">
        <v>81</v>
      </c>
      <c r="B14" s="54">
        <v>2</v>
      </c>
      <c r="C14" s="55">
        <f t="shared" si="5"/>
        <v>0.66666666666666663</v>
      </c>
    </row>
    <row r="15" spans="1:14" x14ac:dyDescent="0.25">
      <c r="B15">
        <f>SUM(B9:B14)</f>
        <v>3</v>
      </c>
    </row>
  </sheetData>
  <mergeCells count="9">
    <mergeCell ref="G1:G2"/>
    <mergeCell ref="H1:H2"/>
    <mergeCell ref="N1:N2"/>
    <mergeCell ref="A1:A2"/>
    <mergeCell ref="B1:B2"/>
    <mergeCell ref="C1:C2"/>
    <mergeCell ref="D1:D2"/>
    <mergeCell ref="E1:E2"/>
    <mergeCell ref="F1:F2"/>
  </mergeCells>
  <dataValidations count="4">
    <dataValidation type="list" allowBlank="1" showInputMessage="1" showErrorMessage="1" sqref="A3">
      <formula1>Район</formula1>
    </dataValidation>
    <dataValidation allowBlank="1" showErrorMessage="1" sqref="E3:G6"/>
    <dataValidation type="list" allowBlank="1" showInputMessage="1" showErrorMessage="1" sqref="I3:M5">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72"/>
  <sheetViews>
    <sheetView topLeftCell="A43" workbookViewId="0">
      <selection activeCell="C23" sqref="C23"/>
    </sheetView>
  </sheetViews>
  <sheetFormatPr defaultRowHeight="15" x14ac:dyDescent="0.25"/>
  <cols>
    <col min="1" max="1" width="26.5703125" style="125" customWidth="1"/>
    <col min="2" max="2" width="21.140625" style="125" customWidth="1"/>
    <col min="3" max="3" width="25.85546875" style="125" customWidth="1"/>
    <col min="4" max="4" width="9.140625" style="125"/>
    <col min="5" max="5" width="13.7109375" style="125" customWidth="1"/>
    <col min="6" max="6" width="9.140625" style="125"/>
    <col min="7" max="7" width="13.7109375" style="125" customWidth="1"/>
    <col min="8" max="8" width="9.140625" style="125"/>
    <col min="9" max="9" width="13.85546875" style="125" customWidth="1"/>
    <col min="10" max="10" width="9.140625" style="125"/>
    <col min="11" max="11" width="14.85546875" style="125" customWidth="1"/>
    <col min="12" max="12" width="9.140625" style="125"/>
    <col min="13" max="13" width="14.42578125" style="125" customWidth="1"/>
    <col min="14" max="16384" width="9.140625" style="125"/>
  </cols>
  <sheetData>
    <row r="1" spans="1:25" x14ac:dyDescent="0.25">
      <c r="A1" s="177" t="s">
        <v>0</v>
      </c>
      <c r="B1" s="177" t="s">
        <v>5</v>
      </c>
      <c r="C1" s="177" t="s">
        <v>6</v>
      </c>
      <c r="D1" s="174" t="s">
        <v>92</v>
      </c>
      <c r="E1" s="174"/>
      <c r="F1" s="174" t="s">
        <v>93</v>
      </c>
      <c r="G1" s="174"/>
      <c r="H1" s="174" t="s">
        <v>94</v>
      </c>
      <c r="I1" s="174"/>
      <c r="J1" s="174" t="s">
        <v>95</v>
      </c>
      <c r="K1" s="174"/>
      <c r="L1" s="174" t="s">
        <v>96</v>
      </c>
      <c r="M1" s="174"/>
      <c r="N1" s="175" t="s">
        <v>120</v>
      </c>
      <c r="O1" s="175"/>
      <c r="P1" s="175"/>
      <c r="Q1" s="175"/>
      <c r="R1" s="175"/>
      <c r="S1" s="175"/>
      <c r="T1" s="175" t="s">
        <v>121</v>
      </c>
      <c r="U1" s="175"/>
      <c r="V1" s="175"/>
      <c r="W1" s="175"/>
      <c r="X1" s="175"/>
      <c r="Y1" s="175"/>
    </row>
    <row r="2" spans="1:25" ht="59.25" customHeight="1" x14ac:dyDescent="0.25">
      <c r="A2" s="177"/>
      <c r="B2" s="177"/>
      <c r="C2" s="177"/>
      <c r="D2" s="126" t="s">
        <v>122</v>
      </c>
      <c r="E2" s="126" t="s">
        <v>123</v>
      </c>
      <c r="F2" s="126" t="s">
        <v>122</v>
      </c>
      <c r="G2" s="126" t="s">
        <v>123</v>
      </c>
      <c r="H2" s="126" t="s">
        <v>122</v>
      </c>
      <c r="I2" s="126" t="s">
        <v>123</v>
      </c>
      <c r="J2" s="126" t="s">
        <v>122</v>
      </c>
      <c r="K2" s="126" t="s">
        <v>123</v>
      </c>
      <c r="L2" s="126" t="s">
        <v>122</v>
      </c>
      <c r="M2" s="126" t="s">
        <v>123</v>
      </c>
      <c r="N2" s="127">
        <v>0</v>
      </c>
      <c r="O2" s="127">
        <v>1</v>
      </c>
      <c r="P2" s="127">
        <v>2</v>
      </c>
      <c r="Q2" s="127">
        <v>3</v>
      </c>
      <c r="R2" s="127">
        <v>4</v>
      </c>
      <c r="S2" s="127">
        <v>5</v>
      </c>
      <c r="T2" s="127">
        <v>0</v>
      </c>
      <c r="U2" s="127">
        <v>1</v>
      </c>
      <c r="V2" s="127">
        <v>2</v>
      </c>
      <c r="W2" s="127">
        <v>3</v>
      </c>
      <c r="X2" s="127">
        <v>4</v>
      </c>
      <c r="Y2" s="127">
        <v>5</v>
      </c>
    </row>
    <row r="3" spans="1:25" x14ac:dyDescent="0.25">
      <c r="A3" s="128" t="s">
        <v>124</v>
      </c>
      <c r="B3" s="129">
        <v>1218</v>
      </c>
      <c r="C3" s="129">
        <v>1109</v>
      </c>
      <c r="D3" s="129">
        <v>910</v>
      </c>
      <c r="E3" s="130">
        <v>0.82055906221821462</v>
      </c>
      <c r="F3" s="129">
        <v>927</v>
      </c>
      <c r="G3" s="130">
        <v>0.83588818755635708</v>
      </c>
      <c r="H3" s="129">
        <v>635</v>
      </c>
      <c r="I3" s="130">
        <v>0.57258791704238055</v>
      </c>
      <c r="J3" s="129">
        <v>994</v>
      </c>
      <c r="K3" s="130">
        <v>0.89630297565374206</v>
      </c>
      <c r="L3" s="129">
        <v>958</v>
      </c>
      <c r="M3" s="130">
        <v>0.86384129846708746</v>
      </c>
      <c r="N3" s="129">
        <v>7</v>
      </c>
      <c r="O3" s="129">
        <v>22</v>
      </c>
      <c r="P3" s="129">
        <v>78</v>
      </c>
      <c r="Q3" s="129">
        <v>201</v>
      </c>
      <c r="R3" s="129">
        <v>362</v>
      </c>
      <c r="S3" s="129">
        <v>439</v>
      </c>
      <c r="T3" s="129">
        <f>ROUND(N3*100/$C3,1)</f>
        <v>0.6</v>
      </c>
      <c r="U3" s="129">
        <f t="shared" ref="U3:Y18" si="0">ROUND(O3*100/$C3,1)</f>
        <v>2</v>
      </c>
      <c r="V3" s="129">
        <f t="shared" si="0"/>
        <v>7</v>
      </c>
      <c r="W3" s="129">
        <f t="shared" si="0"/>
        <v>18.100000000000001</v>
      </c>
      <c r="X3" s="129">
        <f t="shared" si="0"/>
        <v>32.6</v>
      </c>
      <c r="Y3" s="129">
        <f t="shared" si="0"/>
        <v>39.6</v>
      </c>
    </row>
    <row r="4" spans="1:25" x14ac:dyDescent="0.25">
      <c r="A4" s="128" t="s">
        <v>125</v>
      </c>
      <c r="B4" s="129">
        <v>1753</v>
      </c>
      <c r="C4" s="129">
        <v>1602</v>
      </c>
      <c r="D4" s="129">
        <v>1389</v>
      </c>
      <c r="E4" s="129">
        <v>0.9</v>
      </c>
      <c r="F4" s="129">
        <v>1360</v>
      </c>
      <c r="G4" s="129">
        <v>0.8</v>
      </c>
      <c r="H4" s="129">
        <v>1105</v>
      </c>
      <c r="I4" s="129">
        <v>0.7</v>
      </c>
      <c r="J4" s="129">
        <v>1480</v>
      </c>
      <c r="K4" s="129">
        <v>0.9</v>
      </c>
      <c r="L4" s="129">
        <v>1429</v>
      </c>
      <c r="M4" s="129">
        <v>0.9</v>
      </c>
      <c r="N4" s="129">
        <v>2</v>
      </c>
      <c r="O4" s="129">
        <v>34</v>
      </c>
      <c r="P4" s="129">
        <v>70</v>
      </c>
      <c r="Q4" s="129">
        <v>208</v>
      </c>
      <c r="R4" s="129">
        <v>475</v>
      </c>
      <c r="S4" s="129">
        <v>813</v>
      </c>
      <c r="T4" s="129">
        <f t="shared" ref="T4:Y22" si="1">ROUND(N4*100/$C4,1)</f>
        <v>0.1</v>
      </c>
      <c r="U4" s="129">
        <f t="shared" si="0"/>
        <v>2.1</v>
      </c>
      <c r="V4" s="129">
        <f t="shared" si="0"/>
        <v>4.4000000000000004</v>
      </c>
      <c r="W4" s="129">
        <f t="shared" si="0"/>
        <v>13</v>
      </c>
      <c r="X4" s="129">
        <f t="shared" si="0"/>
        <v>29.7</v>
      </c>
      <c r="Y4" s="129">
        <f t="shared" si="0"/>
        <v>50.7</v>
      </c>
    </row>
    <row r="5" spans="1:25" x14ac:dyDescent="0.25">
      <c r="A5" s="128" t="s">
        <v>126</v>
      </c>
      <c r="B5" s="129">
        <v>4992</v>
      </c>
      <c r="C5" s="129">
        <v>4572</v>
      </c>
      <c r="D5" s="129">
        <v>3870</v>
      </c>
      <c r="E5" s="129">
        <v>0.8</v>
      </c>
      <c r="F5" s="129">
        <v>3887</v>
      </c>
      <c r="G5" s="129">
        <v>0.9</v>
      </c>
      <c r="H5" s="129">
        <v>2734</v>
      </c>
      <c r="I5" s="129">
        <v>0.6</v>
      </c>
      <c r="J5" s="129">
        <v>4186</v>
      </c>
      <c r="K5" s="129">
        <v>0.9</v>
      </c>
      <c r="L5" s="129">
        <v>4039</v>
      </c>
      <c r="M5" s="129">
        <v>0.9</v>
      </c>
      <c r="N5" s="129">
        <v>29</v>
      </c>
      <c r="O5" s="129">
        <v>75</v>
      </c>
      <c r="P5" s="129">
        <v>256</v>
      </c>
      <c r="Q5" s="129">
        <v>678</v>
      </c>
      <c r="R5" s="129">
        <v>1507</v>
      </c>
      <c r="S5" s="129">
        <v>2027</v>
      </c>
      <c r="T5" s="129">
        <f t="shared" si="1"/>
        <v>0.6</v>
      </c>
      <c r="U5" s="129">
        <f t="shared" si="0"/>
        <v>1.6</v>
      </c>
      <c r="V5" s="129">
        <f t="shared" si="0"/>
        <v>5.6</v>
      </c>
      <c r="W5" s="129">
        <f t="shared" si="0"/>
        <v>14.8</v>
      </c>
      <c r="X5" s="129">
        <f t="shared" si="0"/>
        <v>33</v>
      </c>
      <c r="Y5" s="129">
        <f t="shared" si="0"/>
        <v>44.3</v>
      </c>
    </row>
    <row r="6" spans="1:25" x14ac:dyDescent="0.25">
      <c r="A6" s="128" t="s">
        <v>127</v>
      </c>
      <c r="B6" s="129">
        <v>4576</v>
      </c>
      <c r="C6" s="129">
        <v>4330</v>
      </c>
      <c r="D6" s="129">
        <v>3537</v>
      </c>
      <c r="E6" s="129">
        <v>0.8</v>
      </c>
      <c r="F6" s="129">
        <v>3680</v>
      </c>
      <c r="G6" s="129">
        <v>0.8</v>
      </c>
      <c r="H6" s="129">
        <v>2292</v>
      </c>
      <c r="I6" s="129">
        <v>0.5</v>
      </c>
      <c r="J6" s="129">
        <v>3943</v>
      </c>
      <c r="K6" s="129">
        <v>0.9</v>
      </c>
      <c r="L6" s="129">
        <v>3796</v>
      </c>
      <c r="M6" s="129">
        <v>0.9</v>
      </c>
      <c r="N6" s="129">
        <v>25</v>
      </c>
      <c r="O6" s="129">
        <v>97</v>
      </c>
      <c r="P6" s="129">
        <v>275</v>
      </c>
      <c r="Q6" s="129">
        <v>758</v>
      </c>
      <c r="R6" s="129">
        <v>1550</v>
      </c>
      <c r="S6" s="129">
        <v>1625</v>
      </c>
      <c r="T6" s="129">
        <f t="shared" si="1"/>
        <v>0.6</v>
      </c>
      <c r="U6" s="129">
        <f t="shared" si="0"/>
        <v>2.2000000000000002</v>
      </c>
      <c r="V6" s="129">
        <f t="shared" si="0"/>
        <v>6.4</v>
      </c>
      <c r="W6" s="129">
        <f t="shared" si="0"/>
        <v>17.5</v>
      </c>
      <c r="X6" s="129">
        <f t="shared" si="0"/>
        <v>35.799999999999997</v>
      </c>
      <c r="Y6" s="129">
        <f t="shared" si="0"/>
        <v>37.5</v>
      </c>
    </row>
    <row r="7" spans="1:25" x14ac:dyDescent="0.25">
      <c r="A7" s="128" t="s">
        <v>128</v>
      </c>
      <c r="B7" s="129">
        <v>3158</v>
      </c>
      <c r="C7" s="129">
        <v>2867</v>
      </c>
      <c r="D7" s="129">
        <v>2306</v>
      </c>
      <c r="E7" s="129">
        <v>0.8</v>
      </c>
      <c r="F7" s="129">
        <v>2342</v>
      </c>
      <c r="G7" s="129">
        <v>0.8</v>
      </c>
      <c r="H7" s="129">
        <v>1552</v>
      </c>
      <c r="I7" s="129">
        <v>0.5</v>
      </c>
      <c r="J7" s="129">
        <v>2563</v>
      </c>
      <c r="K7" s="129">
        <v>0.9</v>
      </c>
      <c r="L7" s="129">
        <v>2450</v>
      </c>
      <c r="M7" s="129">
        <v>0.9</v>
      </c>
      <c r="N7" s="129">
        <v>14</v>
      </c>
      <c r="O7" s="129">
        <v>93</v>
      </c>
      <c r="P7" s="129">
        <v>217</v>
      </c>
      <c r="Q7" s="129">
        <v>520</v>
      </c>
      <c r="R7" s="129">
        <v>989</v>
      </c>
      <c r="S7" s="129">
        <v>1034</v>
      </c>
      <c r="T7" s="129">
        <f t="shared" si="1"/>
        <v>0.5</v>
      </c>
      <c r="U7" s="129">
        <f t="shared" si="0"/>
        <v>3.2</v>
      </c>
      <c r="V7" s="129">
        <f t="shared" si="0"/>
        <v>7.6</v>
      </c>
      <c r="W7" s="129">
        <f t="shared" si="0"/>
        <v>18.100000000000001</v>
      </c>
      <c r="X7" s="129">
        <f t="shared" si="0"/>
        <v>34.5</v>
      </c>
      <c r="Y7" s="129">
        <f t="shared" si="0"/>
        <v>36.1</v>
      </c>
    </row>
    <row r="8" spans="1:25" x14ac:dyDescent="0.25">
      <c r="A8" s="128" t="s">
        <v>129</v>
      </c>
      <c r="B8" s="129">
        <v>1971</v>
      </c>
      <c r="C8" s="129">
        <v>1791</v>
      </c>
      <c r="D8" s="129">
        <v>1456</v>
      </c>
      <c r="E8" s="129">
        <v>0.8</v>
      </c>
      <c r="F8" s="129">
        <v>1424</v>
      </c>
      <c r="G8" s="129">
        <v>0.8</v>
      </c>
      <c r="H8" s="129">
        <v>977</v>
      </c>
      <c r="I8" s="129">
        <v>0.5</v>
      </c>
      <c r="J8" s="129">
        <v>1633</v>
      </c>
      <c r="K8" s="129">
        <v>0.9</v>
      </c>
      <c r="L8" s="129">
        <v>1547</v>
      </c>
      <c r="M8" s="129">
        <v>0.9</v>
      </c>
      <c r="N8" s="129">
        <v>14</v>
      </c>
      <c r="O8" s="129">
        <v>40</v>
      </c>
      <c r="P8" s="129">
        <v>133</v>
      </c>
      <c r="Q8" s="129">
        <v>343</v>
      </c>
      <c r="R8" s="129">
        <v>604</v>
      </c>
      <c r="S8" s="129">
        <v>657</v>
      </c>
      <c r="T8" s="129">
        <f t="shared" si="1"/>
        <v>0.8</v>
      </c>
      <c r="U8" s="129">
        <f t="shared" si="0"/>
        <v>2.2000000000000002</v>
      </c>
      <c r="V8" s="129">
        <f t="shared" si="0"/>
        <v>7.4</v>
      </c>
      <c r="W8" s="129">
        <f t="shared" si="0"/>
        <v>19.2</v>
      </c>
      <c r="X8" s="129">
        <f t="shared" si="0"/>
        <v>33.700000000000003</v>
      </c>
      <c r="Y8" s="129">
        <f t="shared" si="0"/>
        <v>36.700000000000003</v>
      </c>
    </row>
    <row r="9" spans="1:25" x14ac:dyDescent="0.25">
      <c r="A9" s="128" t="s">
        <v>130</v>
      </c>
      <c r="B9" s="129">
        <v>3390</v>
      </c>
      <c r="C9" s="129">
        <v>3134</v>
      </c>
      <c r="D9" s="129">
        <v>2592</v>
      </c>
      <c r="E9" s="129">
        <v>0.8</v>
      </c>
      <c r="F9" s="129">
        <v>2608</v>
      </c>
      <c r="G9" s="129">
        <v>0.8</v>
      </c>
      <c r="H9" s="129">
        <v>1661</v>
      </c>
      <c r="I9" s="129">
        <v>0.5</v>
      </c>
      <c r="J9" s="129">
        <v>2859</v>
      </c>
      <c r="K9" s="129">
        <v>0.9</v>
      </c>
      <c r="L9" s="129">
        <v>2713</v>
      </c>
      <c r="M9" s="129">
        <v>0.9</v>
      </c>
      <c r="N9" s="129">
        <v>19</v>
      </c>
      <c r="O9" s="129">
        <v>78</v>
      </c>
      <c r="P9" s="129">
        <v>222</v>
      </c>
      <c r="Q9" s="129">
        <v>540</v>
      </c>
      <c r="R9" s="129">
        <v>1100</v>
      </c>
      <c r="S9" s="129">
        <v>1175</v>
      </c>
      <c r="T9" s="129">
        <f t="shared" si="1"/>
        <v>0.6</v>
      </c>
      <c r="U9" s="129">
        <f t="shared" si="0"/>
        <v>2.5</v>
      </c>
      <c r="V9" s="129">
        <f t="shared" si="0"/>
        <v>7.1</v>
      </c>
      <c r="W9" s="129">
        <f t="shared" si="0"/>
        <v>17.2</v>
      </c>
      <c r="X9" s="129">
        <f t="shared" si="0"/>
        <v>35.1</v>
      </c>
      <c r="Y9" s="129">
        <f t="shared" si="0"/>
        <v>37.5</v>
      </c>
    </row>
    <row r="10" spans="1:25" x14ac:dyDescent="0.25">
      <c r="A10" s="128" t="s">
        <v>131</v>
      </c>
      <c r="B10" s="129">
        <v>4877</v>
      </c>
      <c r="C10" s="129">
        <v>4492</v>
      </c>
      <c r="D10" s="129">
        <v>3826</v>
      </c>
      <c r="E10" s="129">
        <v>0.9</v>
      </c>
      <c r="F10" s="129">
        <v>3831</v>
      </c>
      <c r="G10" s="129">
        <v>0.9</v>
      </c>
      <c r="H10" s="129">
        <v>2729</v>
      </c>
      <c r="I10" s="129">
        <v>0.6</v>
      </c>
      <c r="J10" s="129">
        <v>4052</v>
      </c>
      <c r="K10" s="129">
        <v>0.9</v>
      </c>
      <c r="L10" s="129">
        <v>3888</v>
      </c>
      <c r="M10" s="129">
        <v>0.9</v>
      </c>
      <c r="N10" s="129">
        <v>27</v>
      </c>
      <c r="O10" s="129">
        <v>105</v>
      </c>
      <c r="P10" s="129">
        <v>275</v>
      </c>
      <c r="Q10" s="129">
        <v>666</v>
      </c>
      <c r="R10" s="129">
        <v>1426</v>
      </c>
      <c r="S10" s="129">
        <v>1993</v>
      </c>
      <c r="T10" s="129">
        <f t="shared" si="1"/>
        <v>0.6</v>
      </c>
      <c r="U10" s="129">
        <f t="shared" si="0"/>
        <v>2.2999999999999998</v>
      </c>
      <c r="V10" s="129">
        <f t="shared" si="0"/>
        <v>6.1</v>
      </c>
      <c r="W10" s="129">
        <f t="shared" si="0"/>
        <v>14.8</v>
      </c>
      <c r="X10" s="129">
        <f t="shared" si="0"/>
        <v>31.7</v>
      </c>
      <c r="Y10" s="129">
        <f t="shared" si="0"/>
        <v>44.4</v>
      </c>
    </row>
    <row r="11" spans="1:25" x14ac:dyDescent="0.25">
      <c r="A11" s="128" t="s">
        <v>132</v>
      </c>
      <c r="B11" s="129">
        <v>393</v>
      </c>
      <c r="C11" s="129">
        <v>369</v>
      </c>
      <c r="D11" s="129">
        <v>299</v>
      </c>
      <c r="E11" s="129">
        <v>0.8</v>
      </c>
      <c r="F11" s="129">
        <v>303</v>
      </c>
      <c r="G11" s="129">
        <v>0.8</v>
      </c>
      <c r="H11" s="129">
        <v>211</v>
      </c>
      <c r="I11" s="129">
        <v>0.6</v>
      </c>
      <c r="J11" s="129">
        <v>331</v>
      </c>
      <c r="K11" s="129">
        <v>0.9</v>
      </c>
      <c r="L11" s="129">
        <v>317</v>
      </c>
      <c r="M11" s="129">
        <v>0.9</v>
      </c>
      <c r="N11" s="129">
        <v>1</v>
      </c>
      <c r="O11" s="129">
        <v>8</v>
      </c>
      <c r="P11" s="129">
        <v>32</v>
      </c>
      <c r="Q11" s="129">
        <v>62</v>
      </c>
      <c r="R11" s="129">
        <v>127</v>
      </c>
      <c r="S11" s="129">
        <v>139</v>
      </c>
      <c r="T11" s="129">
        <f t="shared" si="1"/>
        <v>0.3</v>
      </c>
      <c r="U11" s="129">
        <f t="shared" si="0"/>
        <v>2.2000000000000002</v>
      </c>
      <c r="V11" s="129">
        <f t="shared" si="0"/>
        <v>8.6999999999999993</v>
      </c>
      <c r="W11" s="129">
        <f t="shared" si="0"/>
        <v>16.8</v>
      </c>
      <c r="X11" s="129">
        <f t="shared" si="0"/>
        <v>34.4</v>
      </c>
      <c r="Y11" s="129">
        <f t="shared" si="0"/>
        <v>37.700000000000003</v>
      </c>
    </row>
    <row r="12" spans="1:25" x14ac:dyDescent="0.25">
      <c r="A12" s="128" t="s">
        <v>133</v>
      </c>
      <c r="B12" s="129">
        <v>751</v>
      </c>
      <c r="C12" s="129">
        <v>699</v>
      </c>
      <c r="D12" s="129">
        <v>626</v>
      </c>
      <c r="E12" s="129">
        <v>0.9</v>
      </c>
      <c r="F12" s="129">
        <v>585</v>
      </c>
      <c r="G12" s="129">
        <v>0.8</v>
      </c>
      <c r="H12" s="129">
        <v>454</v>
      </c>
      <c r="I12" s="129">
        <v>0.6</v>
      </c>
      <c r="J12" s="129">
        <v>658</v>
      </c>
      <c r="K12" s="129">
        <v>0.9</v>
      </c>
      <c r="L12" s="129">
        <v>604</v>
      </c>
      <c r="M12" s="129">
        <v>0.9</v>
      </c>
      <c r="N12" s="129">
        <v>5</v>
      </c>
      <c r="O12" s="129">
        <v>12</v>
      </c>
      <c r="P12" s="129">
        <v>24</v>
      </c>
      <c r="Q12" s="129">
        <v>102</v>
      </c>
      <c r="R12" s="129">
        <v>219</v>
      </c>
      <c r="S12" s="129">
        <v>337</v>
      </c>
      <c r="T12" s="129">
        <f t="shared" si="1"/>
        <v>0.7</v>
      </c>
      <c r="U12" s="129">
        <f t="shared" si="0"/>
        <v>1.7</v>
      </c>
      <c r="V12" s="129">
        <f t="shared" si="0"/>
        <v>3.4</v>
      </c>
      <c r="W12" s="129">
        <f t="shared" si="0"/>
        <v>14.6</v>
      </c>
      <c r="X12" s="129">
        <f t="shared" si="0"/>
        <v>31.3</v>
      </c>
      <c r="Y12" s="129">
        <f t="shared" si="0"/>
        <v>48.2</v>
      </c>
    </row>
    <row r="13" spans="1:25" x14ac:dyDescent="0.25">
      <c r="A13" s="128" t="s">
        <v>10</v>
      </c>
      <c r="B13" s="129">
        <v>3182</v>
      </c>
      <c r="C13" s="129">
        <v>2911</v>
      </c>
      <c r="D13" s="129">
        <v>2486</v>
      </c>
      <c r="E13" s="129">
        <v>0.9</v>
      </c>
      <c r="F13" s="129">
        <v>2452</v>
      </c>
      <c r="G13" s="129">
        <v>0.8</v>
      </c>
      <c r="H13" s="129">
        <v>1878</v>
      </c>
      <c r="I13" s="129">
        <v>0.6</v>
      </c>
      <c r="J13" s="129">
        <v>2682</v>
      </c>
      <c r="K13" s="129">
        <v>0.9</v>
      </c>
      <c r="L13" s="129">
        <v>2593</v>
      </c>
      <c r="M13" s="129">
        <v>0.9</v>
      </c>
      <c r="N13" s="129">
        <v>13</v>
      </c>
      <c r="O13" s="129">
        <v>48</v>
      </c>
      <c r="P13" s="129">
        <v>172</v>
      </c>
      <c r="Q13" s="129">
        <v>367</v>
      </c>
      <c r="R13" s="129">
        <v>960</v>
      </c>
      <c r="S13" s="129">
        <v>1351</v>
      </c>
      <c r="T13" s="129">
        <f t="shared" si="1"/>
        <v>0.4</v>
      </c>
      <c r="U13" s="129">
        <f t="shared" si="0"/>
        <v>1.6</v>
      </c>
      <c r="V13" s="129">
        <f t="shared" si="0"/>
        <v>5.9</v>
      </c>
      <c r="W13" s="129">
        <f t="shared" si="0"/>
        <v>12.6</v>
      </c>
      <c r="X13" s="129">
        <f t="shared" si="0"/>
        <v>33</v>
      </c>
      <c r="Y13" s="129">
        <f t="shared" si="0"/>
        <v>46.4</v>
      </c>
    </row>
    <row r="14" spans="1:25" x14ac:dyDescent="0.25">
      <c r="A14" s="128" t="s">
        <v>134</v>
      </c>
      <c r="B14" s="129">
        <v>5071</v>
      </c>
      <c r="C14" s="129">
        <v>4621</v>
      </c>
      <c r="D14" s="129">
        <v>3798</v>
      </c>
      <c r="E14" s="129">
        <v>0.8</v>
      </c>
      <c r="F14" s="129">
        <v>3826</v>
      </c>
      <c r="G14" s="129">
        <v>0.8</v>
      </c>
      <c r="H14" s="129">
        <v>2566</v>
      </c>
      <c r="I14" s="129">
        <v>0.6</v>
      </c>
      <c r="J14" s="129">
        <v>4206</v>
      </c>
      <c r="K14" s="129">
        <v>0.9</v>
      </c>
      <c r="L14" s="129">
        <v>3973</v>
      </c>
      <c r="M14" s="129">
        <v>0.9</v>
      </c>
      <c r="N14" s="129">
        <v>32</v>
      </c>
      <c r="O14" s="129">
        <v>98</v>
      </c>
      <c r="P14" s="129">
        <v>316</v>
      </c>
      <c r="Q14" s="129">
        <v>850</v>
      </c>
      <c r="R14" s="129">
        <v>1551</v>
      </c>
      <c r="S14" s="129">
        <v>1774</v>
      </c>
      <c r="T14" s="129">
        <f t="shared" si="1"/>
        <v>0.7</v>
      </c>
      <c r="U14" s="129">
        <f t="shared" si="0"/>
        <v>2.1</v>
      </c>
      <c r="V14" s="129">
        <f t="shared" si="0"/>
        <v>6.8</v>
      </c>
      <c r="W14" s="129">
        <f t="shared" si="0"/>
        <v>18.399999999999999</v>
      </c>
      <c r="X14" s="129">
        <f t="shared" si="0"/>
        <v>33.6</v>
      </c>
      <c r="Y14" s="129">
        <f t="shared" si="0"/>
        <v>38.4</v>
      </c>
    </row>
    <row r="15" spans="1:25" x14ac:dyDescent="0.25">
      <c r="A15" s="128" t="s">
        <v>135</v>
      </c>
      <c r="B15" s="129">
        <v>72</v>
      </c>
      <c r="C15" s="129">
        <v>68</v>
      </c>
      <c r="D15" s="129">
        <v>65</v>
      </c>
      <c r="E15" s="129">
        <v>1</v>
      </c>
      <c r="F15" s="129">
        <v>65</v>
      </c>
      <c r="G15" s="129">
        <v>1</v>
      </c>
      <c r="H15" s="129">
        <v>56</v>
      </c>
      <c r="I15" s="129">
        <v>0.8</v>
      </c>
      <c r="J15" s="129">
        <v>65</v>
      </c>
      <c r="K15" s="129">
        <v>1</v>
      </c>
      <c r="L15" s="129">
        <v>66</v>
      </c>
      <c r="M15" s="129">
        <v>1</v>
      </c>
      <c r="N15" s="129">
        <v>0</v>
      </c>
      <c r="O15" s="129">
        <v>0</v>
      </c>
      <c r="P15" s="129">
        <v>1</v>
      </c>
      <c r="Q15" s="129">
        <v>3</v>
      </c>
      <c r="R15" s="129">
        <v>14</v>
      </c>
      <c r="S15" s="129">
        <v>50</v>
      </c>
      <c r="T15" s="129">
        <f t="shared" si="1"/>
        <v>0</v>
      </c>
      <c r="U15" s="129">
        <f t="shared" si="0"/>
        <v>0</v>
      </c>
      <c r="V15" s="129">
        <f t="shared" si="0"/>
        <v>1.5</v>
      </c>
      <c r="W15" s="129">
        <f t="shared" si="0"/>
        <v>4.4000000000000004</v>
      </c>
      <c r="X15" s="129">
        <f t="shared" si="0"/>
        <v>20.6</v>
      </c>
      <c r="Y15" s="129">
        <f t="shared" si="0"/>
        <v>73.5</v>
      </c>
    </row>
    <row r="16" spans="1:25" x14ac:dyDescent="0.25">
      <c r="A16" s="128" t="s">
        <v>136</v>
      </c>
      <c r="B16" s="129">
        <v>945</v>
      </c>
      <c r="C16" s="129">
        <v>857</v>
      </c>
      <c r="D16" s="129">
        <v>715</v>
      </c>
      <c r="E16" s="129">
        <v>0.8</v>
      </c>
      <c r="F16" s="129">
        <v>716</v>
      </c>
      <c r="G16" s="129">
        <v>0.8</v>
      </c>
      <c r="H16" s="129">
        <v>439</v>
      </c>
      <c r="I16" s="129">
        <v>0.5</v>
      </c>
      <c r="J16" s="129">
        <v>761</v>
      </c>
      <c r="K16" s="129">
        <v>0.9</v>
      </c>
      <c r="L16" s="129">
        <v>731</v>
      </c>
      <c r="M16" s="129">
        <v>0.9</v>
      </c>
      <c r="N16" s="129">
        <v>7</v>
      </c>
      <c r="O16" s="129">
        <v>20</v>
      </c>
      <c r="P16" s="129">
        <v>55</v>
      </c>
      <c r="Q16" s="129">
        <v>170</v>
      </c>
      <c r="R16" s="129">
        <v>303</v>
      </c>
      <c r="S16" s="129">
        <v>302</v>
      </c>
      <c r="T16" s="129">
        <f t="shared" si="1"/>
        <v>0.8</v>
      </c>
      <c r="U16" s="129">
        <f t="shared" si="0"/>
        <v>2.2999999999999998</v>
      </c>
      <c r="V16" s="129">
        <f t="shared" si="0"/>
        <v>6.4</v>
      </c>
      <c r="W16" s="129">
        <f t="shared" si="0"/>
        <v>19.8</v>
      </c>
      <c r="X16" s="129">
        <f t="shared" si="0"/>
        <v>35.4</v>
      </c>
      <c r="Y16" s="129">
        <f t="shared" si="0"/>
        <v>35.200000000000003</v>
      </c>
    </row>
    <row r="17" spans="1:25" x14ac:dyDescent="0.25">
      <c r="A17" s="128" t="s">
        <v>137</v>
      </c>
      <c r="B17" s="129">
        <v>1223</v>
      </c>
      <c r="C17" s="129">
        <v>1184</v>
      </c>
      <c r="D17" s="129">
        <v>932</v>
      </c>
      <c r="E17" s="129">
        <v>0.8</v>
      </c>
      <c r="F17" s="129">
        <v>954</v>
      </c>
      <c r="G17" s="129">
        <v>0.8</v>
      </c>
      <c r="H17" s="129">
        <v>565</v>
      </c>
      <c r="I17" s="129">
        <v>0.5</v>
      </c>
      <c r="J17" s="129">
        <v>1047</v>
      </c>
      <c r="K17" s="129">
        <v>0.9</v>
      </c>
      <c r="L17" s="129">
        <v>993</v>
      </c>
      <c r="M17" s="129">
        <v>0.8</v>
      </c>
      <c r="N17" s="129">
        <v>13</v>
      </c>
      <c r="O17" s="129">
        <v>30</v>
      </c>
      <c r="P17" s="129">
        <v>112</v>
      </c>
      <c r="Q17" s="129">
        <v>240</v>
      </c>
      <c r="R17" s="129">
        <v>428</v>
      </c>
      <c r="S17" s="129">
        <v>361</v>
      </c>
      <c r="T17" s="129">
        <f t="shared" si="1"/>
        <v>1.1000000000000001</v>
      </c>
      <c r="U17" s="129">
        <f t="shared" si="0"/>
        <v>2.5</v>
      </c>
      <c r="V17" s="129">
        <f t="shared" si="0"/>
        <v>9.5</v>
      </c>
      <c r="W17" s="129">
        <f t="shared" si="0"/>
        <v>20.3</v>
      </c>
      <c r="X17" s="129">
        <f t="shared" si="0"/>
        <v>36.1</v>
      </c>
      <c r="Y17" s="129">
        <f t="shared" si="0"/>
        <v>30.5</v>
      </c>
    </row>
    <row r="18" spans="1:25" x14ac:dyDescent="0.25">
      <c r="A18" s="128" t="s">
        <v>138</v>
      </c>
      <c r="B18" s="129">
        <v>6593</v>
      </c>
      <c r="C18" s="129">
        <v>5970</v>
      </c>
      <c r="D18" s="129">
        <v>4908</v>
      </c>
      <c r="E18" s="129">
        <v>0.8</v>
      </c>
      <c r="F18" s="129">
        <v>5049</v>
      </c>
      <c r="G18" s="129">
        <v>0.8</v>
      </c>
      <c r="H18" s="129">
        <v>3524</v>
      </c>
      <c r="I18" s="129">
        <v>0.6</v>
      </c>
      <c r="J18" s="129">
        <v>5455</v>
      </c>
      <c r="K18" s="129">
        <v>0.9</v>
      </c>
      <c r="L18" s="129">
        <v>5313</v>
      </c>
      <c r="M18" s="129">
        <v>0.9</v>
      </c>
      <c r="N18" s="129">
        <v>29</v>
      </c>
      <c r="O18" s="129">
        <v>121</v>
      </c>
      <c r="P18" s="129">
        <v>333</v>
      </c>
      <c r="Q18" s="129">
        <v>967</v>
      </c>
      <c r="R18" s="129">
        <v>2038</v>
      </c>
      <c r="S18" s="129">
        <v>2482</v>
      </c>
      <c r="T18" s="129">
        <f t="shared" si="1"/>
        <v>0.5</v>
      </c>
      <c r="U18" s="129">
        <f t="shared" si="0"/>
        <v>2</v>
      </c>
      <c r="V18" s="129">
        <f t="shared" si="0"/>
        <v>5.6</v>
      </c>
      <c r="W18" s="129">
        <f t="shared" si="0"/>
        <v>16.2</v>
      </c>
      <c r="X18" s="129">
        <f t="shared" si="0"/>
        <v>34.1</v>
      </c>
      <c r="Y18" s="129">
        <f t="shared" si="0"/>
        <v>41.6</v>
      </c>
    </row>
    <row r="19" spans="1:25" x14ac:dyDescent="0.25">
      <c r="A19" s="128" t="s">
        <v>139</v>
      </c>
      <c r="B19" s="129">
        <v>3047</v>
      </c>
      <c r="C19" s="129">
        <v>2839</v>
      </c>
      <c r="D19" s="129">
        <v>2320</v>
      </c>
      <c r="E19" s="129">
        <v>0.8</v>
      </c>
      <c r="F19" s="129">
        <v>2342</v>
      </c>
      <c r="G19" s="129">
        <v>0.8</v>
      </c>
      <c r="H19" s="129">
        <v>1602</v>
      </c>
      <c r="I19" s="129">
        <v>0.6</v>
      </c>
      <c r="J19" s="129">
        <v>2565</v>
      </c>
      <c r="K19" s="129">
        <v>0.9</v>
      </c>
      <c r="L19" s="129">
        <v>2455</v>
      </c>
      <c r="M19" s="129">
        <v>0.9</v>
      </c>
      <c r="N19" s="129">
        <v>16</v>
      </c>
      <c r="O19" s="129">
        <v>83</v>
      </c>
      <c r="P19" s="129">
        <v>210</v>
      </c>
      <c r="Q19" s="129">
        <v>475</v>
      </c>
      <c r="R19" s="129">
        <v>919</v>
      </c>
      <c r="S19" s="129">
        <v>1136</v>
      </c>
      <c r="T19" s="129">
        <f t="shared" si="1"/>
        <v>0.6</v>
      </c>
      <c r="U19" s="129">
        <f t="shared" si="1"/>
        <v>2.9</v>
      </c>
      <c r="V19" s="129">
        <f t="shared" si="1"/>
        <v>7.4</v>
      </c>
      <c r="W19" s="129">
        <f t="shared" si="1"/>
        <v>16.7</v>
      </c>
      <c r="X19" s="129">
        <f t="shared" si="1"/>
        <v>32.4</v>
      </c>
      <c r="Y19" s="129">
        <f t="shared" si="1"/>
        <v>40</v>
      </c>
    </row>
    <row r="20" spans="1:25" x14ac:dyDescent="0.25">
      <c r="A20" s="128" t="s">
        <v>140</v>
      </c>
      <c r="B20" s="129">
        <v>4007</v>
      </c>
      <c r="C20" s="129">
        <v>3675</v>
      </c>
      <c r="D20" s="129">
        <v>2994</v>
      </c>
      <c r="E20" s="129">
        <v>0.8</v>
      </c>
      <c r="F20" s="129">
        <v>3062</v>
      </c>
      <c r="G20" s="129">
        <v>0.8</v>
      </c>
      <c r="H20" s="129">
        <v>2052</v>
      </c>
      <c r="I20" s="129">
        <v>0.6</v>
      </c>
      <c r="J20" s="129">
        <v>3343</v>
      </c>
      <c r="K20" s="129">
        <v>0.9</v>
      </c>
      <c r="L20" s="129">
        <v>3166</v>
      </c>
      <c r="M20" s="129">
        <v>0.9</v>
      </c>
      <c r="N20" s="129">
        <v>27</v>
      </c>
      <c r="O20" s="129">
        <v>75</v>
      </c>
      <c r="P20" s="129">
        <v>268</v>
      </c>
      <c r="Q20" s="129">
        <v>595</v>
      </c>
      <c r="R20" s="129">
        <v>1329</v>
      </c>
      <c r="S20" s="129">
        <v>1381</v>
      </c>
      <c r="T20" s="129">
        <f t="shared" si="1"/>
        <v>0.7</v>
      </c>
      <c r="U20" s="129">
        <f t="shared" si="1"/>
        <v>2</v>
      </c>
      <c r="V20" s="129">
        <f t="shared" si="1"/>
        <v>7.3</v>
      </c>
      <c r="W20" s="129">
        <f t="shared" si="1"/>
        <v>16.2</v>
      </c>
      <c r="X20" s="129">
        <f t="shared" si="1"/>
        <v>36.200000000000003</v>
      </c>
      <c r="Y20" s="129">
        <f t="shared" si="1"/>
        <v>37.6</v>
      </c>
    </row>
    <row r="21" spans="1:25" x14ac:dyDescent="0.25">
      <c r="A21" s="128" t="s">
        <v>141</v>
      </c>
      <c r="B21" s="129">
        <v>1955</v>
      </c>
      <c r="C21" s="129">
        <v>1783</v>
      </c>
      <c r="D21" s="129">
        <v>1531</v>
      </c>
      <c r="E21" s="129">
        <v>0.9</v>
      </c>
      <c r="F21" s="129">
        <v>1539</v>
      </c>
      <c r="G21" s="129">
        <v>0.9</v>
      </c>
      <c r="H21" s="129">
        <v>1087</v>
      </c>
      <c r="I21" s="129">
        <v>0.6</v>
      </c>
      <c r="J21" s="129">
        <v>1612</v>
      </c>
      <c r="K21" s="129">
        <v>0.9</v>
      </c>
      <c r="L21" s="129">
        <v>1591</v>
      </c>
      <c r="M21" s="129">
        <v>0.9</v>
      </c>
      <c r="N21" s="129">
        <v>10</v>
      </c>
      <c r="O21" s="129">
        <v>32</v>
      </c>
      <c r="P21" s="129">
        <v>77</v>
      </c>
      <c r="Q21" s="129">
        <v>274</v>
      </c>
      <c r="R21" s="129">
        <v>598</v>
      </c>
      <c r="S21" s="129">
        <v>792</v>
      </c>
      <c r="T21" s="129">
        <f t="shared" si="1"/>
        <v>0.6</v>
      </c>
      <c r="U21" s="129">
        <f t="shared" si="1"/>
        <v>1.8</v>
      </c>
      <c r="V21" s="129">
        <f t="shared" si="1"/>
        <v>4.3</v>
      </c>
      <c r="W21" s="129">
        <f t="shared" si="1"/>
        <v>15.4</v>
      </c>
      <c r="X21" s="129">
        <f t="shared" si="1"/>
        <v>33.5</v>
      </c>
      <c r="Y21" s="129">
        <f t="shared" si="1"/>
        <v>44.4</v>
      </c>
    </row>
    <row r="22" spans="1:25" x14ac:dyDescent="0.25">
      <c r="A22" s="131" t="s">
        <v>142</v>
      </c>
      <c r="B22" s="132">
        <v>53174</v>
      </c>
      <c r="C22" s="132">
        <v>48873</v>
      </c>
      <c r="D22" s="132">
        <v>40560</v>
      </c>
      <c r="E22" s="133">
        <v>0.8</v>
      </c>
      <c r="F22" s="132">
        <v>40952</v>
      </c>
      <c r="G22" s="133">
        <v>0.8</v>
      </c>
      <c r="H22" s="132">
        <v>28119</v>
      </c>
      <c r="I22" s="133">
        <v>0.6</v>
      </c>
      <c r="J22" s="132">
        <v>44435</v>
      </c>
      <c r="K22" s="133">
        <v>0.9</v>
      </c>
      <c r="L22" s="132">
        <v>42622</v>
      </c>
      <c r="M22" s="133">
        <v>0.9</v>
      </c>
      <c r="N22" s="132">
        <v>290</v>
      </c>
      <c r="O22" s="132">
        <v>1071</v>
      </c>
      <c r="P22" s="132">
        <v>3126</v>
      </c>
      <c r="Q22" s="132">
        <v>8019</v>
      </c>
      <c r="R22" s="132">
        <v>16499</v>
      </c>
      <c r="S22" s="132">
        <v>19868</v>
      </c>
      <c r="T22" s="134">
        <f t="shared" si="1"/>
        <v>0.6</v>
      </c>
      <c r="U22" s="134">
        <f t="shared" si="1"/>
        <v>2.2000000000000002</v>
      </c>
      <c r="V22" s="134">
        <f t="shared" si="1"/>
        <v>6.4</v>
      </c>
      <c r="W22" s="134">
        <f t="shared" si="1"/>
        <v>16.399999999999999</v>
      </c>
      <c r="X22" s="134">
        <f t="shared" si="1"/>
        <v>33.799999999999997</v>
      </c>
      <c r="Y22" s="134">
        <f t="shared" si="1"/>
        <v>40.700000000000003</v>
      </c>
    </row>
    <row r="23" spans="1:25" x14ac:dyDescent="0.25">
      <c r="C23" s="137">
        <f>C22/B22</f>
        <v>0.91911460488208518</v>
      </c>
    </row>
    <row r="25" spans="1:25" x14ac:dyDescent="0.25">
      <c r="B25" s="176" t="s">
        <v>143</v>
      </c>
      <c r="C25" s="176"/>
    </row>
    <row r="26" spans="1:25" x14ac:dyDescent="0.25">
      <c r="B26" s="175"/>
      <c r="C26" s="175"/>
      <c r="D26" s="175"/>
      <c r="E26" s="175"/>
      <c r="F26" s="175"/>
      <c r="G26" s="175"/>
    </row>
    <row r="27" spans="1:25" x14ac:dyDescent="0.25">
      <c r="A27" s="135" t="s">
        <v>0</v>
      </c>
      <c r="B27" s="127">
        <v>0</v>
      </c>
      <c r="C27" s="127">
        <v>1</v>
      </c>
      <c r="D27" s="127">
        <v>2</v>
      </c>
      <c r="E27" s="127">
        <v>3</v>
      </c>
      <c r="F27" s="127">
        <v>4</v>
      </c>
      <c r="G27" s="127">
        <v>5</v>
      </c>
    </row>
    <row r="28" spans="1:25" x14ac:dyDescent="0.25">
      <c r="A28" s="128" t="s">
        <v>124</v>
      </c>
      <c r="B28" s="129">
        <v>0.6</v>
      </c>
      <c r="C28" s="129">
        <v>2</v>
      </c>
      <c r="D28" s="129">
        <v>7</v>
      </c>
      <c r="E28" s="129">
        <v>18.100000000000001</v>
      </c>
      <c r="F28" s="129">
        <v>32.6</v>
      </c>
      <c r="G28" s="129">
        <v>39.6</v>
      </c>
    </row>
    <row r="29" spans="1:25" x14ac:dyDescent="0.25">
      <c r="A29" s="128" t="s">
        <v>125</v>
      </c>
      <c r="B29" s="129">
        <v>0.1</v>
      </c>
      <c r="C29" s="129">
        <v>2.1</v>
      </c>
      <c r="D29" s="129">
        <v>4.4000000000000004</v>
      </c>
      <c r="E29" s="129">
        <v>13</v>
      </c>
      <c r="F29" s="129">
        <v>29.7</v>
      </c>
      <c r="G29" s="129">
        <v>50.7</v>
      </c>
    </row>
    <row r="30" spans="1:25" x14ac:dyDescent="0.25">
      <c r="A30" s="128" t="s">
        <v>126</v>
      </c>
      <c r="B30" s="129">
        <v>0.6</v>
      </c>
      <c r="C30" s="129">
        <v>1.6</v>
      </c>
      <c r="D30" s="129">
        <v>5.6</v>
      </c>
      <c r="E30" s="129">
        <v>14.8</v>
      </c>
      <c r="F30" s="129">
        <v>33</v>
      </c>
      <c r="G30" s="129">
        <v>44.3</v>
      </c>
    </row>
    <row r="31" spans="1:25" x14ac:dyDescent="0.25">
      <c r="A31" s="128" t="s">
        <v>127</v>
      </c>
      <c r="B31" s="129">
        <v>0.6</v>
      </c>
      <c r="C31" s="129">
        <v>2.2000000000000002</v>
      </c>
      <c r="D31" s="129">
        <v>6.4</v>
      </c>
      <c r="E31" s="129">
        <v>17.5</v>
      </c>
      <c r="F31" s="129">
        <v>35.799999999999997</v>
      </c>
      <c r="G31" s="129">
        <v>37.5</v>
      </c>
    </row>
    <row r="32" spans="1:25" x14ac:dyDescent="0.25">
      <c r="A32" s="128" t="s">
        <v>128</v>
      </c>
      <c r="B32" s="129">
        <v>0.5</v>
      </c>
      <c r="C32" s="129">
        <v>3.2</v>
      </c>
      <c r="D32" s="129">
        <v>7.6</v>
      </c>
      <c r="E32" s="129">
        <v>18.100000000000001</v>
      </c>
      <c r="F32" s="129">
        <v>34.5</v>
      </c>
      <c r="G32" s="129">
        <v>36.1</v>
      </c>
    </row>
    <row r="33" spans="1:7" x14ac:dyDescent="0.25">
      <c r="A33" s="128" t="s">
        <v>129</v>
      </c>
      <c r="B33" s="129">
        <v>0.8</v>
      </c>
      <c r="C33" s="129">
        <v>2.2000000000000002</v>
      </c>
      <c r="D33" s="129">
        <v>7.4</v>
      </c>
      <c r="E33" s="129">
        <v>19.2</v>
      </c>
      <c r="F33" s="129">
        <v>33.700000000000003</v>
      </c>
      <c r="G33" s="129">
        <v>36.700000000000003</v>
      </c>
    </row>
    <row r="34" spans="1:7" x14ac:dyDescent="0.25">
      <c r="A34" s="128" t="s">
        <v>130</v>
      </c>
      <c r="B34" s="129">
        <v>0.6</v>
      </c>
      <c r="C34" s="129">
        <v>2.5</v>
      </c>
      <c r="D34" s="129">
        <v>7.1</v>
      </c>
      <c r="E34" s="129">
        <v>17.2</v>
      </c>
      <c r="F34" s="129">
        <v>35.1</v>
      </c>
      <c r="G34" s="129">
        <v>37.5</v>
      </c>
    </row>
    <row r="35" spans="1:7" x14ac:dyDescent="0.25">
      <c r="A35" s="128" t="s">
        <v>131</v>
      </c>
      <c r="B35" s="129">
        <v>0.6</v>
      </c>
      <c r="C35" s="129">
        <v>2.2999999999999998</v>
      </c>
      <c r="D35" s="129">
        <v>6.1</v>
      </c>
      <c r="E35" s="129">
        <v>14.8</v>
      </c>
      <c r="F35" s="129">
        <v>31.7</v>
      </c>
      <c r="G35" s="129">
        <v>44.4</v>
      </c>
    </row>
    <row r="36" spans="1:7" x14ac:dyDescent="0.25">
      <c r="A36" s="128" t="s">
        <v>132</v>
      </c>
      <c r="B36" s="129">
        <v>0.3</v>
      </c>
      <c r="C36" s="129">
        <v>2.2000000000000002</v>
      </c>
      <c r="D36" s="129">
        <v>8.6999999999999993</v>
      </c>
      <c r="E36" s="129">
        <v>16.8</v>
      </c>
      <c r="F36" s="129">
        <v>34.4</v>
      </c>
      <c r="G36" s="129">
        <v>37.700000000000003</v>
      </c>
    </row>
    <row r="37" spans="1:7" x14ac:dyDescent="0.25">
      <c r="A37" s="128" t="s">
        <v>133</v>
      </c>
      <c r="B37" s="129">
        <v>0.7</v>
      </c>
      <c r="C37" s="129">
        <v>1.7</v>
      </c>
      <c r="D37" s="129">
        <v>3.4</v>
      </c>
      <c r="E37" s="129">
        <v>14.6</v>
      </c>
      <c r="F37" s="129">
        <v>31.3</v>
      </c>
      <c r="G37" s="129">
        <v>48.2</v>
      </c>
    </row>
    <row r="38" spans="1:7" x14ac:dyDescent="0.25">
      <c r="A38" s="128" t="s">
        <v>10</v>
      </c>
      <c r="B38" s="129">
        <v>0.4</v>
      </c>
      <c r="C38" s="129">
        <v>1.6</v>
      </c>
      <c r="D38" s="129">
        <v>5.9</v>
      </c>
      <c r="E38" s="129">
        <v>12.6</v>
      </c>
      <c r="F38" s="129">
        <v>33</v>
      </c>
      <c r="G38" s="129">
        <v>46.4</v>
      </c>
    </row>
    <row r="39" spans="1:7" x14ac:dyDescent="0.25">
      <c r="A39" s="128" t="s">
        <v>134</v>
      </c>
      <c r="B39" s="129">
        <v>0.7</v>
      </c>
      <c r="C39" s="129">
        <v>2.1</v>
      </c>
      <c r="D39" s="129">
        <v>6.8</v>
      </c>
      <c r="E39" s="129">
        <v>18.399999999999999</v>
      </c>
      <c r="F39" s="129">
        <v>33.6</v>
      </c>
      <c r="G39" s="129">
        <v>38.4</v>
      </c>
    </row>
    <row r="40" spans="1:7" x14ac:dyDescent="0.25">
      <c r="A40" s="128" t="s">
        <v>135</v>
      </c>
      <c r="B40" s="129">
        <v>0</v>
      </c>
      <c r="C40" s="129">
        <v>0</v>
      </c>
      <c r="D40" s="129">
        <v>1.5</v>
      </c>
      <c r="E40" s="129">
        <v>4.4000000000000004</v>
      </c>
      <c r="F40" s="129">
        <v>20.6</v>
      </c>
      <c r="G40" s="129">
        <v>73.5</v>
      </c>
    </row>
    <row r="41" spans="1:7" x14ac:dyDescent="0.25">
      <c r="A41" s="128" t="s">
        <v>136</v>
      </c>
      <c r="B41" s="129">
        <v>0.8</v>
      </c>
      <c r="C41" s="129">
        <v>2.2999999999999998</v>
      </c>
      <c r="D41" s="129">
        <v>6.4</v>
      </c>
      <c r="E41" s="129">
        <v>19.8</v>
      </c>
      <c r="F41" s="129">
        <v>35.4</v>
      </c>
      <c r="G41" s="129">
        <v>35.200000000000003</v>
      </c>
    </row>
    <row r="42" spans="1:7" x14ac:dyDescent="0.25">
      <c r="A42" s="128" t="s">
        <v>137</v>
      </c>
      <c r="B42" s="129">
        <v>1.1000000000000001</v>
      </c>
      <c r="C42" s="129">
        <v>2.5</v>
      </c>
      <c r="D42" s="129">
        <v>9.5</v>
      </c>
      <c r="E42" s="129">
        <v>20.3</v>
      </c>
      <c r="F42" s="129">
        <v>36.1</v>
      </c>
      <c r="G42" s="129">
        <v>30.5</v>
      </c>
    </row>
    <row r="43" spans="1:7" x14ac:dyDescent="0.25">
      <c r="A43" s="128" t="s">
        <v>138</v>
      </c>
      <c r="B43" s="129">
        <v>0.5</v>
      </c>
      <c r="C43" s="129">
        <v>2</v>
      </c>
      <c r="D43" s="129">
        <v>5.6</v>
      </c>
      <c r="E43" s="129">
        <v>16.2</v>
      </c>
      <c r="F43" s="129">
        <v>34.1</v>
      </c>
      <c r="G43" s="129">
        <v>41.6</v>
      </c>
    </row>
    <row r="44" spans="1:7" x14ac:dyDescent="0.25">
      <c r="A44" s="128" t="s">
        <v>139</v>
      </c>
      <c r="B44" s="129">
        <v>0.6</v>
      </c>
      <c r="C44" s="129">
        <v>2.9</v>
      </c>
      <c r="D44" s="129">
        <v>7.4</v>
      </c>
      <c r="E44" s="129">
        <v>16.7</v>
      </c>
      <c r="F44" s="129">
        <v>32.4</v>
      </c>
      <c r="G44" s="129">
        <v>40</v>
      </c>
    </row>
    <row r="45" spans="1:7" x14ac:dyDescent="0.25">
      <c r="A45" s="128" t="s">
        <v>140</v>
      </c>
      <c r="B45" s="129">
        <v>0.7</v>
      </c>
      <c r="C45" s="129">
        <v>2</v>
      </c>
      <c r="D45" s="129">
        <v>7.3</v>
      </c>
      <c r="E45" s="129">
        <v>16.2</v>
      </c>
      <c r="F45" s="129">
        <v>36.200000000000003</v>
      </c>
      <c r="G45" s="129">
        <v>37.6</v>
      </c>
    </row>
    <row r="46" spans="1:7" x14ac:dyDescent="0.25">
      <c r="A46" s="128" t="s">
        <v>141</v>
      </c>
      <c r="B46" s="129">
        <v>0.6</v>
      </c>
      <c r="C46" s="129">
        <v>1.8</v>
      </c>
      <c r="D46" s="129">
        <v>4.3</v>
      </c>
      <c r="E46" s="129">
        <v>15.4</v>
      </c>
      <c r="F46" s="129">
        <v>33.5</v>
      </c>
      <c r="G46" s="129">
        <v>44.4</v>
      </c>
    </row>
    <row r="47" spans="1:7" x14ac:dyDescent="0.25">
      <c r="A47" s="131" t="s">
        <v>142</v>
      </c>
      <c r="B47" s="132">
        <v>0.6</v>
      </c>
      <c r="C47" s="132">
        <v>2.2000000000000002</v>
      </c>
      <c r="D47" s="132">
        <v>6.4</v>
      </c>
      <c r="E47" s="132">
        <v>16.399999999999999</v>
      </c>
      <c r="F47" s="132">
        <v>33.799999999999997</v>
      </c>
      <c r="G47" s="132">
        <v>40.700000000000003</v>
      </c>
    </row>
    <row r="51" spans="1:6" x14ac:dyDescent="0.25">
      <c r="A51" s="177" t="s">
        <v>0</v>
      </c>
      <c r="B51" s="177" t="s">
        <v>5</v>
      </c>
      <c r="C51" s="177" t="s">
        <v>6</v>
      </c>
      <c r="D51" s="178" t="s">
        <v>144</v>
      </c>
      <c r="E51" s="179"/>
      <c r="F51" s="180"/>
    </row>
    <row r="52" spans="1:6" ht="45" x14ac:dyDescent="0.25">
      <c r="A52" s="177"/>
      <c r="B52" s="177"/>
      <c r="C52" s="177"/>
      <c r="D52" s="126" t="s">
        <v>145</v>
      </c>
      <c r="E52" s="126" t="s">
        <v>146</v>
      </c>
      <c r="F52" s="126" t="s">
        <v>147</v>
      </c>
    </row>
    <row r="53" spans="1:6" x14ac:dyDescent="0.25">
      <c r="A53" s="128" t="s">
        <v>124</v>
      </c>
      <c r="B53" s="129">
        <v>1218</v>
      </c>
      <c r="C53" s="129">
        <v>1109</v>
      </c>
      <c r="D53" s="129">
        <v>5545</v>
      </c>
      <c r="E53" s="129">
        <v>4424</v>
      </c>
      <c r="F53" s="130">
        <v>79.783588818755632</v>
      </c>
    </row>
    <row r="54" spans="1:6" x14ac:dyDescent="0.25">
      <c r="A54" s="128" t="s">
        <v>125</v>
      </c>
      <c r="B54" s="129">
        <v>1753</v>
      </c>
      <c r="C54" s="129">
        <v>1602</v>
      </c>
      <c r="D54" s="129">
        <v>8010</v>
      </c>
      <c r="E54" s="129">
        <v>6763</v>
      </c>
      <c r="F54" s="130">
        <v>84.431960049937572</v>
      </c>
    </row>
    <row r="55" spans="1:6" x14ac:dyDescent="0.25">
      <c r="A55" s="128" t="s">
        <v>126</v>
      </c>
      <c r="B55" s="129">
        <v>4992</v>
      </c>
      <c r="C55" s="129">
        <v>4572</v>
      </c>
      <c r="D55" s="129">
        <v>22860</v>
      </c>
      <c r="E55" s="129">
        <v>18716</v>
      </c>
      <c r="F55" s="130">
        <v>81.872265966754156</v>
      </c>
    </row>
    <row r="56" spans="1:6" x14ac:dyDescent="0.25">
      <c r="A56" s="128" t="s">
        <v>127</v>
      </c>
      <c r="B56" s="129">
        <v>4576</v>
      </c>
      <c r="C56" s="129">
        <v>4330</v>
      </c>
      <c r="D56" s="129">
        <v>21650</v>
      </c>
      <c r="E56" s="129">
        <v>17248</v>
      </c>
      <c r="F56" s="130">
        <v>79.667436489607397</v>
      </c>
    </row>
    <row r="57" spans="1:6" x14ac:dyDescent="0.25">
      <c r="A57" s="128" t="s">
        <v>128</v>
      </c>
      <c r="B57" s="129">
        <v>3158</v>
      </c>
      <c r="C57" s="129">
        <v>2867</v>
      </c>
      <c r="D57" s="129">
        <v>14335</v>
      </c>
      <c r="E57" s="129">
        <v>11213</v>
      </c>
      <c r="F57" s="130">
        <v>78.221137077084066</v>
      </c>
    </row>
    <row r="58" spans="1:6" x14ac:dyDescent="0.25">
      <c r="A58" s="128" t="s">
        <v>129</v>
      </c>
      <c r="B58" s="129">
        <v>1971</v>
      </c>
      <c r="C58" s="129">
        <v>1791</v>
      </c>
      <c r="D58" s="129">
        <v>8955</v>
      </c>
      <c r="E58" s="129">
        <v>7037</v>
      </c>
      <c r="F58" s="130">
        <v>78.581797878280284</v>
      </c>
    </row>
    <row r="59" spans="1:6" x14ac:dyDescent="0.25">
      <c r="A59" s="128" t="s">
        <v>130</v>
      </c>
      <c r="B59" s="129">
        <v>3390</v>
      </c>
      <c r="C59" s="129">
        <v>3134</v>
      </c>
      <c r="D59" s="129">
        <v>15670</v>
      </c>
      <c r="E59" s="129">
        <v>12433</v>
      </c>
      <c r="F59" s="130">
        <v>79.342693044033183</v>
      </c>
    </row>
    <row r="60" spans="1:6" x14ac:dyDescent="0.25">
      <c r="A60" s="128" t="s">
        <v>131</v>
      </c>
      <c r="B60" s="129">
        <v>4877</v>
      </c>
      <c r="C60" s="129">
        <v>4492</v>
      </c>
      <c r="D60" s="129">
        <v>22460</v>
      </c>
      <c r="E60" s="129">
        <v>18326</v>
      </c>
      <c r="F60" s="130">
        <v>81.593944790739087</v>
      </c>
    </row>
    <row r="61" spans="1:6" x14ac:dyDescent="0.25">
      <c r="A61" s="128" t="s">
        <v>132</v>
      </c>
      <c r="B61" s="129">
        <v>393</v>
      </c>
      <c r="C61" s="129">
        <v>369</v>
      </c>
      <c r="D61" s="129">
        <v>1845</v>
      </c>
      <c r="E61" s="129">
        <v>1461</v>
      </c>
      <c r="F61" s="130">
        <v>79.1869918699187</v>
      </c>
    </row>
    <row r="62" spans="1:6" x14ac:dyDescent="0.25">
      <c r="A62" s="128" t="s">
        <v>133</v>
      </c>
      <c r="B62" s="129">
        <v>751</v>
      </c>
      <c r="C62" s="129">
        <v>699</v>
      </c>
      <c r="D62" s="129">
        <v>3495</v>
      </c>
      <c r="E62" s="129">
        <v>2927</v>
      </c>
      <c r="F62" s="130">
        <v>83.74821173104435</v>
      </c>
    </row>
    <row r="63" spans="1:6" x14ac:dyDescent="0.25">
      <c r="A63" s="128" t="s">
        <v>10</v>
      </c>
      <c r="B63" s="129">
        <v>3182</v>
      </c>
      <c r="C63" s="129">
        <v>2911</v>
      </c>
      <c r="D63" s="129">
        <v>14555</v>
      </c>
      <c r="E63" s="129">
        <v>12091</v>
      </c>
      <c r="F63" s="130">
        <v>83.071109584335275</v>
      </c>
    </row>
    <row r="64" spans="1:6" x14ac:dyDescent="0.25">
      <c r="A64" s="128" t="s">
        <v>134</v>
      </c>
      <c r="B64" s="129">
        <v>5071</v>
      </c>
      <c r="C64" s="129">
        <v>4621</v>
      </c>
      <c r="D64" s="129">
        <v>23105</v>
      </c>
      <c r="E64" s="129">
        <v>18369</v>
      </c>
      <c r="F64" s="130">
        <v>79.502272235446867</v>
      </c>
    </row>
    <row r="65" spans="1:6" x14ac:dyDescent="0.25">
      <c r="A65" s="128" t="s">
        <v>135</v>
      </c>
      <c r="B65" s="129">
        <v>72</v>
      </c>
      <c r="C65" s="129">
        <v>68</v>
      </c>
      <c r="D65" s="129">
        <v>340</v>
      </c>
      <c r="E65" s="129">
        <v>317</v>
      </c>
      <c r="F65" s="130">
        <v>93.235294117647058</v>
      </c>
    </row>
    <row r="66" spans="1:6" x14ac:dyDescent="0.25">
      <c r="A66" s="128" t="s">
        <v>136</v>
      </c>
      <c r="B66" s="129">
        <v>945</v>
      </c>
      <c r="C66" s="129">
        <v>857</v>
      </c>
      <c r="D66" s="129">
        <v>4285</v>
      </c>
      <c r="E66" s="129">
        <v>3362</v>
      </c>
      <c r="F66" s="130">
        <v>78.459743290548431</v>
      </c>
    </row>
    <row r="67" spans="1:6" x14ac:dyDescent="0.25">
      <c r="A67" s="128" t="s">
        <v>137</v>
      </c>
      <c r="B67" s="129">
        <v>1223</v>
      </c>
      <c r="C67" s="129">
        <v>1184</v>
      </c>
      <c r="D67" s="129">
        <v>5920</v>
      </c>
      <c r="E67" s="129">
        <v>4491</v>
      </c>
      <c r="F67" s="130">
        <v>75.861486486486484</v>
      </c>
    </row>
    <row r="68" spans="1:6" x14ac:dyDescent="0.25">
      <c r="A68" s="128" t="s">
        <v>138</v>
      </c>
      <c r="B68" s="129">
        <v>6593</v>
      </c>
      <c r="C68" s="129">
        <v>5970</v>
      </c>
      <c r="D68" s="129">
        <v>29850</v>
      </c>
      <c r="E68" s="129">
        <v>24249</v>
      </c>
      <c r="F68" s="130">
        <v>81.236180904522612</v>
      </c>
    </row>
    <row r="69" spans="1:6" x14ac:dyDescent="0.25">
      <c r="A69" s="128" t="s">
        <v>139</v>
      </c>
      <c r="B69" s="129">
        <v>3047</v>
      </c>
      <c r="C69" s="129">
        <v>2839</v>
      </c>
      <c r="D69" s="129">
        <v>14195</v>
      </c>
      <c r="E69" s="129">
        <v>11284</v>
      </c>
      <c r="F69" s="130">
        <v>79.492779147587186</v>
      </c>
    </row>
    <row r="70" spans="1:6" x14ac:dyDescent="0.25">
      <c r="A70" s="128" t="s">
        <v>140</v>
      </c>
      <c r="B70" s="129">
        <v>4007</v>
      </c>
      <c r="C70" s="129">
        <v>3675</v>
      </c>
      <c r="D70" s="129">
        <v>18375</v>
      </c>
      <c r="E70" s="129">
        <v>14617</v>
      </c>
      <c r="F70" s="130">
        <v>79.548299319727889</v>
      </c>
    </row>
    <row r="71" spans="1:6" x14ac:dyDescent="0.25">
      <c r="A71" s="128" t="s">
        <v>141</v>
      </c>
      <c r="B71" s="129">
        <v>1955</v>
      </c>
      <c r="C71" s="129">
        <v>1783</v>
      </c>
      <c r="D71" s="129">
        <v>8915</v>
      </c>
      <c r="E71" s="129">
        <v>7360</v>
      </c>
      <c r="F71" s="130">
        <v>82.557487380818841</v>
      </c>
    </row>
    <row r="72" spans="1:6" x14ac:dyDescent="0.25">
      <c r="A72" s="131" t="s">
        <v>142</v>
      </c>
      <c r="B72" s="132">
        <v>53174</v>
      </c>
      <c r="C72" s="132">
        <v>48873</v>
      </c>
      <c r="D72" s="132">
        <v>244365</v>
      </c>
      <c r="E72" s="132">
        <v>196688</v>
      </c>
      <c r="F72" s="136">
        <v>80.48943179260533</v>
      </c>
    </row>
  </sheetData>
  <mergeCells count="16">
    <mergeCell ref="A51:A52"/>
    <mergeCell ref="B51:B52"/>
    <mergeCell ref="C51:C52"/>
    <mergeCell ref="D51:F51"/>
    <mergeCell ref="J1:K1"/>
    <mergeCell ref="A1:A2"/>
    <mergeCell ref="L1:M1"/>
    <mergeCell ref="N1:S1"/>
    <mergeCell ref="T1:Y1"/>
    <mergeCell ref="B25:C25"/>
    <mergeCell ref="B26:G26"/>
    <mergeCell ref="B1:B2"/>
    <mergeCell ref="C1:C2"/>
    <mergeCell ref="D1:E1"/>
    <mergeCell ref="F1:G1"/>
    <mergeCell ref="H1:I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N66"/>
  <sheetViews>
    <sheetView topLeftCell="A37" workbookViewId="0">
      <selection activeCell="E66" sqref="E66"/>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9" width="7.5703125" customWidth="1"/>
    <col min="10" max="10" width="7.85546875" customWidth="1"/>
    <col min="11" max="11" width="5.7109375" customWidth="1"/>
    <col min="12" max="12" width="7.140625" customWidth="1"/>
    <col min="13" max="13" width="6.7109375" customWidth="1"/>
  </cols>
  <sheetData>
    <row r="1" spans="1:14"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x14ac:dyDescent="0.25">
      <c r="A2" s="172"/>
      <c r="B2" s="172"/>
      <c r="C2" s="172"/>
      <c r="D2" s="172"/>
      <c r="E2" s="173"/>
      <c r="F2" s="168"/>
      <c r="G2" s="168"/>
      <c r="H2" s="170"/>
      <c r="I2" s="2" t="s">
        <v>9</v>
      </c>
      <c r="J2" s="2" t="s">
        <v>9</v>
      </c>
      <c r="K2" s="2" t="s">
        <v>9</v>
      </c>
      <c r="L2" s="2" t="s">
        <v>9</v>
      </c>
      <c r="M2" s="2" t="s">
        <v>9</v>
      </c>
      <c r="N2" s="171"/>
    </row>
    <row r="3" spans="1:14" x14ac:dyDescent="0.25">
      <c r="A3" s="3" t="s">
        <v>10</v>
      </c>
      <c r="B3" s="4" t="s">
        <v>11</v>
      </c>
      <c r="C3" s="5">
        <f>VLOOKUP(B3,[36]Списки!$C$1:$E$40,2,FALSE)</f>
        <v>11001</v>
      </c>
      <c r="D3" s="5" t="str">
        <f>VLOOKUP(B3,[36]Списки!$C$1:$E$40,3,FALSE)</f>
        <v>СОШ с углуб.</v>
      </c>
      <c r="E3" s="6" t="s">
        <v>12</v>
      </c>
      <c r="F3" s="7">
        <v>63</v>
      </c>
      <c r="G3" s="7">
        <v>56</v>
      </c>
      <c r="H3" s="8">
        <f>C3*1000+1</f>
        <v>11001001</v>
      </c>
      <c r="I3" s="9">
        <v>1</v>
      </c>
      <c r="J3" s="9">
        <v>1</v>
      </c>
      <c r="K3" s="9">
        <v>0</v>
      </c>
      <c r="L3" s="9">
        <v>1</v>
      </c>
      <c r="M3" s="9">
        <v>1</v>
      </c>
      <c r="N3" s="10">
        <v>4</v>
      </c>
    </row>
    <row r="4" spans="1:14" x14ac:dyDescent="0.25">
      <c r="A4" s="3" t="str">
        <f>A3</f>
        <v>Московский</v>
      </c>
      <c r="B4" s="11" t="str">
        <f t="shared" ref="B4:G19" si="0">B3</f>
        <v>ГБОУ СОШ №1</v>
      </c>
      <c r="C4" s="5">
        <f t="shared" si="0"/>
        <v>11001</v>
      </c>
      <c r="D4" s="5" t="str">
        <f t="shared" si="0"/>
        <v>СОШ с углуб.</v>
      </c>
      <c r="E4" s="12" t="str">
        <f t="shared" si="0"/>
        <v>1А</v>
      </c>
      <c r="F4" s="7">
        <f t="shared" si="0"/>
        <v>63</v>
      </c>
      <c r="G4" s="7">
        <f t="shared" si="0"/>
        <v>56</v>
      </c>
      <c r="H4" s="8">
        <f>H3+1</f>
        <v>11001002</v>
      </c>
      <c r="I4" s="9">
        <v>0</v>
      </c>
      <c r="J4" s="9">
        <v>0</v>
      </c>
      <c r="K4" s="9">
        <v>0</v>
      </c>
      <c r="L4" s="9">
        <v>0</v>
      </c>
      <c r="M4" s="9">
        <v>1</v>
      </c>
      <c r="N4" s="10">
        <v>1</v>
      </c>
    </row>
    <row r="5" spans="1:14" x14ac:dyDescent="0.25">
      <c r="A5" s="3" t="str">
        <f t="shared" ref="A5:G20" si="1">A4</f>
        <v>Московский</v>
      </c>
      <c r="B5" s="11" t="str">
        <f t="shared" si="0"/>
        <v>ГБОУ СОШ №1</v>
      </c>
      <c r="C5" s="5">
        <f t="shared" si="0"/>
        <v>11001</v>
      </c>
      <c r="D5" s="5" t="str">
        <f t="shared" si="0"/>
        <v>СОШ с углуб.</v>
      </c>
      <c r="E5" s="12" t="str">
        <f t="shared" si="0"/>
        <v>1А</v>
      </c>
      <c r="F5" s="7">
        <f t="shared" si="0"/>
        <v>63</v>
      </c>
      <c r="G5" s="7">
        <f t="shared" si="0"/>
        <v>56</v>
      </c>
      <c r="H5" s="8">
        <f t="shared" ref="H5:H58" si="2">H4+1</f>
        <v>11001003</v>
      </c>
      <c r="I5" s="9">
        <v>1</v>
      </c>
      <c r="J5" s="9">
        <v>1</v>
      </c>
      <c r="K5" s="9">
        <v>0</v>
      </c>
      <c r="L5" s="9">
        <v>1</v>
      </c>
      <c r="M5" s="9">
        <v>1</v>
      </c>
      <c r="N5" s="10">
        <v>4</v>
      </c>
    </row>
    <row r="6" spans="1:14" x14ac:dyDescent="0.25">
      <c r="A6" s="3" t="str">
        <f t="shared" si="1"/>
        <v>Московский</v>
      </c>
      <c r="B6" s="11" t="str">
        <f t="shared" si="0"/>
        <v>ГБОУ СОШ №1</v>
      </c>
      <c r="C6" s="5">
        <f t="shared" si="0"/>
        <v>11001</v>
      </c>
      <c r="D6" s="5" t="str">
        <f t="shared" si="0"/>
        <v>СОШ с углуб.</v>
      </c>
      <c r="E6" s="12" t="str">
        <f t="shared" si="0"/>
        <v>1А</v>
      </c>
      <c r="F6" s="7">
        <f t="shared" si="0"/>
        <v>63</v>
      </c>
      <c r="G6" s="7">
        <f t="shared" si="0"/>
        <v>56</v>
      </c>
      <c r="H6" s="8">
        <f t="shared" si="2"/>
        <v>11001004</v>
      </c>
      <c r="I6" s="9">
        <v>1</v>
      </c>
      <c r="J6" s="9">
        <v>1</v>
      </c>
      <c r="K6" s="9">
        <v>1</v>
      </c>
      <c r="L6" s="9">
        <v>1</v>
      </c>
      <c r="M6" s="9">
        <v>1</v>
      </c>
      <c r="N6" s="10">
        <v>5</v>
      </c>
    </row>
    <row r="7" spans="1:14" x14ac:dyDescent="0.25">
      <c r="A7" s="3" t="str">
        <f t="shared" si="1"/>
        <v>Московский</v>
      </c>
      <c r="B7" s="11" t="str">
        <f t="shared" si="0"/>
        <v>ГБОУ СОШ №1</v>
      </c>
      <c r="C7" s="5">
        <f t="shared" si="0"/>
        <v>11001</v>
      </c>
      <c r="D7" s="5" t="str">
        <f t="shared" si="0"/>
        <v>СОШ с углуб.</v>
      </c>
      <c r="E7" s="12" t="str">
        <f t="shared" si="0"/>
        <v>1А</v>
      </c>
      <c r="F7" s="7">
        <f t="shared" si="0"/>
        <v>63</v>
      </c>
      <c r="G7" s="7">
        <f t="shared" si="0"/>
        <v>56</v>
      </c>
      <c r="H7" s="8">
        <f t="shared" si="2"/>
        <v>11001005</v>
      </c>
      <c r="I7" s="9">
        <v>1</v>
      </c>
      <c r="J7" s="9">
        <v>1</v>
      </c>
      <c r="K7" s="9">
        <v>0</v>
      </c>
      <c r="L7" s="9">
        <v>1</v>
      </c>
      <c r="M7" s="9">
        <v>1</v>
      </c>
      <c r="N7" s="10">
        <v>4</v>
      </c>
    </row>
    <row r="8" spans="1:14" x14ac:dyDescent="0.25">
      <c r="A8" s="3" t="str">
        <f t="shared" si="1"/>
        <v>Московский</v>
      </c>
      <c r="B8" s="11" t="str">
        <f t="shared" si="0"/>
        <v>ГБОУ СОШ №1</v>
      </c>
      <c r="C8" s="5">
        <f t="shared" si="0"/>
        <v>11001</v>
      </c>
      <c r="D8" s="5" t="str">
        <f t="shared" si="0"/>
        <v>СОШ с углуб.</v>
      </c>
      <c r="E8" s="12" t="str">
        <f t="shared" si="0"/>
        <v>1А</v>
      </c>
      <c r="F8" s="7">
        <f t="shared" si="0"/>
        <v>63</v>
      </c>
      <c r="G8" s="7">
        <f t="shared" si="0"/>
        <v>56</v>
      </c>
      <c r="H8" s="8">
        <f t="shared" si="2"/>
        <v>11001006</v>
      </c>
      <c r="I8" s="9">
        <v>1</v>
      </c>
      <c r="J8" s="9">
        <v>1</v>
      </c>
      <c r="K8" s="9">
        <v>0</v>
      </c>
      <c r="L8" s="9">
        <v>1</v>
      </c>
      <c r="M8" s="9">
        <v>1</v>
      </c>
      <c r="N8" s="10">
        <v>4</v>
      </c>
    </row>
    <row r="9" spans="1:14" x14ac:dyDescent="0.25">
      <c r="A9" s="3" t="str">
        <f t="shared" si="1"/>
        <v>Московский</v>
      </c>
      <c r="B9" s="11" t="str">
        <f t="shared" si="0"/>
        <v>ГБОУ СОШ №1</v>
      </c>
      <c r="C9" s="5">
        <f t="shared" si="0"/>
        <v>11001</v>
      </c>
      <c r="D9" s="5" t="str">
        <f t="shared" si="0"/>
        <v>СОШ с углуб.</v>
      </c>
      <c r="E9" s="12" t="str">
        <f t="shared" si="0"/>
        <v>1А</v>
      </c>
      <c r="F9" s="7">
        <f t="shared" si="0"/>
        <v>63</v>
      </c>
      <c r="G9" s="7">
        <f t="shared" si="0"/>
        <v>56</v>
      </c>
      <c r="H9" s="8">
        <f t="shared" si="2"/>
        <v>11001007</v>
      </c>
      <c r="I9" s="9">
        <v>1</v>
      </c>
      <c r="J9" s="9">
        <v>1</v>
      </c>
      <c r="K9" s="9">
        <v>0</v>
      </c>
      <c r="L9" s="9">
        <v>1</v>
      </c>
      <c r="M9" s="9">
        <v>1</v>
      </c>
      <c r="N9" s="10">
        <v>4</v>
      </c>
    </row>
    <row r="10" spans="1:14" x14ac:dyDescent="0.25">
      <c r="A10" s="3" t="str">
        <f t="shared" si="1"/>
        <v>Московский</v>
      </c>
      <c r="B10" s="11" t="str">
        <f t="shared" si="0"/>
        <v>ГБОУ СОШ №1</v>
      </c>
      <c r="C10" s="5">
        <f t="shared" si="0"/>
        <v>11001</v>
      </c>
      <c r="D10" s="5" t="str">
        <f t="shared" si="0"/>
        <v>СОШ с углуб.</v>
      </c>
      <c r="E10" s="12" t="str">
        <f t="shared" si="0"/>
        <v>1А</v>
      </c>
      <c r="F10" s="7">
        <f t="shared" si="0"/>
        <v>63</v>
      </c>
      <c r="G10" s="7">
        <f t="shared" si="0"/>
        <v>56</v>
      </c>
      <c r="H10" s="8">
        <f t="shared" si="2"/>
        <v>11001008</v>
      </c>
      <c r="I10" s="9">
        <v>1</v>
      </c>
      <c r="J10" s="9">
        <v>1</v>
      </c>
      <c r="K10" s="9">
        <v>0</v>
      </c>
      <c r="L10" s="9">
        <v>1</v>
      </c>
      <c r="M10" s="9">
        <v>1</v>
      </c>
      <c r="N10" s="10">
        <v>4</v>
      </c>
    </row>
    <row r="11" spans="1:14" x14ac:dyDescent="0.25">
      <c r="A11" s="3" t="str">
        <f t="shared" si="1"/>
        <v>Московский</v>
      </c>
      <c r="B11" s="11" t="str">
        <f t="shared" si="0"/>
        <v>ГБОУ СОШ №1</v>
      </c>
      <c r="C11" s="5">
        <f t="shared" si="0"/>
        <v>11001</v>
      </c>
      <c r="D11" s="5" t="str">
        <f t="shared" si="0"/>
        <v>СОШ с углуб.</v>
      </c>
      <c r="E11" s="12" t="str">
        <f t="shared" si="0"/>
        <v>1А</v>
      </c>
      <c r="F11" s="7">
        <f t="shared" si="0"/>
        <v>63</v>
      </c>
      <c r="G11" s="7">
        <f t="shared" si="0"/>
        <v>56</v>
      </c>
      <c r="H11" s="8">
        <f t="shared" si="2"/>
        <v>11001009</v>
      </c>
      <c r="I11" s="9">
        <v>1</v>
      </c>
      <c r="J11" s="9">
        <v>1</v>
      </c>
      <c r="K11" s="9">
        <v>0</v>
      </c>
      <c r="L11" s="9">
        <v>1</v>
      </c>
      <c r="M11" s="9">
        <v>1</v>
      </c>
      <c r="N11" s="10">
        <v>4</v>
      </c>
    </row>
    <row r="12" spans="1:14" x14ac:dyDescent="0.25">
      <c r="A12" s="3" t="str">
        <f t="shared" si="1"/>
        <v>Московский</v>
      </c>
      <c r="B12" s="11" t="str">
        <f t="shared" si="0"/>
        <v>ГБОУ СОШ №1</v>
      </c>
      <c r="C12" s="5">
        <f t="shared" si="0"/>
        <v>11001</v>
      </c>
      <c r="D12" s="5" t="str">
        <f t="shared" si="0"/>
        <v>СОШ с углуб.</v>
      </c>
      <c r="E12" s="12" t="str">
        <f t="shared" si="0"/>
        <v>1А</v>
      </c>
      <c r="F12" s="7">
        <f t="shared" si="0"/>
        <v>63</v>
      </c>
      <c r="G12" s="7">
        <f t="shared" si="0"/>
        <v>56</v>
      </c>
      <c r="H12" s="8">
        <f t="shared" si="2"/>
        <v>11001010</v>
      </c>
      <c r="I12" s="9">
        <v>1</v>
      </c>
      <c r="J12" s="9">
        <v>1</v>
      </c>
      <c r="K12" s="9">
        <v>0</v>
      </c>
      <c r="L12" s="9">
        <v>1</v>
      </c>
      <c r="M12" s="9">
        <v>0</v>
      </c>
      <c r="N12" s="10">
        <v>3</v>
      </c>
    </row>
    <row r="13" spans="1:14" x14ac:dyDescent="0.25">
      <c r="A13" s="3" t="str">
        <f t="shared" si="1"/>
        <v>Московский</v>
      </c>
      <c r="B13" s="11" t="str">
        <f t="shared" si="0"/>
        <v>ГБОУ СОШ №1</v>
      </c>
      <c r="C13" s="5">
        <f t="shared" si="0"/>
        <v>11001</v>
      </c>
      <c r="D13" s="5" t="str">
        <f t="shared" si="0"/>
        <v>СОШ с углуб.</v>
      </c>
      <c r="E13" s="12" t="str">
        <f t="shared" si="0"/>
        <v>1А</v>
      </c>
      <c r="F13" s="7">
        <f t="shared" si="0"/>
        <v>63</v>
      </c>
      <c r="G13" s="7">
        <f t="shared" si="0"/>
        <v>56</v>
      </c>
      <c r="H13" s="8">
        <f t="shared" si="2"/>
        <v>11001011</v>
      </c>
      <c r="I13" s="9">
        <v>1</v>
      </c>
      <c r="J13" s="9">
        <v>1</v>
      </c>
      <c r="K13" s="9">
        <v>0</v>
      </c>
      <c r="L13" s="9">
        <v>1</v>
      </c>
      <c r="M13" s="9">
        <v>1</v>
      </c>
      <c r="N13" s="10">
        <v>4</v>
      </c>
    </row>
    <row r="14" spans="1:14" x14ac:dyDescent="0.25">
      <c r="A14" s="3" t="str">
        <f t="shared" si="1"/>
        <v>Московский</v>
      </c>
      <c r="B14" s="11" t="str">
        <f t="shared" si="0"/>
        <v>ГБОУ СОШ №1</v>
      </c>
      <c r="C14" s="5">
        <f t="shared" si="0"/>
        <v>11001</v>
      </c>
      <c r="D14" s="5" t="str">
        <f t="shared" si="0"/>
        <v>СОШ с углуб.</v>
      </c>
      <c r="E14" s="12" t="str">
        <f t="shared" si="0"/>
        <v>1А</v>
      </c>
      <c r="F14" s="7">
        <f t="shared" si="0"/>
        <v>63</v>
      </c>
      <c r="G14" s="7">
        <f t="shared" si="0"/>
        <v>56</v>
      </c>
      <c r="H14" s="8">
        <f t="shared" si="2"/>
        <v>11001012</v>
      </c>
      <c r="I14" s="9">
        <v>1</v>
      </c>
      <c r="J14" s="9">
        <v>1</v>
      </c>
      <c r="K14" s="9">
        <v>0</v>
      </c>
      <c r="L14" s="9">
        <v>0</v>
      </c>
      <c r="M14" s="9">
        <v>0</v>
      </c>
      <c r="N14" s="10">
        <v>2</v>
      </c>
    </row>
    <row r="15" spans="1:14" x14ac:dyDescent="0.25">
      <c r="A15" s="3" t="str">
        <f t="shared" si="1"/>
        <v>Московский</v>
      </c>
      <c r="B15" s="11" t="str">
        <f t="shared" si="0"/>
        <v>ГБОУ СОШ №1</v>
      </c>
      <c r="C15" s="5">
        <f t="shared" si="0"/>
        <v>11001</v>
      </c>
      <c r="D15" s="5" t="str">
        <f t="shared" si="0"/>
        <v>СОШ с углуб.</v>
      </c>
      <c r="E15" s="12" t="str">
        <f t="shared" si="0"/>
        <v>1А</v>
      </c>
      <c r="F15" s="7">
        <f t="shared" si="0"/>
        <v>63</v>
      </c>
      <c r="G15" s="7">
        <f t="shared" si="0"/>
        <v>56</v>
      </c>
      <c r="H15" s="8">
        <f t="shared" si="2"/>
        <v>11001013</v>
      </c>
      <c r="I15" s="9">
        <v>1</v>
      </c>
      <c r="J15" s="9">
        <v>1</v>
      </c>
      <c r="K15" s="9">
        <v>0</v>
      </c>
      <c r="L15" s="9">
        <v>1</v>
      </c>
      <c r="M15" s="9">
        <v>1</v>
      </c>
      <c r="N15" s="10">
        <v>4</v>
      </c>
    </row>
    <row r="16" spans="1:14" x14ac:dyDescent="0.25">
      <c r="A16" s="3" t="str">
        <f t="shared" si="1"/>
        <v>Московский</v>
      </c>
      <c r="B16" s="11" t="str">
        <f t="shared" si="0"/>
        <v>ГБОУ СОШ №1</v>
      </c>
      <c r="C16" s="5">
        <f t="shared" si="0"/>
        <v>11001</v>
      </c>
      <c r="D16" s="5" t="str">
        <f t="shared" si="0"/>
        <v>СОШ с углуб.</v>
      </c>
      <c r="E16" s="12" t="str">
        <f t="shared" si="0"/>
        <v>1А</v>
      </c>
      <c r="F16" s="7">
        <f t="shared" si="0"/>
        <v>63</v>
      </c>
      <c r="G16" s="7">
        <f t="shared" si="0"/>
        <v>56</v>
      </c>
      <c r="H16" s="8">
        <f t="shared" si="2"/>
        <v>11001014</v>
      </c>
      <c r="I16" s="9">
        <v>1</v>
      </c>
      <c r="J16" s="9">
        <v>1</v>
      </c>
      <c r="K16" s="9">
        <v>0</v>
      </c>
      <c r="L16" s="9">
        <v>1</v>
      </c>
      <c r="M16" s="9">
        <v>1</v>
      </c>
      <c r="N16" s="10">
        <v>4</v>
      </c>
    </row>
    <row r="17" spans="1:14" x14ac:dyDescent="0.25">
      <c r="A17" s="3" t="str">
        <f t="shared" si="1"/>
        <v>Московский</v>
      </c>
      <c r="B17" s="11" t="str">
        <f t="shared" si="0"/>
        <v>ГБОУ СОШ №1</v>
      </c>
      <c r="C17" s="5">
        <f t="shared" si="0"/>
        <v>11001</v>
      </c>
      <c r="D17" s="5" t="str">
        <f t="shared" si="0"/>
        <v>СОШ с углуб.</v>
      </c>
      <c r="E17" s="12" t="str">
        <f t="shared" si="0"/>
        <v>1А</v>
      </c>
      <c r="F17" s="7">
        <f t="shared" si="0"/>
        <v>63</v>
      </c>
      <c r="G17" s="7">
        <f t="shared" si="0"/>
        <v>56</v>
      </c>
      <c r="H17" s="8">
        <f t="shared" si="2"/>
        <v>11001015</v>
      </c>
      <c r="I17" s="9">
        <v>1</v>
      </c>
      <c r="J17" s="9">
        <v>1</v>
      </c>
      <c r="K17" s="9">
        <v>0</v>
      </c>
      <c r="L17" s="9">
        <v>1</v>
      </c>
      <c r="M17" s="9">
        <v>1</v>
      </c>
      <c r="N17" s="10">
        <v>4</v>
      </c>
    </row>
    <row r="18" spans="1:14" x14ac:dyDescent="0.25">
      <c r="A18" s="3" t="str">
        <f t="shared" si="1"/>
        <v>Московский</v>
      </c>
      <c r="B18" s="11" t="str">
        <f t="shared" si="0"/>
        <v>ГБОУ СОШ №1</v>
      </c>
      <c r="C18" s="5">
        <f t="shared" si="0"/>
        <v>11001</v>
      </c>
      <c r="D18" s="5" t="str">
        <f t="shared" si="0"/>
        <v>СОШ с углуб.</v>
      </c>
      <c r="E18" s="12" t="str">
        <f t="shared" si="0"/>
        <v>1А</v>
      </c>
      <c r="F18" s="7">
        <f t="shared" si="0"/>
        <v>63</v>
      </c>
      <c r="G18" s="7">
        <f t="shared" si="0"/>
        <v>56</v>
      </c>
      <c r="H18" s="8">
        <f t="shared" si="2"/>
        <v>11001016</v>
      </c>
      <c r="I18" s="9">
        <v>1</v>
      </c>
      <c r="J18" s="9">
        <v>1</v>
      </c>
      <c r="K18" s="9">
        <v>0</v>
      </c>
      <c r="L18" s="9">
        <v>1</v>
      </c>
      <c r="M18" s="9">
        <v>0</v>
      </c>
      <c r="N18" s="10">
        <v>3</v>
      </c>
    </row>
    <row r="19" spans="1:14" x14ac:dyDescent="0.25">
      <c r="A19" s="3" t="str">
        <f t="shared" si="1"/>
        <v>Московский</v>
      </c>
      <c r="B19" s="11" t="str">
        <f t="shared" si="0"/>
        <v>ГБОУ СОШ №1</v>
      </c>
      <c r="C19" s="5">
        <f t="shared" si="0"/>
        <v>11001</v>
      </c>
      <c r="D19" s="5" t="str">
        <f t="shared" si="0"/>
        <v>СОШ с углуб.</v>
      </c>
      <c r="E19" s="12" t="str">
        <f t="shared" si="0"/>
        <v>1А</v>
      </c>
      <c r="F19" s="7">
        <f t="shared" si="0"/>
        <v>63</v>
      </c>
      <c r="G19" s="7">
        <f t="shared" si="0"/>
        <v>56</v>
      </c>
      <c r="H19" s="8">
        <f t="shared" si="2"/>
        <v>11001017</v>
      </c>
      <c r="I19" s="9">
        <v>1</v>
      </c>
      <c r="J19" s="9">
        <v>1</v>
      </c>
      <c r="K19" s="9">
        <v>0</v>
      </c>
      <c r="L19" s="9">
        <v>1</v>
      </c>
      <c r="M19" s="9">
        <v>1</v>
      </c>
      <c r="N19" s="10">
        <v>4</v>
      </c>
    </row>
    <row r="20" spans="1:14" x14ac:dyDescent="0.25">
      <c r="A20" s="3" t="str">
        <f t="shared" si="1"/>
        <v>Московский</v>
      </c>
      <c r="B20" s="11" t="str">
        <f t="shared" si="1"/>
        <v>ГБОУ СОШ №1</v>
      </c>
      <c r="C20" s="5">
        <f t="shared" si="1"/>
        <v>11001</v>
      </c>
      <c r="D20" s="5" t="str">
        <f t="shared" si="1"/>
        <v>СОШ с углуб.</v>
      </c>
      <c r="E20" s="12" t="str">
        <f t="shared" si="1"/>
        <v>1А</v>
      </c>
      <c r="F20" s="7">
        <f t="shared" si="1"/>
        <v>63</v>
      </c>
      <c r="G20" s="7">
        <f t="shared" si="1"/>
        <v>56</v>
      </c>
      <c r="H20" s="8">
        <f t="shared" si="2"/>
        <v>11001018</v>
      </c>
      <c r="I20" s="9">
        <v>1</v>
      </c>
      <c r="J20" s="9">
        <v>1</v>
      </c>
      <c r="K20" s="9">
        <v>0</v>
      </c>
      <c r="L20" s="9">
        <v>1</v>
      </c>
      <c r="M20" s="9">
        <v>1</v>
      </c>
      <c r="N20" s="10">
        <v>4</v>
      </c>
    </row>
    <row r="21" spans="1:14" x14ac:dyDescent="0.25">
      <c r="A21" s="3" t="str">
        <f t="shared" ref="A21:G36" si="3">A20</f>
        <v>Московский</v>
      </c>
      <c r="B21" s="11" t="str">
        <f t="shared" si="3"/>
        <v>ГБОУ СОШ №1</v>
      </c>
      <c r="C21" s="5">
        <f t="shared" si="3"/>
        <v>11001</v>
      </c>
      <c r="D21" s="5" t="str">
        <f t="shared" si="3"/>
        <v>СОШ с углуб.</v>
      </c>
      <c r="E21" s="12" t="str">
        <f t="shared" si="3"/>
        <v>1А</v>
      </c>
      <c r="F21" s="7">
        <f t="shared" si="3"/>
        <v>63</v>
      </c>
      <c r="G21" s="7">
        <f t="shared" si="3"/>
        <v>56</v>
      </c>
      <c r="H21" s="8">
        <f t="shared" si="2"/>
        <v>11001019</v>
      </c>
      <c r="I21" s="9">
        <v>1</v>
      </c>
      <c r="J21" s="9">
        <v>1</v>
      </c>
      <c r="K21" s="9">
        <v>0</v>
      </c>
      <c r="L21" s="9">
        <v>1</v>
      </c>
      <c r="M21" s="9">
        <v>1</v>
      </c>
      <c r="N21" s="10">
        <v>4</v>
      </c>
    </row>
    <row r="22" spans="1:14" x14ac:dyDescent="0.25">
      <c r="A22" s="3" t="str">
        <f t="shared" si="3"/>
        <v>Московский</v>
      </c>
      <c r="B22" s="11" t="str">
        <f t="shared" si="3"/>
        <v>ГБОУ СОШ №1</v>
      </c>
      <c r="C22" s="5">
        <f t="shared" si="3"/>
        <v>11001</v>
      </c>
      <c r="D22" s="5" t="str">
        <f t="shared" si="3"/>
        <v>СОШ с углуб.</v>
      </c>
      <c r="E22" s="12" t="str">
        <f t="shared" si="3"/>
        <v>1А</v>
      </c>
      <c r="F22" s="7">
        <f t="shared" si="3"/>
        <v>63</v>
      </c>
      <c r="G22" s="7">
        <f t="shared" si="3"/>
        <v>56</v>
      </c>
      <c r="H22" s="8">
        <f t="shared" si="2"/>
        <v>11001020</v>
      </c>
      <c r="I22" s="9">
        <v>1</v>
      </c>
      <c r="J22" s="9">
        <v>1</v>
      </c>
      <c r="K22" s="9">
        <v>0</v>
      </c>
      <c r="L22" s="9">
        <v>1</v>
      </c>
      <c r="M22" s="9">
        <v>1</v>
      </c>
      <c r="N22" s="10">
        <v>4</v>
      </c>
    </row>
    <row r="23" spans="1:14" x14ac:dyDescent="0.25">
      <c r="A23" s="3" t="str">
        <f t="shared" si="3"/>
        <v>Московский</v>
      </c>
      <c r="B23" s="11" t="str">
        <f t="shared" si="3"/>
        <v>ГБОУ СОШ №1</v>
      </c>
      <c r="C23" s="5">
        <f t="shared" si="3"/>
        <v>11001</v>
      </c>
      <c r="D23" s="5" t="str">
        <f t="shared" si="3"/>
        <v>СОШ с углуб.</v>
      </c>
      <c r="E23" s="12" t="str">
        <f t="shared" si="3"/>
        <v>1А</v>
      </c>
      <c r="F23" s="7">
        <f t="shared" si="3"/>
        <v>63</v>
      </c>
      <c r="G23" s="7">
        <f t="shared" si="3"/>
        <v>56</v>
      </c>
      <c r="H23" s="8">
        <f t="shared" si="2"/>
        <v>11001021</v>
      </c>
      <c r="I23" s="9">
        <v>1</v>
      </c>
      <c r="J23" s="9">
        <v>1</v>
      </c>
      <c r="K23" s="9">
        <v>0</v>
      </c>
      <c r="L23" s="9">
        <v>1</v>
      </c>
      <c r="M23" s="9">
        <v>1</v>
      </c>
      <c r="N23" s="10">
        <v>4</v>
      </c>
    </row>
    <row r="24" spans="1:14" x14ac:dyDescent="0.25">
      <c r="A24" s="3" t="str">
        <f t="shared" si="3"/>
        <v>Московский</v>
      </c>
      <c r="B24" s="11" t="str">
        <f t="shared" si="3"/>
        <v>ГБОУ СОШ №1</v>
      </c>
      <c r="C24" s="5">
        <f t="shared" si="3"/>
        <v>11001</v>
      </c>
      <c r="D24" s="5" t="str">
        <f t="shared" si="3"/>
        <v>СОШ с углуб.</v>
      </c>
      <c r="E24" s="12" t="str">
        <f t="shared" si="3"/>
        <v>1А</v>
      </c>
      <c r="F24" s="7">
        <f t="shared" si="3"/>
        <v>63</v>
      </c>
      <c r="G24" s="7">
        <f t="shared" si="3"/>
        <v>56</v>
      </c>
      <c r="H24" s="8">
        <f t="shared" si="2"/>
        <v>11001022</v>
      </c>
      <c r="I24" s="9">
        <v>1</v>
      </c>
      <c r="J24" s="9">
        <v>1</v>
      </c>
      <c r="K24" s="9">
        <v>0</v>
      </c>
      <c r="L24" s="9">
        <v>1</v>
      </c>
      <c r="M24" s="9">
        <v>1</v>
      </c>
      <c r="N24" s="10">
        <v>4</v>
      </c>
    </row>
    <row r="25" spans="1:14" x14ac:dyDescent="0.25">
      <c r="A25" s="3" t="str">
        <f t="shared" si="3"/>
        <v>Московский</v>
      </c>
      <c r="B25" s="11" t="str">
        <f t="shared" si="3"/>
        <v>ГБОУ СОШ №1</v>
      </c>
      <c r="C25" s="5">
        <f t="shared" si="3"/>
        <v>11001</v>
      </c>
      <c r="D25" s="5" t="str">
        <f t="shared" si="3"/>
        <v>СОШ с углуб.</v>
      </c>
      <c r="E25" s="12" t="str">
        <f t="shared" si="3"/>
        <v>1А</v>
      </c>
      <c r="F25" s="7">
        <f t="shared" si="3"/>
        <v>63</v>
      </c>
      <c r="G25" s="7">
        <f t="shared" si="3"/>
        <v>56</v>
      </c>
      <c r="H25" s="8">
        <f t="shared" si="2"/>
        <v>11001023</v>
      </c>
      <c r="I25" s="9">
        <v>1</v>
      </c>
      <c r="J25" s="9">
        <v>1</v>
      </c>
      <c r="K25" s="9">
        <v>0</v>
      </c>
      <c r="L25" s="9">
        <v>1</v>
      </c>
      <c r="M25" s="9">
        <v>1</v>
      </c>
      <c r="N25" s="10">
        <v>4</v>
      </c>
    </row>
    <row r="26" spans="1:14" x14ac:dyDescent="0.25">
      <c r="A26" s="3" t="str">
        <f t="shared" si="3"/>
        <v>Московский</v>
      </c>
      <c r="B26" s="11" t="str">
        <f t="shared" si="3"/>
        <v>ГБОУ СОШ №1</v>
      </c>
      <c r="C26" s="5">
        <f t="shared" si="3"/>
        <v>11001</v>
      </c>
      <c r="D26" s="5" t="str">
        <f t="shared" si="3"/>
        <v>СОШ с углуб.</v>
      </c>
      <c r="E26" s="12" t="str">
        <f t="shared" si="3"/>
        <v>1А</v>
      </c>
      <c r="F26" s="7">
        <f t="shared" si="3"/>
        <v>63</v>
      </c>
      <c r="G26" s="7">
        <f t="shared" si="3"/>
        <v>56</v>
      </c>
      <c r="H26" s="8">
        <f>H25+1</f>
        <v>11001024</v>
      </c>
      <c r="I26" s="9">
        <v>1</v>
      </c>
      <c r="J26" s="9">
        <v>1</v>
      </c>
      <c r="K26" s="9">
        <v>0</v>
      </c>
      <c r="L26" s="9">
        <v>1</v>
      </c>
      <c r="M26" s="9">
        <v>1</v>
      </c>
      <c r="N26" s="10">
        <v>4</v>
      </c>
    </row>
    <row r="27" spans="1:14" x14ac:dyDescent="0.25">
      <c r="A27" s="3" t="str">
        <f t="shared" si="3"/>
        <v>Московский</v>
      </c>
      <c r="B27" s="11" t="str">
        <f t="shared" si="3"/>
        <v>ГБОУ СОШ №1</v>
      </c>
      <c r="C27" s="5">
        <f t="shared" si="3"/>
        <v>11001</v>
      </c>
      <c r="D27" s="5" t="str">
        <f t="shared" si="3"/>
        <v>СОШ с углуб.</v>
      </c>
      <c r="E27" s="12" t="str">
        <f t="shared" si="3"/>
        <v>1А</v>
      </c>
      <c r="F27" s="7">
        <f t="shared" si="3"/>
        <v>63</v>
      </c>
      <c r="G27" s="7">
        <f t="shared" si="3"/>
        <v>56</v>
      </c>
      <c r="H27" s="8">
        <f t="shared" ref="H27:H46" si="4">H26+1</f>
        <v>11001025</v>
      </c>
      <c r="I27" s="9">
        <v>1</v>
      </c>
      <c r="J27" s="9">
        <v>1</v>
      </c>
      <c r="K27" s="9">
        <v>0</v>
      </c>
      <c r="L27" s="9">
        <v>1</v>
      </c>
      <c r="M27" s="9">
        <v>1</v>
      </c>
      <c r="N27" s="10">
        <v>4</v>
      </c>
    </row>
    <row r="28" spans="1:14" x14ac:dyDescent="0.25">
      <c r="A28" s="3" t="str">
        <f t="shared" si="3"/>
        <v>Московский</v>
      </c>
      <c r="B28" s="11" t="str">
        <f t="shared" si="3"/>
        <v>ГБОУ СОШ №1</v>
      </c>
      <c r="C28" s="5">
        <f t="shared" si="3"/>
        <v>11001</v>
      </c>
      <c r="D28" s="5" t="str">
        <f t="shared" si="3"/>
        <v>СОШ с углуб.</v>
      </c>
      <c r="E28" s="12" t="str">
        <f t="shared" si="3"/>
        <v>1А</v>
      </c>
      <c r="F28" s="7">
        <f t="shared" si="3"/>
        <v>63</v>
      </c>
      <c r="G28" s="7">
        <f t="shared" si="3"/>
        <v>56</v>
      </c>
      <c r="H28" s="8">
        <f t="shared" si="4"/>
        <v>11001026</v>
      </c>
      <c r="I28" s="9">
        <v>1</v>
      </c>
      <c r="J28" s="9">
        <v>1</v>
      </c>
      <c r="K28" s="9">
        <v>0</v>
      </c>
      <c r="L28" s="9">
        <v>1</v>
      </c>
      <c r="M28" s="9">
        <v>1</v>
      </c>
      <c r="N28" s="10">
        <v>4</v>
      </c>
    </row>
    <row r="29" spans="1:14" x14ac:dyDescent="0.25">
      <c r="A29" s="3" t="str">
        <f t="shared" si="3"/>
        <v>Московский</v>
      </c>
      <c r="B29" s="11" t="str">
        <f t="shared" si="3"/>
        <v>ГБОУ СОШ №1</v>
      </c>
      <c r="C29" s="5">
        <f t="shared" si="3"/>
        <v>11001</v>
      </c>
      <c r="D29" s="5" t="str">
        <f t="shared" si="3"/>
        <v>СОШ с углуб.</v>
      </c>
      <c r="E29" s="12" t="str">
        <f t="shared" si="3"/>
        <v>1А</v>
      </c>
      <c r="F29" s="7">
        <f t="shared" si="3"/>
        <v>63</v>
      </c>
      <c r="G29" s="7">
        <f t="shared" si="3"/>
        <v>56</v>
      </c>
      <c r="H29" s="8">
        <f t="shared" si="4"/>
        <v>11001027</v>
      </c>
      <c r="I29" s="9">
        <v>1</v>
      </c>
      <c r="J29" s="9">
        <v>1</v>
      </c>
      <c r="K29" s="9">
        <v>0</v>
      </c>
      <c r="L29" s="9">
        <v>1</v>
      </c>
      <c r="M29" s="9">
        <v>1</v>
      </c>
      <c r="N29" s="10">
        <v>4</v>
      </c>
    </row>
    <row r="30" spans="1:14" x14ac:dyDescent="0.25">
      <c r="A30" s="3" t="str">
        <f t="shared" si="3"/>
        <v>Московский</v>
      </c>
      <c r="B30" s="11" t="str">
        <f t="shared" si="3"/>
        <v>ГБОУ СОШ №1</v>
      </c>
      <c r="C30" s="5">
        <f t="shared" si="3"/>
        <v>11001</v>
      </c>
      <c r="D30" s="5" t="str">
        <f t="shared" si="3"/>
        <v>СОШ с углуб.</v>
      </c>
      <c r="E30" s="12" t="str">
        <f t="shared" si="3"/>
        <v>1А</v>
      </c>
      <c r="F30" s="7">
        <f t="shared" si="3"/>
        <v>63</v>
      </c>
      <c r="G30" s="7">
        <f t="shared" si="3"/>
        <v>56</v>
      </c>
      <c r="H30" s="8">
        <f t="shared" si="4"/>
        <v>11001028</v>
      </c>
      <c r="I30" s="9">
        <v>0</v>
      </c>
      <c r="J30" s="9">
        <v>0</v>
      </c>
      <c r="K30" s="9">
        <v>0</v>
      </c>
      <c r="L30" s="9">
        <v>1</v>
      </c>
      <c r="M30" s="9">
        <v>1</v>
      </c>
      <c r="N30" s="10">
        <v>2</v>
      </c>
    </row>
    <row r="31" spans="1:14" x14ac:dyDescent="0.25">
      <c r="A31" s="3" t="str">
        <f t="shared" si="3"/>
        <v>Московский</v>
      </c>
      <c r="B31" s="11" t="str">
        <f t="shared" si="3"/>
        <v>ГБОУ СОШ №1</v>
      </c>
      <c r="C31" s="5">
        <f t="shared" si="3"/>
        <v>11001</v>
      </c>
      <c r="D31" s="5" t="str">
        <f t="shared" si="3"/>
        <v>СОШ с углуб.</v>
      </c>
      <c r="E31" s="13" t="s">
        <v>13</v>
      </c>
      <c r="F31" s="7">
        <f t="shared" si="3"/>
        <v>63</v>
      </c>
      <c r="G31" s="7">
        <f t="shared" si="3"/>
        <v>56</v>
      </c>
      <c r="H31" s="8">
        <f t="shared" si="4"/>
        <v>11001029</v>
      </c>
      <c r="I31" s="9">
        <v>1</v>
      </c>
      <c r="J31" s="9">
        <v>1</v>
      </c>
      <c r="K31" s="9">
        <v>0</v>
      </c>
      <c r="L31" s="9">
        <v>1</v>
      </c>
      <c r="M31" s="9">
        <v>1</v>
      </c>
      <c r="N31" s="10">
        <v>4</v>
      </c>
    </row>
    <row r="32" spans="1:14" x14ac:dyDescent="0.25">
      <c r="A32" s="3" t="str">
        <f t="shared" si="3"/>
        <v>Московский</v>
      </c>
      <c r="B32" s="11" t="str">
        <f t="shared" si="3"/>
        <v>ГБОУ СОШ №1</v>
      </c>
      <c r="C32" s="5">
        <f t="shared" si="3"/>
        <v>11001</v>
      </c>
      <c r="D32" s="5" t="str">
        <f t="shared" si="3"/>
        <v>СОШ с углуб.</v>
      </c>
      <c r="E32" s="12" t="str">
        <f t="shared" si="3"/>
        <v>1Б</v>
      </c>
      <c r="F32" s="7">
        <f t="shared" si="3"/>
        <v>63</v>
      </c>
      <c r="G32" s="7">
        <f t="shared" si="3"/>
        <v>56</v>
      </c>
      <c r="H32" s="8">
        <f t="shared" si="4"/>
        <v>11001030</v>
      </c>
      <c r="I32" s="9">
        <v>0</v>
      </c>
      <c r="J32" s="9">
        <v>0</v>
      </c>
      <c r="K32" s="9">
        <v>0</v>
      </c>
      <c r="L32" s="9">
        <v>0</v>
      </c>
      <c r="M32" s="9">
        <v>1</v>
      </c>
      <c r="N32" s="10">
        <v>1</v>
      </c>
    </row>
    <row r="33" spans="1:14" x14ac:dyDescent="0.25">
      <c r="A33" s="3" t="str">
        <f t="shared" si="3"/>
        <v>Московский</v>
      </c>
      <c r="B33" s="11" t="str">
        <f t="shared" si="3"/>
        <v>ГБОУ СОШ №1</v>
      </c>
      <c r="C33" s="5">
        <f t="shared" si="3"/>
        <v>11001</v>
      </c>
      <c r="D33" s="5" t="str">
        <f t="shared" si="3"/>
        <v>СОШ с углуб.</v>
      </c>
      <c r="E33" s="12" t="str">
        <f t="shared" si="3"/>
        <v>1Б</v>
      </c>
      <c r="F33" s="7">
        <f t="shared" si="3"/>
        <v>63</v>
      </c>
      <c r="G33" s="7">
        <f t="shared" si="3"/>
        <v>56</v>
      </c>
      <c r="H33" s="8">
        <f t="shared" si="4"/>
        <v>11001031</v>
      </c>
      <c r="I33" s="9">
        <v>1</v>
      </c>
      <c r="J33" s="9">
        <v>1</v>
      </c>
      <c r="K33" s="9">
        <v>0</v>
      </c>
      <c r="L33" s="9">
        <v>1</v>
      </c>
      <c r="M33" s="9">
        <v>1</v>
      </c>
      <c r="N33" s="10">
        <v>4</v>
      </c>
    </row>
    <row r="34" spans="1:14" x14ac:dyDescent="0.25">
      <c r="A34" s="3" t="str">
        <f t="shared" si="3"/>
        <v>Московский</v>
      </c>
      <c r="B34" s="11" t="str">
        <f t="shared" si="3"/>
        <v>ГБОУ СОШ №1</v>
      </c>
      <c r="C34" s="5">
        <f t="shared" si="3"/>
        <v>11001</v>
      </c>
      <c r="D34" s="5" t="str">
        <f t="shared" si="3"/>
        <v>СОШ с углуб.</v>
      </c>
      <c r="E34" s="12" t="str">
        <f t="shared" si="3"/>
        <v>1Б</v>
      </c>
      <c r="F34" s="7">
        <f t="shared" si="3"/>
        <v>63</v>
      </c>
      <c r="G34" s="7">
        <f t="shared" si="3"/>
        <v>56</v>
      </c>
      <c r="H34" s="8">
        <f t="shared" si="4"/>
        <v>11001032</v>
      </c>
      <c r="I34" s="9">
        <v>1</v>
      </c>
      <c r="J34" s="9">
        <v>1</v>
      </c>
      <c r="K34" s="9">
        <v>1</v>
      </c>
      <c r="L34" s="9">
        <v>1</v>
      </c>
      <c r="M34" s="9">
        <v>1</v>
      </c>
      <c r="N34" s="10">
        <v>5</v>
      </c>
    </row>
    <row r="35" spans="1:14" x14ac:dyDescent="0.25">
      <c r="A35" s="3" t="str">
        <f t="shared" si="3"/>
        <v>Московский</v>
      </c>
      <c r="B35" s="11" t="str">
        <f t="shared" si="3"/>
        <v>ГБОУ СОШ №1</v>
      </c>
      <c r="C35" s="5">
        <f t="shared" si="3"/>
        <v>11001</v>
      </c>
      <c r="D35" s="5" t="str">
        <f t="shared" si="3"/>
        <v>СОШ с углуб.</v>
      </c>
      <c r="E35" s="12" t="str">
        <f t="shared" si="3"/>
        <v>1Б</v>
      </c>
      <c r="F35" s="7">
        <f t="shared" si="3"/>
        <v>63</v>
      </c>
      <c r="G35" s="7">
        <f t="shared" si="3"/>
        <v>56</v>
      </c>
      <c r="H35" s="8">
        <f t="shared" si="4"/>
        <v>11001033</v>
      </c>
      <c r="I35" s="9">
        <v>1</v>
      </c>
      <c r="J35" s="9">
        <v>1</v>
      </c>
      <c r="K35" s="9">
        <v>0</v>
      </c>
      <c r="L35" s="9">
        <v>1</v>
      </c>
      <c r="M35" s="9">
        <v>1</v>
      </c>
      <c r="N35" s="10">
        <v>4</v>
      </c>
    </row>
    <row r="36" spans="1:14" x14ac:dyDescent="0.25">
      <c r="A36" s="3" t="str">
        <f t="shared" si="3"/>
        <v>Московский</v>
      </c>
      <c r="B36" s="11" t="str">
        <f t="shared" si="3"/>
        <v>ГБОУ СОШ №1</v>
      </c>
      <c r="C36" s="5">
        <f t="shared" si="3"/>
        <v>11001</v>
      </c>
      <c r="D36" s="5" t="str">
        <f t="shared" si="3"/>
        <v>СОШ с углуб.</v>
      </c>
      <c r="E36" s="12" t="str">
        <f t="shared" si="3"/>
        <v>1Б</v>
      </c>
      <c r="F36" s="7">
        <f t="shared" si="3"/>
        <v>63</v>
      </c>
      <c r="G36" s="7">
        <f t="shared" si="3"/>
        <v>56</v>
      </c>
      <c r="H36" s="8">
        <f t="shared" si="4"/>
        <v>11001034</v>
      </c>
      <c r="I36" s="9">
        <v>1</v>
      </c>
      <c r="J36" s="9">
        <v>1</v>
      </c>
      <c r="K36" s="9">
        <v>0</v>
      </c>
      <c r="L36" s="9">
        <v>1</v>
      </c>
      <c r="M36" s="9">
        <v>1</v>
      </c>
      <c r="N36" s="10">
        <v>4</v>
      </c>
    </row>
    <row r="37" spans="1:14" x14ac:dyDescent="0.25">
      <c r="A37" s="3" t="str">
        <f t="shared" ref="A37:G52" si="5">A36</f>
        <v>Московский</v>
      </c>
      <c r="B37" s="11" t="str">
        <f t="shared" si="5"/>
        <v>ГБОУ СОШ №1</v>
      </c>
      <c r="C37" s="5">
        <f t="shared" si="5"/>
        <v>11001</v>
      </c>
      <c r="D37" s="5" t="str">
        <f t="shared" si="5"/>
        <v>СОШ с углуб.</v>
      </c>
      <c r="E37" s="12" t="str">
        <f t="shared" si="5"/>
        <v>1Б</v>
      </c>
      <c r="F37" s="7">
        <f t="shared" si="5"/>
        <v>63</v>
      </c>
      <c r="G37" s="7">
        <f t="shared" si="5"/>
        <v>56</v>
      </c>
      <c r="H37" s="8">
        <f t="shared" si="4"/>
        <v>11001035</v>
      </c>
      <c r="I37" s="9">
        <v>1</v>
      </c>
      <c r="J37" s="9">
        <v>1</v>
      </c>
      <c r="K37" s="9">
        <v>0</v>
      </c>
      <c r="L37" s="9">
        <v>1</v>
      </c>
      <c r="M37" s="9">
        <v>1</v>
      </c>
      <c r="N37" s="10">
        <v>4</v>
      </c>
    </row>
    <row r="38" spans="1:14" x14ac:dyDescent="0.25">
      <c r="A38" s="3" t="str">
        <f t="shared" si="5"/>
        <v>Московский</v>
      </c>
      <c r="B38" s="11" t="str">
        <f t="shared" si="5"/>
        <v>ГБОУ СОШ №1</v>
      </c>
      <c r="C38" s="5">
        <f t="shared" si="5"/>
        <v>11001</v>
      </c>
      <c r="D38" s="5" t="str">
        <f t="shared" si="5"/>
        <v>СОШ с углуб.</v>
      </c>
      <c r="E38" s="12" t="str">
        <f t="shared" si="5"/>
        <v>1Б</v>
      </c>
      <c r="F38" s="7">
        <f t="shared" si="5"/>
        <v>63</v>
      </c>
      <c r="G38" s="7">
        <f t="shared" si="5"/>
        <v>56</v>
      </c>
      <c r="H38" s="8">
        <f t="shared" si="4"/>
        <v>11001036</v>
      </c>
      <c r="I38" s="9">
        <v>1</v>
      </c>
      <c r="J38" s="9">
        <v>1</v>
      </c>
      <c r="K38" s="9">
        <v>0</v>
      </c>
      <c r="L38" s="9">
        <v>1</v>
      </c>
      <c r="M38" s="9">
        <v>1</v>
      </c>
      <c r="N38" s="10">
        <v>4</v>
      </c>
    </row>
    <row r="39" spans="1:14" x14ac:dyDescent="0.25">
      <c r="A39" s="3" t="str">
        <f t="shared" si="5"/>
        <v>Московский</v>
      </c>
      <c r="B39" s="11" t="str">
        <f t="shared" si="5"/>
        <v>ГБОУ СОШ №1</v>
      </c>
      <c r="C39" s="5">
        <f t="shared" si="5"/>
        <v>11001</v>
      </c>
      <c r="D39" s="5" t="str">
        <f t="shared" si="5"/>
        <v>СОШ с углуб.</v>
      </c>
      <c r="E39" s="12" t="str">
        <f t="shared" si="5"/>
        <v>1Б</v>
      </c>
      <c r="F39" s="7">
        <f t="shared" si="5"/>
        <v>63</v>
      </c>
      <c r="G39" s="7">
        <f t="shared" si="5"/>
        <v>56</v>
      </c>
      <c r="H39" s="8">
        <f t="shared" si="4"/>
        <v>11001037</v>
      </c>
      <c r="I39" s="9">
        <v>1</v>
      </c>
      <c r="J39" s="9">
        <v>1</v>
      </c>
      <c r="K39" s="9">
        <v>0</v>
      </c>
      <c r="L39" s="9">
        <v>1</v>
      </c>
      <c r="M39" s="9">
        <v>1</v>
      </c>
      <c r="N39" s="10">
        <v>4</v>
      </c>
    </row>
    <row r="40" spans="1:14" x14ac:dyDescent="0.25">
      <c r="A40" s="3" t="str">
        <f t="shared" si="5"/>
        <v>Московский</v>
      </c>
      <c r="B40" s="11" t="str">
        <f t="shared" si="5"/>
        <v>ГБОУ СОШ №1</v>
      </c>
      <c r="C40" s="5">
        <f t="shared" si="5"/>
        <v>11001</v>
      </c>
      <c r="D40" s="5" t="str">
        <f t="shared" si="5"/>
        <v>СОШ с углуб.</v>
      </c>
      <c r="E40" s="12" t="str">
        <f t="shared" si="5"/>
        <v>1Б</v>
      </c>
      <c r="F40" s="7">
        <f t="shared" si="5"/>
        <v>63</v>
      </c>
      <c r="G40" s="7">
        <f t="shared" si="5"/>
        <v>56</v>
      </c>
      <c r="H40" s="8">
        <f t="shared" si="4"/>
        <v>11001038</v>
      </c>
      <c r="I40" s="9">
        <v>1</v>
      </c>
      <c r="J40" s="9">
        <v>1</v>
      </c>
      <c r="K40" s="9">
        <v>0</v>
      </c>
      <c r="L40" s="9">
        <v>1</v>
      </c>
      <c r="M40" s="9">
        <v>0</v>
      </c>
      <c r="N40" s="10">
        <v>3</v>
      </c>
    </row>
    <row r="41" spans="1:14" x14ac:dyDescent="0.25">
      <c r="A41" s="3" t="str">
        <f t="shared" si="5"/>
        <v>Московский</v>
      </c>
      <c r="B41" s="11" t="str">
        <f t="shared" si="5"/>
        <v>ГБОУ СОШ №1</v>
      </c>
      <c r="C41" s="5">
        <f t="shared" si="5"/>
        <v>11001</v>
      </c>
      <c r="D41" s="5" t="str">
        <f t="shared" si="5"/>
        <v>СОШ с углуб.</v>
      </c>
      <c r="E41" s="12" t="str">
        <f t="shared" si="5"/>
        <v>1Б</v>
      </c>
      <c r="F41" s="7">
        <f t="shared" si="5"/>
        <v>63</v>
      </c>
      <c r="G41" s="7">
        <f t="shared" si="5"/>
        <v>56</v>
      </c>
      <c r="H41" s="8">
        <f t="shared" si="4"/>
        <v>11001039</v>
      </c>
      <c r="I41" s="9">
        <v>1</v>
      </c>
      <c r="J41" s="9">
        <v>1</v>
      </c>
      <c r="K41" s="9">
        <v>0</v>
      </c>
      <c r="L41" s="9">
        <v>1</v>
      </c>
      <c r="M41" s="9">
        <v>1</v>
      </c>
      <c r="N41" s="10">
        <v>4</v>
      </c>
    </row>
    <row r="42" spans="1:14" x14ac:dyDescent="0.25">
      <c r="A42" s="3" t="str">
        <f t="shared" si="5"/>
        <v>Московский</v>
      </c>
      <c r="B42" s="11" t="str">
        <f t="shared" si="5"/>
        <v>ГБОУ СОШ №1</v>
      </c>
      <c r="C42" s="5">
        <f t="shared" si="5"/>
        <v>11001</v>
      </c>
      <c r="D42" s="5" t="str">
        <f t="shared" si="5"/>
        <v>СОШ с углуб.</v>
      </c>
      <c r="E42" s="12" t="str">
        <f t="shared" si="5"/>
        <v>1Б</v>
      </c>
      <c r="F42" s="7">
        <f t="shared" si="5"/>
        <v>63</v>
      </c>
      <c r="G42" s="7">
        <f t="shared" si="5"/>
        <v>56</v>
      </c>
      <c r="H42" s="8">
        <f t="shared" si="4"/>
        <v>11001040</v>
      </c>
      <c r="I42" s="9">
        <v>1</v>
      </c>
      <c r="J42" s="9">
        <v>1</v>
      </c>
      <c r="K42" s="9">
        <v>0</v>
      </c>
      <c r="L42" s="9">
        <v>0</v>
      </c>
      <c r="M42" s="9">
        <v>0</v>
      </c>
      <c r="N42" s="10">
        <v>2</v>
      </c>
    </row>
    <row r="43" spans="1:14" x14ac:dyDescent="0.25">
      <c r="A43" s="3" t="str">
        <f t="shared" si="5"/>
        <v>Московский</v>
      </c>
      <c r="B43" s="11" t="str">
        <f t="shared" si="5"/>
        <v>ГБОУ СОШ №1</v>
      </c>
      <c r="C43" s="5">
        <f t="shared" si="5"/>
        <v>11001</v>
      </c>
      <c r="D43" s="5" t="str">
        <f t="shared" si="5"/>
        <v>СОШ с углуб.</v>
      </c>
      <c r="E43" s="12" t="str">
        <f t="shared" si="5"/>
        <v>1Б</v>
      </c>
      <c r="F43" s="7">
        <f t="shared" si="5"/>
        <v>63</v>
      </c>
      <c r="G43" s="7">
        <f t="shared" si="5"/>
        <v>56</v>
      </c>
      <c r="H43" s="8">
        <f t="shared" si="4"/>
        <v>11001041</v>
      </c>
      <c r="I43" s="9">
        <v>1</v>
      </c>
      <c r="J43" s="9">
        <v>1</v>
      </c>
      <c r="K43" s="9">
        <v>0</v>
      </c>
      <c r="L43" s="9">
        <v>1</v>
      </c>
      <c r="M43" s="9">
        <v>1</v>
      </c>
      <c r="N43" s="10">
        <v>4</v>
      </c>
    </row>
    <row r="44" spans="1:14" x14ac:dyDescent="0.25">
      <c r="A44" s="3" t="str">
        <f t="shared" si="5"/>
        <v>Московский</v>
      </c>
      <c r="B44" s="11" t="str">
        <f t="shared" si="5"/>
        <v>ГБОУ СОШ №1</v>
      </c>
      <c r="C44" s="5">
        <f t="shared" si="5"/>
        <v>11001</v>
      </c>
      <c r="D44" s="5" t="str">
        <f t="shared" si="5"/>
        <v>СОШ с углуб.</v>
      </c>
      <c r="E44" s="12" t="str">
        <f t="shared" si="5"/>
        <v>1Б</v>
      </c>
      <c r="F44" s="7">
        <f t="shared" si="5"/>
        <v>63</v>
      </c>
      <c r="G44" s="7">
        <f t="shared" si="5"/>
        <v>56</v>
      </c>
      <c r="H44" s="8">
        <f t="shared" si="4"/>
        <v>11001042</v>
      </c>
      <c r="I44" s="9">
        <v>1</v>
      </c>
      <c r="J44" s="9">
        <v>1</v>
      </c>
      <c r="K44" s="9">
        <v>0</v>
      </c>
      <c r="L44" s="9">
        <v>1</v>
      </c>
      <c r="M44" s="9">
        <v>1</v>
      </c>
      <c r="N44" s="10">
        <v>4</v>
      </c>
    </row>
    <row r="45" spans="1:14" x14ac:dyDescent="0.25">
      <c r="A45" s="3" t="str">
        <f t="shared" si="5"/>
        <v>Московский</v>
      </c>
      <c r="B45" s="11" t="str">
        <f t="shared" si="5"/>
        <v>ГБОУ СОШ №1</v>
      </c>
      <c r="C45" s="5">
        <f t="shared" si="5"/>
        <v>11001</v>
      </c>
      <c r="D45" s="5" t="str">
        <f t="shared" si="5"/>
        <v>СОШ с углуб.</v>
      </c>
      <c r="E45" s="12" t="str">
        <f t="shared" si="5"/>
        <v>1Б</v>
      </c>
      <c r="F45" s="7">
        <f t="shared" si="5"/>
        <v>63</v>
      </c>
      <c r="G45" s="7">
        <f t="shared" si="5"/>
        <v>56</v>
      </c>
      <c r="H45" s="8">
        <f t="shared" si="4"/>
        <v>11001043</v>
      </c>
      <c r="I45" s="9">
        <v>1</v>
      </c>
      <c r="J45" s="9">
        <v>1</v>
      </c>
      <c r="K45" s="9">
        <v>0</v>
      </c>
      <c r="L45" s="9">
        <v>1</v>
      </c>
      <c r="M45" s="9">
        <v>1</v>
      </c>
      <c r="N45" s="10">
        <v>4</v>
      </c>
    </row>
    <row r="46" spans="1:14" x14ac:dyDescent="0.25">
      <c r="A46" s="3" t="str">
        <f t="shared" si="5"/>
        <v>Московский</v>
      </c>
      <c r="B46" s="11" t="str">
        <f t="shared" si="5"/>
        <v>ГБОУ СОШ №1</v>
      </c>
      <c r="C46" s="5">
        <f t="shared" si="5"/>
        <v>11001</v>
      </c>
      <c r="D46" s="5" t="str">
        <f t="shared" si="5"/>
        <v>СОШ с углуб.</v>
      </c>
      <c r="E46" s="12" t="str">
        <f t="shared" si="5"/>
        <v>1Б</v>
      </c>
      <c r="F46" s="7">
        <f t="shared" si="5"/>
        <v>63</v>
      </c>
      <c r="G46" s="7">
        <f t="shared" si="5"/>
        <v>56</v>
      </c>
      <c r="H46" s="8">
        <f t="shared" si="4"/>
        <v>11001044</v>
      </c>
      <c r="I46" s="9">
        <v>1</v>
      </c>
      <c r="J46" s="9">
        <v>1</v>
      </c>
      <c r="K46" s="9">
        <v>0</v>
      </c>
      <c r="L46" s="9">
        <v>1</v>
      </c>
      <c r="M46" s="9">
        <v>0</v>
      </c>
      <c r="N46" s="10">
        <v>3</v>
      </c>
    </row>
    <row r="47" spans="1:14" x14ac:dyDescent="0.25">
      <c r="A47" s="3" t="str">
        <f t="shared" si="5"/>
        <v>Московский</v>
      </c>
      <c r="B47" s="11" t="str">
        <f t="shared" si="5"/>
        <v>ГБОУ СОШ №1</v>
      </c>
      <c r="C47" s="5">
        <f t="shared" si="5"/>
        <v>11001</v>
      </c>
      <c r="D47" s="5" t="str">
        <f t="shared" si="5"/>
        <v>СОШ с углуб.</v>
      </c>
      <c r="E47" s="12" t="str">
        <f t="shared" si="5"/>
        <v>1Б</v>
      </c>
      <c r="F47" s="7">
        <f t="shared" si="5"/>
        <v>63</v>
      </c>
      <c r="G47" s="7">
        <f t="shared" si="5"/>
        <v>56</v>
      </c>
      <c r="H47" s="8">
        <f t="shared" si="2"/>
        <v>11001045</v>
      </c>
      <c r="I47" s="9">
        <v>1</v>
      </c>
      <c r="J47" s="9">
        <v>1</v>
      </c>
      <c r="K47" s="9">
        <v>0</v>
      </c>
      <c r="L47" s="9">
        <v>1</v>
      </c>
      <c r="M47" s="9">
        <v>1</v>
      </c>
      <c r="N47" s="10">
        <v>4</v>
      </c>
    </row>
    <row r="48" spans="1:14" x14ac:dyDescent="0.25">
      <c r="A48" s="3" t="str">
        <f t="shared" si="5"/>
        <v>Московский</v>
      </c>
      <c r="B48" s="11" t="str">
        <f t="shared" si="5"/>
        <v>ГБОУ СОШ №1</v>
      </c>
      <c r="C48" s="5">
        <f t="shared" si="5"/>
        <v>11001</v>
      </c>
      <c r="D48" s="5" t="str">
        <f t="shared" si="5"/>
        <v>СОШ с углуб.</v>
      </c>
      <c r="E48" s="12" t="str">
        <f t="shared" si="5"/>
        <v>1Б</v>
      </c>
      <c r="F48" s="7">
        <f t="shared" si="5"/>
        <v>63</v>
      </c>
      <c r="G48" s="7">
        <f t="shared" si="5"/>
        <v>56</v>
      </c>
      <c r="H48" s="8">
        <f t="shared" si="2"/>
        <v>11001046</v>
      </c>
      <c r="I48" s="9">
        <v>1</v>
      </c>
      <c r="J48" s="9">
        <v>1</v>
      </c>
      <c r="K48" s="9">
        <v>0</v>
      </c>
      <c r="L48" s="9">
        <v>1</v>
      </c>
      <c r="M48" s="9">
        <v>1</v>
      </c>
      <c r="N48" s="10">
        <v>4</v>
      </c>
    </row>
    <row r="49" spans="1:14" x14ac:dyDescent="0.25">
      <c r="A49" s="3" t="str">
        <f t="shared" si="5"/>
        <v>Московский</v>
      </c>
      <c r="B49" s="11" t="str">
        <f t="shared" si="5"/>
        <v>ГБОУ СОШ №1</v>
      </c>
      <c r="C49" s="5">
        <f t="shared" si="5"/>
        <v>11001</v>
      </c>
      <c r="D49" s="5" t="str">
        <f t="shared" si="5"/>
        <v>СОШ с углуб.</v>
      </c>
      <c r="E49" s="12" t="str">
        <f t="shared" si="5"/>
        <v>1Б</v>
      </c>
      <c r="F49" s="7">
        <f t="shared" si="5"/>
        <v>63</v>
      </c>
      <c r="G49" s="7">
        <f t="shared" si="5"/>
        <v>56</v>
      </c>
      <c r="H49" s="8">
        <f t="shared" si="2"/>
        <v>11001047</v>
      </c>
      <c r="I49" s="9">
        <v>1</v>
      </c>
      <c r="J49" s="9">
        <v>1</v>
      </c>
      <c r="K49" s="9">
        <v>0</v>
      </c>
      <c r="L49" s="9">
        <v>1</v>
      </c>
      <c r="M49" s="9">
        <v>1</v>
      </c>
      <c r="N49" s="10">
        <v>4</v>
      </c>
    </row>
    <row r="50" spans="1:14" x14ac:dyDescent="0.25">
      <c r="A50" s="3" t="str">
        <f t="shared" si="5"/>
        <v>Московский</v>
      </c>
      <c r="B50" s="11" t="str">
        <f t="shared" si="5"/>
        <v>ГБОУ СОШ №1</v>
      </c>
      <c r="C50" s="5">
        <f t="shared" si="5"/>
        <v>11001</v>
      </c>
      <c r="D50" s="5" t="str">
        <f t="shared" si="5"/>
        <v>СОШ с углуб.</v>
      </c>
      <c r="E50" s="12" t="str">
        <f t="shared" si="5"/>
        <v>1Б</v>
      </c>
      <c r="F50" s="7">
        <f t="shared" si="5"/>
        <v>63</v>
      </c>
      <c r="G50" s="7">
        <f t="shared" si="5"/>
        <v>56</v>
      </c>
      <c r="H50" s="8">
        <f t="shared" si="2"/>
        <v>11001048</v>
      </c>
      <c r="I50" s="9">
        <v>1</v>
      </c>
      <c r="J50" s="9">
        <v>1</v>
      </c>
      <c r="K50" s="9">
        <v>0</v>
      </c>
      <c r="L50" s="9">
        <v>1</v>
      </c>
      <c r="M50" s="9">
        <v>1</v>
      </c>
      <c r="N50" s="10">
        <v>4</v>
      </c>
    </row>
    <row r="51" spans="1:14" x14ac:dyDescent="0.25">
      <c r="A51" s="3" t="str">
        <f t="shared" si="5"/>
        <v>Московский</v>
      </c>
      <c r="B51" s="11" t="str">
        <f t="shared" si="5"/>
        <v>ГБОУ СОШ №1</v>
      </c>
      <c r="C51" s="5">
        <f t="shared" si="5"/>
        <v>11001</v>
      </c>
      <c r="D51" s="5" t="str">
        <f t="shared" si="5"/>
        <v>СОШ с углуб.</v>
      </c>
      <c r="E51" s="12" t="str">
        <f t="shared" si="5"/>
        <v>1Б</v>
      </c>
      <c r="F51" s="7">
        <f t="shared" si="5"/>
        <v>63</v>
      </c>
      <c r="G51" s="7">
        <f t="shared" si="5"/>
        <v>56</v>
      </c>
      <c r="H51" s="8">
        <f t="shared" si="2"/>
        <v>11001049</v>
      </c>
      <c r="I51" s="9">
        <v>1</v>
      </c>
      <c r="J51" s="9">
        <v>1</v>
      </c>
      <c r="K51" s="9">
        <v>0</v>
      </c>
      <c r="L51" s="9">
        <v>1</v>
      </c>
      <c r="M51" s="9">
        <v>1</v>
      </c>
      <c r="N51" s="10">
        <v>4</v>
      </c>
    </row>
    <row r="52" spans="1:14" x14ac:dyDescent="0.25">
      <c r="A52" s="3" t="str">
        <f t="shared" si="5"/>
        <v>Московский</v>
      </c>
      <c r="B52" s="11" t="str">
        <f t="shared" si="5"/>
        <v>ГБОУ СОШ №1</v>
      </c>
      <c r="C52" s="5">
        <f t="shared" si="5"/>
        <v>11001</v>
      </c>
      <c r="D52" s="5" t="str">
        <f t="shared" si="5"/>
        <v>СОШ с углуб.</v>
      </c>
      <c r="E52" s="12" t="str">
        <f t="shared" si="5"/>
        <v>1Б</v>
      </c>
      <c r="F52" s="7">
        <f t="shared" si="5"/>
        <v>63</v>
      </c>
      <c r="G52" s="7">
        <f t="shared" si="5"/>
        <v>56</v>
      </c>
      <c r="H52" s="8">
        <f t="shared" si="2"/>
        <v>11001050</v>
      </c>
      <c r="I52" s="9">
        <v>1</v>
      </c>
      <c r="J52" s="9">
        <v>1</v>
      </c>
      <c r="K52" s="9">
        <v>0</v>
      </c>
      <c r="L52" s="9">
        <v>1</v>
      </c>
      <c r="M52" s="9">
        <v>1</v>
      </c>
      <c r="N52" s="10">
        <v>4</v>
      </c>
    </row>
    <row r="53" spans="1:14" x14ac:dyDescent="0.25">
      <c r="A53" s="3" t="str">
        <f t="shared" ref="A53:G59" si="6">A52</f>
        <v>Московский</v>
      </c>
      <c r="B53" s="11" t="str">
        <f t="shared" si="6"/>
        <v>ГБОУ СОШ №1</v>
      </c>
      <c r="C53" s="5">
        <f t="shared" si="6"/>
        <v>11001</v>
      </c>
      <c r="D53" s="5" t="str">
        <f t="shared" si="6"/>
        <v>СОШ с углуб.</v>
      </c>
      <c r="E53" s="12" t="str">
        <f t="shared" si="6"/>
        <v>1Б</v>
      </c>
      <c r="F53" s="7">
        <f t="shared" si="6"/>
        <v>63</v>
      </c>
      <c r="G53" s="7">
        <f t="shared" si="6"/>
        <v>56</v>
      </c>
      <c r="H53" s="8">
        <f t="shared" si="2"/>
        <v>11001051</v>
      </c>
      <c r="I53" s="9">
        <v>1</v>
      </c>
      <c r="J53" s="9">
        <v>1</v>
      </c>
      <c r="K53" s="9">
        <v>0</v>
      </c>
      <c r="L53" s="9">
        <v>1</v>
      </c>
      <c r="M53" s="9">
        <v>1</v>
      </c>
      <c r="N53" s="10">
        <v>4</v>
      </c>
    </row>
    <row r="54" spans="1:14" x14ac:dyDescent="0.25">
      <c r="A54" s="3" t="str">
        <f t="shared" si="6"/>
        <v>Московский</v>
      </c>
      <c r="B54" s="11" t="str">
        <f t="shared" si="6"/>
        <v>ГБОУ СОШ №1</v>
      </c>
      <c r="C54" s="5">
        <f t="shared" si="6"/>
        <v>11001</v>
      </c>
      <c r="D54" s="5" t="str">
        <f t="shared" si="6"/>
        <v>СОШ с углуб.</v>
      </c>
      <c r="E54" s="12" t="str">
        <f t="shared" si="6"/>
        <v>1Б</v>
      </c>
      <c r="F54" s="7">
        <f t="shared" si="6"/>
        <v>63</v>
      </c>
      <c r="G54" s="7">
        <f t="shared" si="6"/>
        <v>56</v>
      </c>
      <c r="H54" s="8">
        <f t="shared" si="2"/>
        <v>11001052</v>
      </c>
      <c r="I54" s="9">
        <v>1</v>
      </c>
      <c r="J54" s="9">
        <v>1</v>
      </c>
      <c r="K54" s="9">
        <v>0</v>
      </c>
      <c r="L54" s="9">
        <v>1</v>
      </c>
      <c r="M54" s="9">
        <v>1</v>
      </c>
      <c r="N54" s="10">
        <v>4</v>
      </c>
    </row>
    <row r="55" spans="1:14" x14ac:dyDescent="0.25">
      <c r="A55" s="3" t="str">
        <f t="shared" si="6"/>
        <v>Московский</v>
      </c>
      <c r="B55" s="11" t="str">
        <f t="shared" si="6"/>
        <v>ГБОУ СОШ №1</v>
      </c>
      <c r="C55" s="5">
        <f t="shared" si="6"/>
        <v>11001</v>
      </c>
      <c r="D55" s="5" t="str">
        <f t="shared" si="6"/>
        <v>СОШ с углуб.</v>
      </c>
      <c r="E55" s="12" t="str">
        <f t="shared" si="6"/>
        <v>1Б</v>
      </c>
      <c r="F55" s="7">
        <f t="shared" si="6"/>
        <v>63</v>
      </c>
      <c r="G55" s="7">
        <f t="shared" si="6"/>
        <v>56</v>
      </c>
      <c r="H55" s="8">
        <f t="shared" si="2"/>
        <v>11001053</v>
      </c>
      <c r="I55" s="9">
        <v>1</v>
      </c>
      <c r="J55" s="9">
        <v>1</v>
      </c>
      <c r="K55" s="9">
        <v>0</v>
      </c>
      <c r="L55" s="9">
        <v>1</v>
      </c>
      <c r="M55" s="9">
        <v>1</v>
      </c>
      <c r="N55" s="10">
        <v>4</v>
      </c>
    </row>
    <row r="56" spans="1:14" x14ac:dyDescent="0.25">
      <c r="A56" s="3" t="str">
        <f t="shared" si="6"/>
        <v>Московский</v>
      </c>
      <c r="B56" s="11" t="str">
        <f t="shared" si="6"/>
        <v>ГБОУ СОШ №1</v>
      </c>
      <c r="C56" s="5">
        <f t="shared" si="6"/>
        <v>11001</v>
      </c>
      <c r="D56" s="5" t="str">
        <f t="shared" si="6"/>
        <v>СОШ с углуб.</v>
      </c>
      <c r="E56" s="12" t="str">
        <f t="shared" si="6"/>
        <v>1Б</v>
      </c>
      <c r="F56" s="7">
        <f t="shared" si="6"/>
        <v>63</v>
      </c>
      <c r="G56" s="7">
        <f t="shared" si="6"/>
        <v>56</v>
      </c>
      <c r="H56" s="8">
        <f t="shared" si="2"/>
        <v>11001054</v>
      </c>
      <c r="I56" s="9">
        <v>1</v>
      </c>
      <c r="J56" s="9">
        <v>1</v>
      </c>
      <c r="K56" s="9">
        <v>0</v>
      </c>
      <c r="L56" s="9">
        <v>1</v>
      </c>
      <c r="M56" s="9">
        <v>1</v>
      </c>
      <c r="N56" s="10">
        <v>4</v>
      </c>
    </row>
    <row r="57" spans="1:14" x14ac:dyDescent="0.25">
      <c r="A57" s="3" t="str">
        <f t="shared" si="6"/>
        <v>Московский</v>
      </c>
      <c r="B57" s="11" t="str">
        <f t="shared" si="6"/>
        <v>ГБОУ СОШ №1</v>
      </c>
      <c r="C57" s="5">
        <f t="shared" si="6"/>
        <v>11001</v>
      </c>
      <c r="D57" s="5" t="str">
        <f t="shared" si="6"/>
        <v>СОШ с углуб.</v>
      </c>
      <c r="E57" s="12" t="str">
        <f t="shared" si="6"/>
        <v>1Б</v>
      </c>
      <c r="F57" s="7">
        <f t="shared" si="6"/>
        <v>63</v>
      </c>
      <c r="G57" s="7">
        <f t="shared" si="6"/>
        <v>56</v>
      </c>
      <c r="H57" s="8">
        <f t="shared" si="2"/>
        <v>11001055</v>
      </c>
      <c r="I57" s="9">
        <v>1</v>
      </c>
      <c r="J57" s="9">
        <v>1</v>
      </c>
      <c r="K57" s="9">
        <v>0</v>
      </c>
      <c r="L57" s="9">
        <v>1</v>
      </c>
      <c r="M57" s="9">
        <v>1</v>
      </c>
      <c r="N57" s="10">
        <v>4</v>
      </c>
    </row>
    <row r="58" spans="1:14" x14ac:dyDescent="0.25">
      <c r="A58" s="3" t="str">
        <f t="shared" si="6"/>
        <v>Московский</v>
      </c>
      <c r="B58" s="11" t="str">
        <f t="shared" si="6"/>
        <v>ГБОУ СОШ №1</v>
      </c>
      <c r="C58" s="5">
        <f t="shared" si="6"/>
        <v>11001</v>
      </c>
      <c r="D58" s="5" t="str">
        <f t="shared" si="6"/>
        <v>СОШ с углуб.</v>
      </c>
      <c r="E58" s="12" t="str">
        <f t="shared" si="6"/>
        <v>1Б</v>
      </c>
      <c r="F58" s="7">
        <f t="shared" si="6"/>
        <v>63</v>
      </c>
      <c r="G58" s="7">
        <f t="shared" si="6"/>
        <v>56</v>
      </c>
      <c r="H58" s="8">
        <f t="shared" si="2"/>
        <v>11001056</v>
      </c>
      <c r="I58" s="9">
        <v>0</v>
      </c>
      <c r="J58" s="9">
        <v>0</v>
      </c>
      <c r="K58" s="9">
        <v>0</v>
      </c>
      <c r="L58" s="9">
        <v>1</v>
      </c>
      <c r="M58" s="9">
        <v>1</v>
      </c>
      <c r="N58" s="10">
        <v>2</v>
      </c>
    </row>
    <row r="59" spans="1:14" x14ac:dyDescent="0.25">
      <c r="A59" s="3" t="str">
        <f t="shared" si="6"/>
        <v>Московский</v>
      </c>
      <c r="B59" s="11" t="str">
        <f t="shared" si="6"/>
        <v>ГБОУ СОШ №1</v>
      </c>
      <c r="C59" s="5">
        <f t="shared" si="6"/>
        <v>11001</v>
      </c>
      <c r="D59" s="5" t="str">
        <f t="shared" si="6"/>
        <v>СОШ с углуб.</v>
      </c>
      <c r="E59" s="12" t="str">
        <f t="shared" si="6"/>
        <v>1Б</v>
      </c>
      <c r="F59" s="7">
        <f t="shared" si="6"/>
        <v>63</v>
      </c>
      <c r="G59" s="7">
        <f t="shared" si="6"/>
        <v>56</v>
      </c>
      <c r="I59" s="48">
        <f>SUM(I3:I58)/(56*1)</f>
        <v>0.9285714285714286</v>
      </c>
      <c r="J59" s="48">
        <f t="shared" ref="J59:M59" si="7">SUM(J3:J58)/(56*1)</f>
        <v>0.9285714285714286</v>
      </c>
      <c r="K59" s="48">
        <f t="shared" si="7"/>
        <v>3.5714285714285712E-2</v>
      </c>
      <c r="L59" s="48">
        <f t="shared" si="7"/>
        <v>0.9285714285714286</v>
      </c>
      <c r="M59" s="48">
        <f t="shared" si="7"/>
        <v>0.8928571428571429</v>
      </c>
      <c r="N59" s="48">
        <f>SUM(N3:N58)/(56*5)</f>
        <v>0.74285714285714288</v>
      </c>
    </row>
    <row r="61" spans="1:14" x14ac:dyDescent="0.25">
      <c r="A61" s="54" t="s">
        <v>74</v>
      </c>
      <c r="B61" s="54" t="s">
        <v>75</v>
      </c>
      <c r="C61" s="54" t="s">
        <v>76</v>
      </c>
    </row>
    <row r="62" spans="1:14" x14ac:dyDescent="0.25">
      <c r="A62" s="54" t="s">
        <v>77</v>
      </c>
      <c r="B62" s="54">
        <v>2</v>
      </c>
      <c r="C62" s="55">
        <v>3.5714285714285712E-2</v>
      </c>
    </row>
    <row r="63" spans="1:14" x14ac:dyDescent="0.25">
      <c r="A63" s="54" t="s">
        <v>78</v>
      </c>
      <c r="B63" s="54">
        <v>4</v>
      </c>
      <c r="C63" s="55">
        <v>7.1428571428571425E-2</v>
      </c>
    </row>
    <row r="64" spans="1:14" x14ac:dyDescent="0.25">
      <c r="A64" s="54" t="s">
        <v>79</v>
      </c>
      <c r="B64" s="54">
        <v>4</v>
      </c>
      <c r="C64" s="55">
        <v>7.1428571428571425E-2</v>
      </c>
    </row>
    <row r="65" spans="1:3" x14ac:dyDescent="0.25">
      <c r="A65" s="54" t="s">
        <v>80</v>
      </c>
      <c r="B65" s="54">
        <v>44</v>
      </c>
      <c r="C65" s="55">
        <v>0.7857142857142857</v>
      </c>
    </row>
    <row r="66" spans="1:3" x14ac:dyDescent="0.25">
      <c r="A66" s="54" t="s">
        <v>81</v>
      </c>
      <c r="B66" s="54">
        <v>2</v>
      </c>
      <c r="C66" s="55">
        <v>3.5714285714285712E-2</v>
      </c>
    </row>
  </sheetData>
  <autoFilter ref="A1:N58"/>
  <mergeCells count="9">
    <mergeCell ref="G1:G2"/>
    <mergeCell ref="H1:H2"/>
    <mergeCell ref="N1:N2"/>
    <mergeCell ref="A1:A2"/>
    <mergeCell ref="B1:B2"/>
    <mergeCell ref="C1:C2"/>
    <mergeCell ref="D1:D2"/>
    <mergeCell ref="E1:E2"/>
    <mergeCell ref="F1:F2"/>
  </mergeCells>
  <dataValidations count="3">
    <dataValidation allowBlank="1" showErrorMessage="1" sqref="E3:G59"/>
    <dataValidation type="list" allowBlank="1" showInputMessage="1" showErrorMessage="1" sqref="I3:M58">
      <formula1>балл1</formula1>
    </dataValidation>
    <dataValidation type="list" allowBlank="1" showInputMessage="1" showErrorMessage="1" sqref="B3">
      <formula1>Название</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N119"/>
  <sheetViews>
    <sheetView topLeftCell="A90" workbookViewId="0">
      <selection activeCell="B115" sqref="B115:B119"/>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6.85546875" bestFit="1" customWidth="1"/>
    <col min="14" max="14" width="7.5703125" bestFit="1" customWidth="1"/>
  </cols>
  <sheetData>
    <row r="1" spans="1:14"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x14ac:dyDescent="0.25">
      <c r="A2" s="172"/>
      <c r="B2" s="172"/>
      <c r="C2" s="172"/>
      <c r="D2" s="172"/>
      <c r="E2" s="173"/>
      <c r="F2" s="168"/>
      <c r="G2" s="168"/>
      <c r="H2" s="170"/>
      <c r="I2" s="2" t="s">
        <v>9</v>
      </c>
      <c r="J2" s="2" t="s">
        <v>9</v>
      </c>
      <c r="K2" s="2" t="s">
        <v>9</v>
      </c>
      <c r="L2" s="2" t="s">
        <v>9</v>
      </c>
      <c r="M2" s="2" t="s">
        <v>9</v>
      </c>
      <c r="N2" s="171"/>
    </row>
    <row r="3" spans="1:14" x14ac:dyDescent="0.25">
      <c r="A3" s="3" t="s">
        <v>10</v>
      </c>
      <c r="B3" s="11" t="s">
        <v>14</v>
      </c>
      <c r="C3" s="5">
        <f>VLOOKUP(B3,[1]Списки!$C$1:$E$40,2,FALSE)</f>
        <v>11351</v>
      </c>
      <c r="D3" s="5" t="str">
        <f>VLOOKUP(B3,[1]Списки!$C$1:$E$40,3,FALSE)</f>
        <v>СОШ с углуб.</v>
      </c>
      <c r="E3" s="6" t="s">
        <v>15</v>
      </c>
      <c r="F3" s="7">
        <v>126</v>
      </c>
      <c r="G3" s="7">
        <v>109</v>
      </c>
      <c r="H3" s="8">
        <f>C3*1000+1</f>
        <v>11351001</v>
      </c>
      <c r="I3" s="9">
        <v>1</v>
      </c>
      <c r="J3" s="9">
        <v>1</v>
      </c>
      <c r="K3" s="9">
        <v>1</v>
      </c>
      <c r="L3" s="9">
        <v>1</v>
      </c>
      <c r="M3" s="9">
        <v>1</v>
      </c>
      <c r="N3" s="10">
        <f>IF(COUNTBLANK(I3:M3)&lt;5,SUM(I3:M3),"Не писал")</f>
        <v>5</v>
      </c>
    </row>
    <row r="4" spans="1:14" x14ac:dyDescent="0.25">
      <c r="A4" s="3" t="str">
        <f>A3</f>
        <v>Московский</v>
      </c>
      <c r="B4" s="11" t="str">
        <f t="shared" ref="B4:G19" si="0">B3</f>
        <v>ГБОУ СОШ №351</v>
      </c>
      <c r="C4" s="5">
        <f t="shared" si="0"/>
        <v>11351</v>
      </c>
      <c r="D4" s="5" t="str">
        <f t="shared" si="0"/>
        <v>СОШ с углуб.</v>
      </c>
      <c r="E4" s="12" t="str">
        <f t="shared" si="0"/>
        <v>1а</v>
      </c>
      <c r="F4" s="7">
        <f t="shared" si="0"/>
        <v>126</v>
      </c>
      <c r="G4" s="7">
        <f t="shared" si="0"/>
        <v>109</v>
      </c>
      <c r="H4" s="8">
        <f>H3+1</f>
        <v>11351002</v>
      </c>
      <c r="I4" s="9">
        <v>1</v>
      </c>
      <c r="J4" s="9">
        <v>1</v>
      </c>
      <c r="K4" s="9">
        <v>0</v>
      </c>
      <c r="L4" s="9">
        <v>1</v>
      </c>
      <c r="M4" s="9">
        <v>1</v>
      </c>
      <c r="N4" s="10">
        <f t="shared" ref="N4:N67" si="1">IF(COUNTBLANK(I4:M4)&lt;5,SUM(I4:M4),"Не писал")</f>
        <v>4</v>
      </c>
    </row>
    <row r="5" spans="1:14" x14ac:dyDescent="0.25">
      <c r="A5" s="3" t="str">
        <f t="shared" ref="A5:G20" si="2">A4</f>
        <v>Московский</v>
      </c>
      <c r="B5" s="11" t="str">
        <f t="shared" si="0"/>
        <v>ГБОУ СОШ №351</v>
      </c>
      <c r="C5" s="5">
        <f t="shared" si="0"/>
        <v>11351</v>
      </c>
      <c r="D5" s="5" t="str">
        <f t="shared" si="0"/>
        <v>СОШ с углуб.</v>
      </c>
      <c r="E5" s="12" t="str">
        <f t="shared" si="0"/>
        <v>1а</v>
      </c>
      <c r="F5" s="7">
        <f t="shared" si="0"/>
        <v>126</v>
      </c>
      <c r="G5" s="7">
        <f t="shared" si="0"/>
        <v>109</v>
      </c>
      <c r="H5" s="8">
        <f t="shared" ref="H5:H68" si="3">H4+1</f>
        <v>11351003</v>
      </c>
      <c r="I5" s="9">
        <v>1</v>
      </c>
      <c r="J5" s="9">
        <v>1</v>
      </c>
      <c r="K5" s="9">
        <v>1</v>
      </c>
      <c r="L5" s="9">
        <v>1</v>
      </c>
      <c r="M5" s="9">
        <v>1</v>
      </c>
      <c r="N5" s="10">
        <f t="shared" si="1"/>
        <v>5</v>
      </c>
    </row>
    <row r="6" spans="1:14" x14ac:dyDescent="0.25">
      <c r="A6" s="3" t="str">
        <f t="shared" si="2"/>
        <v>Московский</v>
      </c>
      <c r="B6" s="11" t="str">
        <f t="shared" si="0"/>
        <v>ГБОУ СОШ №351</v>
      </c>
      <c r="C6" s="5">
        <f t="shared" si="0"/>
        <v>11351</v>
      </c>
      <c r="D6" s="5" t="str">
        <f t="shared" si="0"/>
        <v>СОШ с углуб.</v>
      </c>
      <c r="E6" s="12" t="str">
        <f t="shared" si="0"/>
        <v>1а</v>
      </c>
      <c r="F6" s="7">
        <f t="shared" si="0"/>
        <v>126</v>
      </c>
      <c r="G6" s="7">
        <f t="shared" si="0"/>
        <v>109</v>
      </c>
      <c r="H6" s="8">
        <f t="shared" si="3"/>
        <v>11351004</v>
      </c>
      <c r="I6" s="9">
        <v>1</v>
      </c>
      <c r="J6" s="9">
        <v>1</v>
      </c>
      <c r="K6" s="9">
        <v>1</v>
      </c>
      <c r="L6" s="9">
        <v>1</v>
      </c>
      <c r="M6" s="9">
        <v>0</v>
      </c>
      <c r="N6" s="10">
        <f t="shared" si="1"/>
        <v>4</v>
      </c>
    </row>
    <row r="7" spans="1:14" x14ac:dyDescent="0.25">
      <c r="A7" s="3" t="str">
        <f t="shared" si="2"/>
        <v>Московский</v>
      </c>
      <c r="B7" s="11" t="str">
        <f t="shared" si="0"/>
        <v>ГБОУ СОШ №351</v>
      </c>
      <c r="C7" s="5">
        <f t="shared" si="0"/>
        <v>11351</v>
      </c>
      <c r="D7" s="5" t="str">
        <f t="shared" si="0"/>
        <v>СОШ с углуб.</v>
      </c>
      <c r="E7" s="12" t="str">
        <f t="shared" si="0"/>
        <v>1а</v>
      </c>
      <c r="F7" s="7">
        <f t="shared" si="0"/>
        <v>126</v>
      </c>
      <c r="G7" s="7">
        <f t="shared" si="0"/>
        <v>109</v>
      </c>
      <c r="H7" s="8">
        <f t="shared" si="3"/>
        <v>11351005</v>
      </c>
      <c r="I7" s="9">
        <v>1</v>
      </c>
      <c r="J7" s="9">
        <v>1</v>
      </c>
      <c r="K7" s="9">
        <v>1</v>
      </c>
      <c r="L7" s="9">
        <v>1</v>
      </c>
      <c r="M7" s="9">
        <v>1</v>
      </c>
      <c r="N7" s="10">
        <f t="shared" si="1"/>
        <v>5</v>
      </c>
    </row>
    <row r="8" spans="1:14" x14ac:dyDescent="0.25">
      <c r="A8" s="3" t="str">
        <f t="shared" si="2"/>
        <v>Московский</v>
      </c>
      <c r="B8" s="11" t="str">
        <f t="shared" si="0"/>
        <v>ГБОУ СОШ №351</v>
      </c>
      <c r="C8" s="5">
        <f t="shared" si="0"/>
        <v>11351</v>
      </c>
      <c r="D8" s="5" t="str">
        <f t="shared" si="0"/>
        <v>СОШ с углуб.</v>
      </c>
      <c r="E8" s="12" t="str">
        <f t="shared" si="0"/>
        <v>1а</v>
      </c>
      <c r="F8" s="7">
        <f t="shared" si="0"/>
        <v>126</v>
      </c>
      <c r="G8" s="7">
        <f t="shared" si="0"/>
        <v>109</v>
      </c>
      <c r="H8" s="8">
        <f t="shared" si="3"/>
        <v>11351006</v>
      </c>
      <c r="I8" s="9">
        <v>1</v>
      </c>
      <c r="J8" s="9">
        <v>1</v>
      </c>
      <c r="K8" s="9">
        <v>1</v>
      </c>
      <c r="L8" s="9">
        <v>1</v>
      </c>
      <c r="M8" s="9">
        <v>1</v>
      </c>
      <c r="N8" s="10">
        <f t="shared" si="1"/>
        <v>5</v>
      </c>
    </row>
    <row r="9" spans="1:14" x14ac:dyDescent="0.25">
      <c r="A9" s="3" t="str">
        <f t="shared" si="2"/>
        <v>Московский</v>
      </c>
      <c r="B9" s="11" t="str">
        <f t="shared" si="0"/>
        <v>ГБОУ СОШ №351</v>
      </c>
      <c r="C9" s="5">
        <f t="shared" si="0"/>
        <v>11351</v>
      </c>
      <c r="D9" s="5" t="str">
        <f t="shared" si="0"/>
        <v>СОШ с углуб.</v>
      </c>
      <c r="E9" s="12" t="str">
        <f t="shared" si="0"/>
        <v>1а</v>
      </c>
      <c r="F9" s="7">
        <f t="shared" si="0"/>
        <v>126</v>
      </c>
      <c r="G9" s="7">
        <f t="shared" si="0"/>
        <v>109</v>
      </c>
      <c r="H9" s="8">
        <f t="shared" si="3"/>
        <v>11351007</v>
      </c>
      <c r="I9" s="9">
        <v>1</v>
      </c>
      <c r="J9" s="9">
        <v>1</v>
      </c>
      <c r="K9" s="9">
        <v>1</v>
      </c>
      <c r="L9" s="9">
        <v>1</v>
      </c>
      <c r="M9" s="9">
        <v>1</v>
      </c>
      <c r="N9" s="10">
        <f t="shared" si="1"/>
        <v>5</v>
      </c>
    </row>
    <row r="10" spans="1:14" x14ac:dyDescent="0.25">
      <c r="A10" s="3" t="str">
        <f t="shared" si="2"/>
        <v>Московский</v>
      </c>
      <c r="B10" s="11" t="str">
        <f t="shared" si="0"/>
        <v>ГБОУ СОШ №351</v>
      </c>
      <c r="C10" s="5">
        <f t="shared" si="0"/>
        <v>11351</v>
      </c>
      <c r="D10" s="5" t="str">
        <f t="shared" si="0"/>
        <v>СОШ с углуб.</v>
      </c>
      <c r="E10" s="12" t="str">
        <f t="shared" si="0"/>
        <v>1а</v>
      </c>
      <c r="F10" s="7">
        <f t="shared" si="0"/>
        <v>126</v>
      </c>
      <c r="G10" s="7">
        <f t="shared" si="0"/>
        <v>109</v>
      </c>
      <c r="H10" s="8">
        <f t="shared" si="3"/>
        <v>11351008</v>
      </c>
      <c r="I10" s="9">
        <v>1</v>
      </c>
      <c r="J10" s="9">
        <v>1</v>
      </c>
      <c r="K10" s="9">
        <v>1</v>
      </c>
      <c r="L10" s="9">
        <v>1</v>
      </c>
      <c r="M10" s="9">
        <v>1</v>
      </c>
      <c r="N10" s="10">
        <f t="shared" si="1"/>
        <v>5</v>
      </c>
    </row>
    <row r="11" spans="1:14" x14ac:dyDescent="0.25">
      <c r="A11" s="3" t="str">
        <f t="shared" si="2"/>
        <v>Московский</v>
      </c>
      <c r="B11" s="11" t="str">
        <f t="shared" si="0"/>
        <v>ГБОУ СОШ №351</v>
      </c>
      <c r="C11" s="5">
        <f t="shared" si="0"/>
        <v>11351</v>
      </c>
      <c r="D11" s="5" t="str">
        <f t="shared" si="0"/>
        <v>СОШ с углуб.</v>
      </c>
      <c r="E11" s="12" t="str">
        <f t="shared" si="0"/>
        <v>1а</v>
      </c>
      <c r="F11" s="7">
        <f t="shared" si="0"/>
        <v>126</v>
      </c>
      <c r="G11" s="7">
        <f t="shared" si="0"/>
        <v>109</v>
      </c>
      <c r="H11" s="8">
        <f t="shared" si="3"/>
        <v>11351009</v>
      </c>
      <c r="I11" s="9">
        <v>1</v>
      </c>
      <c r="J11" s="9">
        <v>1</v>
      </c>
      <c r="K11" s="9">
        <v>1</v>
      </c>
      <c r="L11" s="9">
        <v>1</v>
      </c>
      <c r="M11" s="9">
        <v>1</v>
      </c>
      <c r="N11" s="10">
        <f t="shared" si="1"/>
        <v>5</v>
      </c>
    </row>
    <row r="12" spans="1:14" x14ac:dyDescent="0.25">
      <c r="A12" s="3" t="str">
        <f t="shared" si="2"/>
        <v>Московский</v>
      </c>
      <c r="B12" s="11" t="str">
        <f t="shared" si="0"/>
        <v>ГБОУ СОШ №351</v>
      </c>
      <c r="C12" s="5">
        <f t="shared" si="0"/>
        <v>11351</v>
      </c>
      <c r="D12" s="5" t="str">
        <f t="shared" si="0"/>
        <v>СОШ с углуб.</v>
      </c>
      <c r="E12" s="12" t="str">
        <f t="shared" si="0"/>
        <v>1а</v>
      </c>
      <c r="F12" s="7">
        <f t="shared" si="0"/>
        <v>126</v>
      </c>
      <c r="G12" s="7">
        <f t="shared" si="0"/>
        <v>109</v>
      </c>
      <c r="H12" s="8">
        <f t="shared" si="3"/>
        <v>11351010</v>
      </c>
      <c r="I12" s="9">
        <v>1</v>
      </c>
      <c r="J12" s="9">
        <v>1</v>
      </c>
      <c r="K12" s="9">
        <v>1</v>
      </c>
      <c r="L12" s="9">
        <v>1</v>
      </c>
      <c r="M12" s="9">
        <v>1</v>
      </c>
      <c r="N12" s="10">
        <f t="shared" si="1"/>
        <v>5</v>
      </c>
    </row>
    <row r="13" spans="1:14" x14ac:dyDescent="0.25">
      <c r="A13" s="3" t="str">
        <f t="shared" si="2"/>
        <v>Московский</v>
      </c>
      <c r="B13" s="11" t="str">
        <f t="shared" si="0"/>
        <v>ГБОУ СОШ №351</v>
      </c>
      <c r="C13" s="5">
        <f t="shared" si="0"/>
        <v>11351</v>
      </c>
      <c r="D13" s="5" t="str">
        <f t="shared" si="0"/>
        <v>СОШ с углуб.</v>
      </c>
      <c r="E13" s="12" t="str">
        <f t="shared" si="0"/>
        <v>1а</v>
      </c>
      <c r="F13" s="7">
        <f t="shared" si="0"/>
        <v>126</v>
      </c>
      <c r="G13" s="7">
        <f t="shared" si="0"/>
        <v>109</v>
      </c>
      <c r="H13" s="8">
        <f t="shared" si="3"/>
        <v>11351011</v>
      </c>
      <c r="I13" s="9">
        <v>1</v>
      </c>
      <c r="J13" s="9">
        <v>1</v>
      </c>
      <c r="K13" s="9">
        <v>1</v>
      </c>
      <c r="L13" s="9">
        <v>1</v>
      </c>
      <c r="M13" s="9">
        <v>1</v>
      </c>
      <c r="N13" s="10">
        <f t="shared" si="1"/>
        <v>5</v>
      </c>
    </row>
    <row r="14" spans="1:14" x14ac:dyDescent="0.25">
      <c r="A14" s="3" t="str">
        <f t="shared" si="2"/>
        <v>Московский</v>
      </c>
      <c r="B14" s="11" t="str">
        <f t="shared" si="0"/>
        <v>ГБОУ СОШ №351</v>
      </c>
      <c r="C14" s="5">
        <f t="shared" si="0"/>
        <v>11351</v>
      </c>
      <c r="D14" s="5" t="str">
        <f t="shared" si="0"/>
        <v>СОШ с углуб.</v>
      </c>
      <c r="E14" s="12" t="str">
        <f t="shared" si="0"/>
        <v>1а</v>
      </c>
      <c r="F14" s="7">
        <f t="shared" si="0"/>
        <v>126</v>
      </c>
      <c r="G14" s="7">
        <f t="shared" si="0"/>
        <v>109</v>
      </c>
      <c r="H14" s="8">
        <f t="shared" si="3"/>
        <v>11351012</v>
      </c>
      <c r="I14" s="9">
        <v>1</v>
      </c>
      <c r="J14" s="9">
        <v>1</v>
      </c>
      <c r="K14" s="9">
        <v>1</v>
      </c>
      <c r="L14" s="9">
        <v>1</v>
      </c>
      <c r="M14" s="9">
        <v>1</v>
      </c>
      <c r="N14" s="10">
        <f t="shared" si="1"/>
        <v>5</v>
      </c>
    </row>
    <row r="15" spans="1:14" x14ac:dyDescent="0.25">
      <c r="A15" s="3" t="str">
        <f t="shared" si="2"/>
        <v>Московский</v>
      </c>
      <c r="B15" s="11" t="str">
        <f t="shared" si="0"/>
        <v>ГБОУ СОШ №351</v>
      </c>
      <c r="C15" s="5">
        <f t="shared" si="0"/>
        <v>11351</v>
      </c>
      <c r="D15" s="5" t="str">
        <f t="shared" si="0"/>
        <v>СОШ с углуб.</v>
      </c>
      <c r="E15" s="12" t="str">
        <f t="shared" si="0"/>
        <v>1а</v>
      </c>
      <c r="F15" s="7">
        <f t="shared" si="0"/>
        <v>126</v>
      </c>
      <c r="G15" s="7">
        <f t="shared" si="0"/>
        <v>109</v>
      </c>
      <c r="H15" s="8">
        <f t="shared" si="3"/>
        <v>11351013</v>
      </c>
      <c r="I15" s="9">
        <v>1</v>
      </c>
      <c r="J15" s="9">
        <v>1</v>
      </c>
      <c r="K15" s="9">
        <v>1</v>
      </c>
      <c r="L15" s="9">
        <v>1</v>
      </c>
      <c r="M15" s="9">
        <v>1</v>
      </c>
      <c r="N15" s="10">
        <f t="shared" si="1"/>
        <v>5</v>
      </c>
    </row>
    <row r="16" spans="1:14" x14ac:dyDescent="0.25">
      <c r="A16" s="3" t="str">
        <f t="shared" si="2"/>
        <v>Московский</v>
      </c>
      <c r="B16" s="11" t="str">
        <f t="shared" si="0"/>
        <v>ГБОУ СОШ №351</v>
      </c>
      <c r="C16" s="5">
        <f t="shared" si="0"/>
        <v>11351</v>
      </c>
      <c r="D16" s="5" t="str">
        <f t="shared" si="0"/>
        <v>СОШ с углуб.</v>
      </c>
      <c r="E16" s="12" t="str">
        <f t="shared" si="0"/>
        <v>1а</v>
      </c>
      <c r="F16" s="7">
        <f t="shared" si="0"/>
        <v>126</v>
      </c>
      <c r="G16" s="7">
        <f t="shared" si="0"/>
        <v>109</v>
      </c>
      <c r="H16" s="8">
        <f t="shared" si="3"/>
        <v>11351014</v>
      </c>
      <c r="I16" s="9">
        <v>1</v>
      </c>
      <c r="J16" s="9">
        <v>1</v>
      </c>
      <c r="K16" s="9">
        <v>1</v>
      </c>
      <c r="L16" s="9">
        <v>1</v>
      </c>
      <c r="M16" s="9">
        <v>1</v>
      </c>
      <c r="N16" s="10">
        <f t="shared" si="1"/>
        <v>5</v>
      </c>
    </row>
    <row r="17" spans="1:14" x14ac:dyDescent="0.25">
      <c r="A17" s="3" t="str">
        <f t="shared" si="2"/>
        <v>Московский</v>
      </c>
      <c r="B17" s="11" t="str">
        <f t="shared" si="0"/>
        <v>ГБОУ СОШ №351</v>
      </c>
      <c r="C17" s="5">
        <f t="shared" si="0"/>
        <v>11351</v>
      </c>
      <c r="D17" s="5" t="str">
        <f t="shared" si="0"/>
        <v>СОШ с углуб.</v>
      </c>
      <c r="E17" s="12" t="str">
        <f t="shared" si="0"/>
        <v>1а</v>
      </c>
      <c r="F17" s="7">
        <f t="shared" si="0"/>
        <v>126</v>
      </c>
      <c r="G17" s="7">
        <f t="shared" si="0"/>
        <v>109</v>
      </c>
      <c r="H17" s="8">
        <f t="shared" si="3"/>
        <v>11351015</v>
      </c>
      <c r="I17" s="9">
        <v>1</v>
      </c>
      <c r="J17" s="9">
        <v>1</v>
      </c>
      <c r="K17" s="9">
        <v>1</v>
      </c>
      <c r="L17" s="9">
        <v>1</v>
      </c>
      <c r="M17" s="9">
        <v>1</v>
      </c>
      <c r="N17" s="10">
        <f t="shared" si="1"/>
        <v>5</v>
      </c>
    </row>
    <row r="18" spans="1:14" x14ac:dyDescent="0.25">
      <c r="A18" s="3" t="str">
        <f t="shared" si="2"/>
        <v>Московский</v>
      </c>
      <c r="B18" s="11" t="str">
        <f t="shared" si="0"/>
        <v>ГБОУ СОШ №351</v>
      </c>
      <c r="C18" s="5">
        <f t="shared" si="0"/>
        <v>11351</v>
      </c>
      <c r="D18" s="5" t="str">
        <f t="shared" si="0"/>
        <v>СОШ с углуб.</v>
      </c>
      <c r="E18" s="12" t="str">
        <f t="shared" si="0"/>
        <v>1а</v>
      </c>
      <c r="F18" s="7">
        <f t="shared" si="0"/>
        <v>126</v>
      </c>
      <c r="G18" s="7">
        <f t="shared" si="0"/>
        <v>109</v>
      </c>
      <c r="H18" s="8">
        <f t="shared" si="3"/>
        <v>11351016</v>
      </c>
      <c r="I18" s="9">
        <v>1</v>
      </c>
      <c r="J18" s="9">
        <v>1</v>
      </c>
      <c r="K18" s="9">
        <v>0</v>
      </c>
      <c r="L18" s="9">
        <v>1</v>
      </c>
      <c r="M18" s="9">
        <v>1</v>
      </c>
      <c r="N18" s="10">
        <f t="shared" si="1"/>
        <v>4</v>
      </c>
    </row>
    <row r="19" spans="1:14" x14ac:dyDescent="0.25">
      <c r="A19" s="3" t="str">
        <f t="shared" si="2"/>
        <v>Московский</v>
      </c>
      <c r="B19" s="11" t="str">
        <f t="shared" si="0"/>
        <v>ГБОУ СОШ №351</v>
      </c>
      <c r="C19" s="5">
        <f t="shared" si="0"/>
        <v>11351</v>
      </c>
      <c r="D19" s="5" t="str">
        <f t="shared" si="0"/>
        <v>СОШ с углуб.</v>
      </c>
      <c r="E19" s="12" t="str">
        <f t="shared" si="0"/>
        <v>1а</v>
      </c>
      <c r="F19" s="7">
        <f t="shared" si="0"/>
        <v>126</v>
      </c>
      <c r="G19" s="7">
        <f t="shared" si="0"/>
        <v>109</v>
      </c>
      <c r="H19" s="8">
        <f t="shared" si="3"/>
        <v>11351017</v>
      </c>
      <c r="I19" s="9">
        <v>1</v>
      </c>
      <c r="J19" s="9">
        <v>1</v>
      </c>
      <c r="K19" s="9">
        <v>1</v>
      </c>
      <c r="L19" s="9">
        <v>1</v>
      </c>
      <c r="M19" s="9">
        <v>1</v>
      </c>
      <c r="N19" s="10">
        <f t="shared" si="1"/>
        <v>5</v>
      </c>
    </row>
    <row r="20" spans="1:14" x14ac:dyDescent="0.25">
      <c r="A20" s="3" t="str">
        <f t="shared" si="2"/>
        <v>Московский</v>
      </c>
      <c r="B20" s="11" t="str">
        <f t="shared" si="2"/>
        <v>ГБОУ СОШ №351</v>
      </c>
      <c r="C20" s="5">
        <f t="shared" si="2"/>
        <v>11351</v>
      </c>
      <c r="D20" s="5" t="str">
        <f t="shared" si="2"/>
        <v>СОШ с углуб.</v>
      </c>
      <c r="E20" s="12" t="str">
        <f t="shared" si="2"/>
        <v>1а</v>
      </c>
      <c r="F20" s="7">
        <f t="shared" si="2"/>
        <v>126</v>
      </c>
      <c r="G20" s="7">
        <f t="shared" si="2"/>
        <v>109</v>
      </c>
      <c r="H20" s="8">
        <f t="shared" si="3"/>
        <v>11351018</v>
      </c>
      <c r="I20" s="9">
        <v>1</v>
      </c>
      <c r="J20" s="9">
        <v>1</v>
      </c>
      <c r="K20" s="9">
        <v>1</v>
      </c>
      <c r="L20" s="9">
        <v>1</v>
      </c>
      <c r="M20" s="9">
        <v>1</v>
      </c>
      <c r="N20" s="10">
        <f t="shared" si="1"/>
        <v>5</v>
      </c>
    </row>
    <row r="21" spans="1:14" x14ac:dyDescent="0.25">
      <c r="A21" s="3" t="str">
        <f t="shared" ref="A21:G36" si="4">A20</f>
        <v>Московский</v>
      </c>
      <c r="B21" s="11" t="str">
        <f t="shared" si="4"/>
        <v>ГБОУ СОШ №351</v>
      </c>
      <c r="C21" s="5">
        <f t="shared" si="4"/>
        <v>11351</v>
      </c>
      <c r="D21" s="5" t="str">
        <f t="shared" si="4"/>
        <v>СОШ с углуб.</v>
      </c>
      <c r="E21" s="12" t="str">
        <f t="shared" si="4"/>
        <v>1а</v>
      </c>
      <c r="F21" s="7">
        <f t="shared" si="4"/>
        <v>126</v>
      </c>
      <c r="G21" s="7">
        <f t="shared" si="4"/>
        <v>109</v>
      </c>
      <c r="H21" s="8">
        <f t="shared" si="3"/>
        <v>11351019</v>
      </c>
      <c r="I21" s="9">
        <v>1</v>
      </c>
      <c r="J21" s="9">
        <v>1</v>
      </c>
      <c r="K21" s="9">
        <v>1</v>
      </c>
      <c r="L21" s="9">
        <v>1</v>
      </c>
      <c r="M21" s="9">
        <v>1</v>
      </c>
      <c r="N21" s="10">
        <f t="shared" si="1"/>
        <v>5</v>
      </c>
    </row>
    <row r="22" spans="1:14" x14ac:dyDescent="0.25">
      <c r="A22" s="3" t="str">
        <f t="shared" si="4"/>
        <v>Московский</v>
      </c>
      <c r="B22" s="11" t="str">
        <f t="shared" si="4"/>
        <v>ГБОУ СОШ №351</v>
      </c>
      <c r="C22" s="5">
        <f t="shared" si="4"/>
        <v>11351</v>
      </c>
      <c r="D22" s="5" t="str">
        <f t="shared" si="4"/>
        <v>СОШ с углуб.</v>
      </c>
      <c r="E22" s="12" t="str">
        <f t="shared" si="4"/>
        <v>1а</v>
      </c>
      <c r="F22" s="7">
        <f t="shared" si="4"/>
        <v>126</v>
      </c>
      <c r="G22" s="7">
        <f t="shared" si="4"/>
        <v>109</v>
      </c>
      <c r="H22" s="8">
        <f t="shared" si="3"/>
        <v>11351020</v>
      </c>
      <c r="I22" s="9">
        <v>1</v>
      </c>
      <c r="J22" s="9">
        <v>0</v>
      </c>
      <c r="K22" s="9">
        <v>0</v>
      </c>
      <c r="L22" s="9">
        <v>1</v>
      </c>
      <c r="M22" s="9">
        <v>1</v>
      </c>
      <c r="N22" s="10">
        <f t="shared" si="1"/>
        <v>3</v>
      </c>
    </row>
    <row r="23" spans="1:14" x14ac:dyDescent="0.25">
      <c r="A23" s="3" t="str">
        <f t="shared" si="4"/>
        <v>Московский</v>
      </c>
      <c r="B23" s="11" t="str">
        <f t="shared" si="4"/>
        <v>ГБОУ СОШ №351</v>
      </c>
      <c r="C23" s="5">
        <f t="shared" si="4"/>
        <v>11351</v>
      </c>
      <c r="D23" s="5" t="str">
        <f t="shared" si="4"/>
        <v>СОШ с углуб.</v>
      </c>
      <c r="E23" s="12" t="str">
        <f t="shared" si="4"/>
        <v>1а</v>
      </c>
      <c r="F23" s="7">
        <f t="shared" si="4"/>
        <v>126</v>
      </c>
      <c r="G23" s="7">
        <f t="shared" si="4"/>
        <v>109</v>
      </c>
      <c r="H23" s="8">
        <f t="shared" si="3"/>
        <v>11351021</v>
      </c>
      <c r="I23" s="9">
        <v>1</v>
      </c>
      <c r="J23" s="9">
        <v>1</v>
      </c>
      <c r="K23" s="9">
        <v>1</v>
      </c>
      <c r="L23" s="9">
        <v>1</v>
      </c>
      <c r="M23" s="9">
        <v>1</v>
      </c>
      <c r="N23" s="10">
        <f t="shared" si="1"/>
        <v>5</v>
      </c>
    </row>
    <row r="24" spans="1:14" x14ac:dyDescent="0.25">
      <c r="A24" s="3" t="str">
        <f t="shared" si="4"/>
        <v>Московский</v>
      </c>
      <c r="B24" s="11" t="str">
        <f t="shared" si="4"/>
        <v>ГБОУ СОШ №351</v>
      </c>
      <c r="C24" s="5">
        <f t="shared" si="4"/>
        <v>11351</v>
      </c>
      <c r="D24" s="5" t="str">
        <f t="shared" si="4"/>
        <v>СОШ с углуб.</v>
      </c>
      <c r="E24" s="12" t="str">
        <f t="shared" si="4"/>
        <v>1а</v>
      </c>
      <c r="F24" s="7">
        <f t="shared" si="4"/>
        <v>126</v>
      </c>
      <c r="G24" s="7">
        <f t="shared" si="4"/>
        <v>109</v>
      </c>
      <c r="H24" s="8">
        <f t="shared" si="3"/>
        <v>11351022</v>
      </c>
      <c r="I24" s="9">
        <v>0</v>
      </c>
      <c r="J24" s="9">
        <v>1</v>
      </c>
      <c r="K24" s="9">
        <v>0</v>
      </c>
      <c r="L24" s="9">
        <v>1</v>
      </c>
      <c r="M24" s="9">
        <v>1</v>
      </c>
      <c r="N24" s="10">
        <f t="shared" si="1"/>
        <v>3</v>
      </c>
    </row>
    <row r="25" spans="1:14" x14ac:dyDescent="0.25">
      <c r="A25" s="3" t="str">
        <f t="shared" si="4"/>
        <v>Московский</v>
      </c>
      <c r="B25" s="11" t="str">
        <f t="shared" si="4"/>
        <v>ГБОУ СОШ №351</v>
      </c>
      <c r="C25" s="5">
        <f t="shared" si="4"/>
        <v>11351</v>
      </c>
      <c r="D25" s="5" t="str">
        <f t="shared" si="4"/>
        <v>СОШ с углуб.</v>
      </c>
      <c r="E25" s="12" t="str">
        <f t="shared" si="4"/>
        <v>1а</v>
      </c>
      <c r="F25" s="7">
        <f t="shared" si="4"/>
        <v>126</v>
      </c>
      <c r="G25" s="7">
        <f t="shared" si="4"/>
        <v>109</v>
      </c>
      <c r="H25" s="8">
        <f t="shared" si="3"/>
        <v>11351023</v>
      </c>
      <c r="I25" s="9">
        <v>1</v>
      </c>
      <c r="J25" s="9">
        <v>1</v>
      </c>
      <c r="K25" s="9">
        <v>1</v>
      </c>
      <c r="L25" s="9">
        <v>1</v>
      </c>
      <c r="M25" s="9">
        <v>1</v>
      </c>
      <c r="N25" s="10">
        <f t="shared" si="1"/>
        <v>5</v>
      </c>
    </row>
    <row r="26" spans="1:14" x14ac:dyDescent="0.25">
      <c r="A26" s="3" t="str">
        <f t="shared" si="4"/>
        <v>Московский</v>
      </c>
      <c r="B26" s="11" t="str">
        <f t="shared" si="4"/>
        <v>ГБОУ СОШ №351</v>
      </c>
      <c r="C26" s="5">
        <f t="shared" si="4"/>
        <v>11351</v>
      </c>
      <c r="D26" s="5" t="str">
        <f t="shared" si="4"/>
        <v>СОШ с углуб.</v>
      </c>
      <c r="E26" s="12" t="str">
        <f t="shared" si="4"/>
        <v>1а</v>
      </c>
      <c r="F26" s="7">
        <f t="shared" si="4"/>
        <v>126</v>
      </c>
      <c r="G26" s="7">
        <f t="shared" si="4"/>
        <v>109</v>
      </c>
      <c r="H26" s="8">
        <f>H25+1</f>
        <v>11351024</v>
      </c>
      <c r="I26" s="9">
        <v>1</v>
      </c>
      <c r="J26" s="9">
        <v>1</v>
      </c>
      <c r="K26" s="9">
        <v>0</v>
      </c>
      <c r="L26" s="9">
        <v>1</v>
      </c>
      <c r="M26" s="9">
        <v>1</v>
      </c>
      <c r="N26" s="10">
        <f t="shared" si="1"/>
        <v>4</v>
      </c>
    </row>
    <row r="27" spans="1:14" x14ac:dyDescent="0.25">
      <c r="A27" s="3" t="str">
        <f t="shared" si="4"/>
        <v>Московский</v>
      </c>
      <c r="B27" s="11" t="str">
        <f t="shared" si="4"/>
        <v>ГБОУ СОШ №351</v>
      </c>
      <c r="C27" s="5">
        <f t="shared" si="4"/>
        <v>11351</v>
      </c>
      <c r="D27" s="5" t="str">
        <f t="shared" si="4"/>
        <v>СОШ с углуб.</v>
      </c>
      <c r="E27" s="12" t="str">
        <f t="shared" si="4"/>
        <v>1а</v>
      </c>
      <c r="F27" s="7">
        <f t="shared" si="4"/>
        <v>126</v>
      </c>
      <c r="G27" s="7">
        <f t="shared" si="4"/>
        <v>109</v>
      </c>
      <c r="H27" s="8">
        <f t="shared" ref="H27:H46" si="5">H26+1</f>
        <v>11351025</v>
      </c>
      <c r="I27" s="9">
        <v>1</v>
      </c>
      <c r="J27" s="9">
        <v>1</v>
      </c>
      <c r="K27" s="9">
        <v>0</v>
      </c>
      <c r="L27" s="9">
        <v>1</v>
      </c>
      <c r="M27" s="9">
        <v>1</v>
      </c>
      <c r="N27" s="10">
        <f t="shared" si="1"/>
        <v>4</v>
      </c>
    </row>
    <row r="28" spans="1:14" x14ac:dyDescent="0.25">
      <c r="A28" s="3" t="str">
        <f t="shared" si="4"/>
        <v>Московский</v>
      </c>
      <c r="B28" s="11" t="str">
        <f t="shared" si="4"/>
        <v>ГБОУ СОШ №351</v>
      </c>
      <c r="C28" s="5">
        <f t="shared" si="4"/>
        <v>11351</v>
      </c>
      <c r="D28" s="5" t="str">
        <f t="shared" si="4"/>
        <v>СОШ с углуб.</v>
      </c>
      <c r="E28" s="12" t="str">
        <f t="shared" si="4"/>
        <v>1а</v>
      </c>
      <c r="F28" s="7">
        <f t="shared" si="4"/>
        <v>126</v>
      </c>
      <c r="G28" s="7">
        <f t="shared" si="4"/>
        <v>109</v>
      </c>
      <c r="H28" s="8">
        <f t="shared" si="5"/>
        <v>11351026</v>
      </c>
      <c r="I28" s="9">
        <v>1</v>
      </c>
      <c r="J28" s="9">
        <v>1</v>
      </c>
      <c r="K28" s="9">
        <v>1</v>
      </c>
      <c r="L28" s="9">
        <v>1</v>
      </c>
      <c r="M28" s="9">
        <v>1</v>
      </c>
      <c r="N28" s="10">
        <f t="shared" si="1"/>
        <v>5</v>
      </c>
    </row>
    <row r="29" spans="1:14" x14ac:dyDescent="0.25">
      <c r="A29" s="3" t="str">
        <f t="shared" si="4"/>
        <v>Московский</v>
      </c>
      <c r="B29" s="11" t="str">
        <f t="shared" si="4"/>
        <v>ГБОУ СОШ №351</v>
      </c>
      <c r="C29" s="5">
        <f t="shared" si="4"/>
        <v>11351</v>
      </c>
      <c r="D29" s="5" t="str">
        <f t="shared" si="4"/>
        <v>СОШ с углуб.</v>
      </c>
      <c r="E29" s="12" t="str">
        <f t="shared" si="4"/>
        <v>1а</v>
      </c>
      <c r="F29" s="7">
        <f t="shared" si="4"/>
        <v>126</v>
      </c>
      <c r="G29" s="7">
        <f t="shared" si="4"/>
        <v>109</v>
      </c>
      <c r="H29" s="8">
        <f t="shared" si="5"/>
        <v>11351027</v>
      </c>
      <c r="I29" s="9">
        <v>1</v>
      </c>
      <c r="J29" s="9">
        <v>1</v>
      </c>
      <c r="K29" s="9">
        <v>1</v>
      </c>
      <c r="L29" s="9">
        <v>1</v>
      </c>
      <c r="M29" s="9">
        <v>1</v>
      </c>
      <c r="N29" s="10">
        <f t="shared" si="1"/>
        <v>5</v>
      </c>
    </row>
    <row r="30" spans="1:14" x14ac:dyDescent="0.25">
      <c r="A30" s="3" t="str">
        <f t="shared" si="4"/>
        <v>Московский</v>
      </c>
      <c r="B30" s="11" t="str">
        <f t="shared" si="4"/>
        <v>ГБОУ СОШ №351</v>
      </c>
      <c r="C30" s="5">
        <f t="shared" si="4"/>
        <v>11351</v>
      </c>
      <c r="D30" s="5" t="str">
        <f t="shared" si="4"/>
        <v>СОШ с углуб.</v>
      </c>
      <c r="E30" s="12" t="str">
        <f t="shared" si="4"/>
        <v>1а</v>
      </c>
      <c r="F30" s="7">
        <f t="shared" si="4"/>
        <v>126</v>
      </c>
      <c r="G30" s="7">
        <f t="shared" si="4"/>
        <v>109</v>
      </c>
      <c r="H30" s="8">
        <f t="shared" si="5"/>
        <v>11351028</v>
      </c>
      <c r="I30" s="9">
        <v>0</v>
      </c>
      <c r="J30" s="9">
        <v>1</v>
      </c>
      <c r="K30" s="9">
        <v>0</v>
      </c>
      <c r="L30" s="9">
        <v>1</v>
      </c>
      <c r="M30" s="9">
        <v>1</v>
      </c>
      <c r="N30" s="10">
        <f t="shared" si="1"/>
        <v>3</v>
      </c>
    </row>
    <row r="31" spans="1:14" x14ac:dyDescent="0.25">
      <c r="A31" s="3" t="str">
        <f t="shared" si="4"/>
        <v>Московский</v>
      </c>
      <c r="B31" s="11" t="str">
        <f t="shared" si="4"/>
        <v>ГБОУ СОШ №351</v>
      </c>
      <c r="C31" s="5">
        <f t="shared" si="4"/>
        <v>11351</v>
      </c>
      <c r="D31" s="5" t="str">
        <f t="shared" si="4"/>
        <v>СОШ с углуб.</v>
      </c>
      <c r="E31" s="12" t="str">
        <f t="shared" si="4"/>
        <v>1а</v>
      </c>
      <c r="F31" s="7">
        <f t="shared" si="4"/>
        <v>126</v>
      </c>
      <c r="G31" s="7">
        <f t="shared" si="4"/>
        <v>109</v>
      </c>
      <c r="H31" s="8">
        <f t="shared" si="5"/>
        <v>11351029</v>
      </c>
      <c r="I31" s="9">
        <v>1</v>
      </c>
      <c r="J31" s="9">
        <v>1</v>
      </c>
      <c r="K31" s="9">
        <v>1</v>
      </c>
      <c r="L31" s="9">
        <v>1</v>
      </c>
      <c r="M31" s="9">
        <v>1</v>
      </c>
      <c r="N31" s="10">
        <f t="shared" si="1"/>
        <v>5</v>
      </c>
    </row>
    <row r="32" spans="1:14" x14ac:dyDescent="0.25">
      <c r="A32" s="3" t="str">
        <f t="shared" si="4"/>
        <v>Московский</v>
      </c>
      <c r="B32" s="11" t="str">
        <f t="shared" si="4"/>
        <v>ГБОУ СОШ №351</v>
      </c>
      <c r="C32" s="5">
        <f t="shared" si="4"/>
        <v>11351</v>
      </c>
      <c r="D32" s="5" t="str">
        <f t="shared" si="4"/>
        <v>СОШ с углуб.</v>
      </c>
      <c r="E32" s="13" t="s">
        <v>16</v>
      </c>
      <c r="F32" s="7">
        <f t="shared" si="4"/>
        <v>126</v>
      </c>
      <c r="G32" s="7">
        <f t="shared" si="4"/>
        <v>109</v>
      </c>
      <c r="H32" s="8">
        <f t="shared" si="5"/>
        <v>11351030</v>
      </c>
      <c r="I32" s="9">
        <v>1</v>
      </c>
      <c r="J32" s="9">
        <v>1</v>
      </c>
      <c r="K32" s="9">
        <v>1</v>
      </c>
      <c r="L32" s="9">
        <v>1</v>
      </c>
      <c r="M32" s="9">
        <v>1</v>
      </c>
      <c r="N32" s="10">
        <f t="shared" si="1"/>
        <v>5</v>
      </c>
    </row>
    <row r="33" spans="1:14" x14ac:dyDescent="0.25">
      <c r="A33" s="3" t="str">
        <f t="shared" si="4"/>
        <v>Московский</v>
      </c>
      <c r="B33" s="11" t="str">
        <f t="shared" si="4"/>
        <v>ГБОУ СОШ №351</v>
      </c>
      <c r="C33" s="5">
        <f t="shared" si="4"/>
        <v>11351</v>
      </c>
      <c r="D33" s="5" t="str">
        <f t="shared" si="4"/>
        <v>СОШ с углуб.</v>
      </c>
      <c r="E33" s="12" t="str">
        <f t="shared" si="4"/>
        <v>1б</v>
      </c>
      <c r="F33" s="7">
        <f t="shared" si="4"/>
        <v>126</v>
      </c>
      <c r="G33" s="7">
        <f t="shared" si="4"/>
        <v>109</v>
      </c>
      <c r="H33" s="8">
        <f t="shared" si="5"/>
        <v>11351031</v>
      </c>
      <c r="I33" s="9">
        <v>1</v>
      </c>
      <c r="J33" s="9">
        <v>1</v>
      </c>
      <c r="K33" s="9">
        <v>0</v>
      </c>
      <c r="L33" s="9">
        <v>1</v>
      </c>
      <c r="M33" s="9">
        <v>1</v>
      </c>
      <c r="N33" s="10">
        <f t="shared" si="1"/>
        <v>4</v>
      </c>
    </row>
    <row r="34" spans="1:14" x14ac:dyDescent="0.25">
      <c r="A34" s="3" t="str">
        <f t="shared" si="4"/>
        <v>Московский</v>
      </c>
      <c r="B34" s="11" t="str">
        <f t="shared" si="4"/>
        <v>ГБОУ СОШ №351</v>
      </c>
      <c r="C34" s="5">
        <f t="shared" si="4"/>
        <v>11351</v>
      </c>
      <c r="D34" s="5" t="str">
        <f t="shared" si="4"/>
        <v>СОШ с углуб.</v>
      </c>
      <c r="E34" s="12" t="str">
        <f t="shared" si="4"/>
        <v>1б</v>
      </c>
      <c r="F34" s="7">
        <f t="shared" si="4"/>
        <v>126</v>
      </c>
      <c r="G34" s="7">
        <f t="shared" si="4"/>
        <v>109</v>
      </c>
      <c r="H34" s="8">
        <f t="shared" si="5"/>
        <v>11351032</v>
      </c>
      <c r="I34" s="9">
        <v>1</v>
      </c>
      <c r="J34" s="9">
        <v>1</v>
      </c>
      <c r="K34" s="9">
        <v>0</v>
      </c>
      <c r="L34" s="9">
        <v>1</v>
      </c>
      <c r="M34" s="9">
        <v>1</v>
      </c>
      <c r="N34" s="10">
        <f t="shared" si="1"/>
        <v>4</v>
      </c>
    </row>
    <row r="35" spans="1:14" x14ac:dyDescent="0.25">
      <c r="A35" s="3" t="str">
        <f t="shared" si="4"/>
        <v>Московский</v>
      </c>
      <c r="B35" s="11" t="str">
        <f t="shared" si="4"/>
        <v>ГБОУ СОШ №351</v>
      </c>
      <c r="C35" s="5">
        <f t="shared" si="4"/>
        <v>11351</v>
      </c>
      <c r="D35" s="5" t="str">
        <f t="shared" si="4"/>
        <v>СОШ с углуб.</v>
      </c>
      <c r="E35" s="12" t="str">
        <f t="shared" si="4"/>
        <v>1б</v>
      </c>
      <c r="F35" s="7">
        <f t="shared" si="4"/>
        <v>126</v>
      </c>
      <c r="G35" s="7">
        <f t="shared" si="4"/>
        <v>109</v>
      </c>
      <c r="H35" s="8">
        <f t="shared" si="5"/>
        <v>11351033</v>
      </c>
      <c r="I35" s="9">
        <v>1</v>
      </c>
      <c r="J35" s="9">
        <v>1</v>
      </c>
      <c r="K35" s="9">
        <v>1</v>
      </c>
      <c r="L35" s="9">
        <v>1</v>
      </c>
      <c r="M35" s="9">
        <v>1</v>
      </c>
      <c r="N35" s="10">
        <f t="shared" si="1"/>
        <v>5</v>
      </c>
    </row>
    <row r="36" spans="1:14" x14ac:dyDescent="0.25">
      <c r="A36" s="3" t="str">
        <f t="shared" si="4"/>
        <v>Московский</v>
      </c>
      <c r="B36" s="11" t="str">
        <f t="shared" si="4"/>
        <v>ГБОУ СОШ №351</v>
      </c>
      <c r="C36" s="5">
        <f t="shared" si="4"/>
        <v>11351</v>
      </c>
      <c r="D36" s="5" t="str">
        <f t="shared" si="4"/>
        <v>СОШ с углуб.</v>
      </c>
      <c r="E36" s="12" t="str">
        <f t="shared" si="4"/>
        <v>1б</v>
      </c>
      <c r="F36" s="7">
        <f t="shared" si="4"/>
        <v>126</v>
      </c>
      <c r="G36" s="7">
        <f t="shared" si="4"/>
        <v>109</v>
      </c>
      <c r="H36" s="8">
        <f t="shared" si="5"/>
        <v>11351034</v>
      </c>
      <c r="I36" s="9">
        <v>0</v>
      </c>
      <c r="J36" s="9">
        <v>1</v>
      </c>
      <c r="K36" s="9">
        <v>0</v>
      </c>
      <c r="L36" s="9">
        <v>0</v>
      </c>
      <c r="M36" s="9">
        <v>0</v>
      </c>
      <c r="N36" s="10">
        <f t="shared" si="1"/>
        <v>1</v>
      </c>
    </row>
    <row r="37" spans="1:14" x14ac:dyDescent="0.25">
      <c r="A37" s="3" t="str">
        <f t="shared" ref="A37:G52" si="6">A36</f>
        <v>Московский</v>
      </c>
      <c r="B37" s="11" t="str">
        <f t="shared" si="6"/>
        <v>ГБОУ СОШ №351</v>
      </c>
      <c r="C37" s="5">
        <f t="shared" si="6"/>
        <v>11351</v>
      </c>
      <c r="D37" s="5" t="str">
        <f t="shared" si="6"/>
        <v>СОШ с углуб.</v>
      </c>
      <c r="E37" s="12" t="str">
        <f t="shared" si="6"/>
        <v>1б</v>
      </c>
      <c r="F37" s="7">
        <f t="shared" si="6"/>
        <v>126</v>
      </c>
      <c r="G37" s="7">
        <f t="shared" si="6"/>
        <v>109</v>
      </c>
      <c r="H37" s="8">
        <f t="shared" si="5"/>
        <v>11351035</v>
      </c>
      <c r="I37" s="9">
        <v>1</v>
      </c>
      <c r="J37" s="9">
        <v>1</v>
      </c>
      <c r="K37" s="9">
        <v>1</v>
      </c>
      <c r="L37" s="9">
        <v>1</v>
      </c>
      <c r="M37" s="9">
        <v>1</v>
      </c>
      <c r="N37" s="10">
        <f t="shared" si="1"/>
        <v>5</v>
      </c>
    </row>
    <row r="38" spans="1:14" x14ac:dyDescent="0.25">
      <c r="A38" s="3" t="str">
        <f t="shared" si="6"/>
        <v>Московский</v>
      </c>
      <c r="B38" s="11" t="str">
        <f t="shared" si="6"/>
        <v>ГБОУ СОШ №351</v>
      </c>
      <c r="C38" s="5">
        <f t="shared" si="6"/>
        <v>11351</v>
      </c>
      <c r="D38" s="5" t="str">
        <f t="shared" si="6"/>
        <v>СОШ с углуб.</v>
      </c>
      <c r="E38" s="12" t="str">
        <f t="shared" si="6"/>
        <v>1б</v>
      </c>
      <c r="F38" s="7">
        <f t="shared" si="6"/>
        <v>126</v>
      </c>
      <c r="G38" s="7">
        <f t="shared" si="6"/>
        <v>109</v>
      </c>
      <c r="H38" s="8">
        <f t="shared" si="5"/>
        <v>11351036</v>
      </c>
      <c r="I38" s="9">
        <v>1</v>
      </c>
      <c r="J38" s="9">
        <v>1</v>
      </c>
      <c r="K38" s="9">
        <v>1</v>
      </c>
      <c r="L38" s="9">
        <v>1</v>
      </c>
      <c r="M38" s="9">
        <v>1</v>
      </c>
      <c r="N38" s="10">
        <f t="shared" si="1"/>
        <v>5</v>
      </c>
    </row>
    <row r="39" spans="1:14" x14ac:dyDescent="0.25">
      <c r="A39" s="3" t="str">
        <f t="shared" si="6"/>
        <v>Московский</v>
      </c>
      <c r="B39" s="11" t="str">
        <f t="shared" si="6"/>
        <v>ГБОУ СОШ №351</v>
      </c>
      <c r="C39" s="5">
        <f t="shared" si="6"/>
        <v>11351</v>
      </c>
      <c r="D39" s="5" t="str">
        <f t="shared" si="6"/>
        <v>СОШ с углуб.</v>
      </c>
      <c r="E39" s="12" t="str">
        <f t="shared" si="6"/>
        <v>1б</v>
      </c>
      <c r="F39" s="7">
        <f t="shared" si="6"/>
        <v>126</v>
      </c>
      <c r="G39" s="7">
        <f t="shared" si="6"/>
        <v>109</v>
      </c>
      <c r="H39" s="8">
        <f t="shared" si="5"/>
        <v>11351037</v>
      </c>
      <c r="I39" s="9">
        <v>1</v>
      </c>
      <c r="J39" s="9">
        <v>1</v>
      </c>
      <c r="K39" s="9">
        <v>1</v>
      </c>
      <c r="L39" s="9">
        <v>1</v>
      </c>
      <c r="M39" s="9">
        <v>1</v>
      </c>
      <c r="N39" s="10">
        <f t="shared" si="1"/>
        <v>5</v>
      </c>
    </row>
    <row r="40" spans="1:14" x14ac:dyDescent="0.25">
      <c r="A40" s="3" t="str">
        <f t="shared" si="6"/>
        <v>Московский</v>
      </c>
      <c r="B40" s="11" t="str">
        <f t="shared" si="6"/>
        <v>ГБОУ СОШ №351</v>
      </c>
      <c r="C40" s="5">
        <f t="shared" si="6"/>
        <v>11351</v>
      </c>
      <c r="D40" s="5" t="str">
        <f t="shared" si="6"/>
        <v>СОШ с углуб.</v>
      </c>
      <c r="E40" s="12" t="str">
        <f t="shared" si="6"/>
        <v>1б</v>
      </c>
      <c r="F40" s="7">
        <f t="shared" si="6"/>
        <v>126</v>
      </c>
      <c r="G40" s="7">
        <f t="shared" si="6"/>
        <v>109</v>
      </c>
      <c r="H40" s="8">
        <f t="shared" si="5"/>
        <v>11351038</v>
      </c>
      <c r="I40" s="9">
        <v>0</v>
      </c>
      <c r="J40" s="9">
        <v>0</v>
      </c>
      <c r="K40" s="9">
        <v>0</v>
      </c>
      <c r="L40" s="9">
        <v>1</v>
      </c>
      <c r="M40" s="9">
        <v>1</v>
      </c>
      <c r="N40" s="10">
        <f t="shared" si="1"/>
        <v>2</v>
      </c>
    </row>
    <row r="41" spans="1:14" x14ac:dyDescent="0.25">
      <c r="A41" s="3" t="str">
        <f t="shared" si="6"/>
        <v>Московский</v>
      </c>
      <c r="B41" s="11" t="str">
        <f t="shared" si="6"/>
        <v>ГБОУ СОШ №351</v>
      </c>
      <c r="C41" s="5">
        <f t="shared" si="6"/>
        <v>11351</v>
      </c>
      <c r="D41" s="5" t="str">
        <f t="shared" si="6"/>
        <v>СОШ с углуб.</v>
      </c>
      <c r="E41" s="12" t="str">
        <f t="shared" si="6"/>
        <v>1б</v>
      </c>
      <c r="F41" s="7">
        <f t="shared" si="6"/>
        <v>126</v>
      </c>
      <c r="G41" s="7">
        <f t="shared" si="6"/>
        <v>109</v>
      </c>
      <c r="H41" s="8">
        <f t="shared" si="5"/>
        <v>11351039</v>
      </c>
      <c r="I41" s="9">
        <v>0</v>
      </c>
      <c r="J41" s="9">
        <v>1</v>
      </c>
      <c r="K41" s="9">
        <v>0</v>
      </c>
      <c r="L41" s="9">
        <v>1</v>
      </c>
      <c r="M41" s="9">
        <v>1</v>
      </c>
      <c r="N41" s="10">
        <f t="shared" si="1"/>
        <v>3</v>
      </c>
    </row>
    <row r="42" spans="1:14" x14ac:dyDescent="0.25">
      <c r="A42" s="3" t="str">
        <f t="shared" si="6"/>
        <v>Московский</v>
      </c>
      <c r="B42" s="11" t="str">
        <f t="shared" si="6"/>
        <v>ГБОУ СОШ №351</v>
      </c>
      <c r="C42" s="5">
        <f t="shared" si="6"/>
        <v>11351</v>
      </c>
      <c r="D42" s="5" t="str">
        <f t="shared" si="6"/>
        <v>СОШ с углуб.</v>
      </c>
      <c r="E42" s="12" t="str">
        <f t="shared" si="6"/>
        <v>1б</v>
      </c>
      <c r="F42" s="7">
        <f t="shared" si="6"/>
        <v>126</v>
      </c>
      <c r="G42" s="7">
        <f t="shared" si="6"/>
        <v>109</v>
      </c>
      <c r="H42" s="8">
        <f t="shared" si="5"/>
        <v>11351040</v>
      </c>
      <c r="I42" s="9">
        <v>1</v>
      </c>
      <c r="J42" s="9">
        <v>1</v>
      </c>
      <c r="K42" s="9">
        <v>0</v>
      </c>
      <c r="L42" s="9">
        <v>1</v>
      </c>
      <c r="M42" s="9">
        <v>1</v>
      </c>
      <c r="N42" s="10">
        <f t="shared" si="1"/>
        <v>4</v>
      </c>
    </row>
    <row r="43" spans="1:14" x14ac:dyDescent="0.25">
      <c r="A43" s="3" t="str">
        <f t="shared" si="6"/>
        <v>Московский</v>
      </c>
      <c r="B43" s="11" t="str">
        <f t="shared" si="6"/>
        <v>ГБОУ СОШ №351</v>
      </c>
      <c r="C43" s="5">
        <f t="shared" si="6"/>
        <v>11351</v>
      </c>
      <c r="D43" s="5" t="str">
        <f t="shared" si="6"/>
        <v>СОШ с углуб.</v>
      </c>
      <c r="E43" s="12" t="str">
        <f t="shared" si="6"/>
        <v>1б</v>
      </c>
      <c r="F43" s="7">
        <f t="shared" si="6"/>
        <v>126</v>
      </c>
      <c r="G43" s="7">
        <f t="shared" si="6"/>
        <v>109</v>
      </c>
      <c r="H43" s="8">
        <f t="shared" si="5"/>
        <v>11351041</v>
      </c>
      <c r="I43" s="9">
        <v>1</v>
      </c>
      <c r="J43" s="9">
        <v>1</v>
      </c>
      <c r="K43" s="9">
        <v>0</v>
      </c>
      <c r="L43" s="9">
        <v>1</v>
      </c>
      <c r="M43" s="9">
        <v>1</v>
      </c>
      <c r="N43" s="10">
        <f t="shared" si="1"/>
        <v>4</v>
      </c>
    </row>
    <row r="44" spans="1:14" x14ac:dyDescent="0.25">
      <c r="A44" s="3" t="str">
        <f t="shared" si="6"/>
        <v>Московский</v>
      </c>
      <c r="B44" s="11" t="str">
        <f t="shared" si="6"/>
        <v>ГБОУ СОШ №351</v>
      </c>
      <c r="C44" s="5">
        <f t="shared" si="6"/>
        <v>11351</v>
      </c>
      <c r="D44" s="5" t="str">
        <f t="shared" si="6"/>
        <v>СОШ с углуб.</v>
      </c>
      <c r="E44" s="12" t="str">
        <f t="shared" si="6"/>
        <v>1б</v>
      </c>
      <c r="F44" s="7">
        <f t="shared" si="6"/>
        <v>126</v>
      </c>
      <c r="G44" s="7">
        <f t="shared" si="6"/>
        <v>109</v>
      </c>
      <c r="H44" s="8">
        <f t="shared" si="5"/>
        <v>11351042</v>
      </c>
      <c r="I44" s="9">
        <v>1</v>
      </c>
      <c r="J44" s="9">
        <v>1</v>
      </c>
      <c r="K44" s="9">
        <v>0</v>
      </c>
      <c r="L44" s="9">
        <v>1</v>
      </c>
      <c r="M44" s="9">
        <v>1</v>
      </c>
      <c r="N44" s="10">
        <f t="shared" si="1"/>
        <v>4</v>
      </c>
    </row>
    <row r="45" spans="1:14" x14ac:dyDescent="0.25">
      <c r="A45" s="3" t="str">
        <f t="shared" si="6"/>
        <v>Московский</v>
      </c>
      <c r="B45" s="11" t="str">
        <f t="shared" si="6"/>
        <v>ГБОУ СОШ №351</v>
      </c>
      <c r="C45" s="5">
        <f t="shared" si="6"/>
        <v>11351</v>
      </c>
      <c r="D45" s="5" t="str">
        <f t="shared" si="6"/>
        <v>СОШ с углуб.</v>
      </c>
      <c r="E45" s="12" t="str">
        <f t="shared" si="6"/>
        <v>1б</v>
      </c>
      <c r="F45" s="7">
        <f t="shared" si="6"/>
        <v>126</v>
      </c>
      <c r="G45" s="7">
        <f t="shared" si="6"/>
        <v>109</v>
      </c>
      <c r="H45" s="8">
        <f t="shared" si="5"/>
        <v>11351043</v>
      </c>
      <c r="I45" s="9">
        <v>1</v>
      </c>
      <c r="J45" s="9">
        <v>1</v>
      </c>
      <c r="K45" s="9">
        <v>1</v>
      </c>
      <c r="L45" s="9">
        <v>1</v>
      </c>
      <c r="M45" s="9">
        <v>1</v>
      </c>
      <c r="N45" s="10">
        <f t="shared" si="1"/>
        <v>5</v>
      </c>
    </row>
    <row r="46" spans="1:14" x14ac:dyDescent="0.25">
      <c r="A46" s="3" t="str">
        <f t="shared" si="6"/>
        <v>Московский</v>
      </c>
      <c r="B46" s="11" t="str">
        <f t="shared" si="6"/>
        <v>ГБОУ СОШ №351</v>
      </c>
      <c r="C46" s="5">
        <f t="shared" si="6"/>
        <v>11351</v>
      </c>
      <c r="D46" s="5" t="str">
        <f t="shared" si="6"/>
        <v>СОШ с углуб.</v>
      </c>
      <c r="E46" s="12" t="str">
        <f t="shared" si="6"/>
        <v>1б</v>
      </c>
      <c r="F46" s="7">
        <f t="shared" si="6"/>
        <v>126</v>
      </c>
      <c r="G46" s="7">
        <f t="shared" si="6"/>
        <v>109</v>
      </c>
      <c r="H46" s="8">
        <f t="shared" si="5"/>
        <v>11351044</v>
      </c>
      <c r="I46" s="9">
        <v>1</v>
      </c>
      <c r="J46" s="9">
        <v>1</v>
      </c>
      <c r="K46" s="9">
        <v>1</v>
      </c>
      <c r="L46" s="9">
        <v>1</v>
      </c>
      <c r="M46" s="9">
        <v>1</v>
      </c>
      <c r="N46" s="10">
        <f t="shared" si="1"/>
        <v>5</v>
      </c>
    </row>
    <row r="47" spans="1:14" x14ac:dyDescent="0.25">
      <c r="A47" s="3" t="str">
        <f t="shared" si="6"/>
        <v>Московский</v>
      </c>
      <c r="B47" s="11" t="str">
        <f t="shared" si="6"/>
        <v>ГБОУ СОШ №351</v>
      </c>
      <c r="C47" s="5">
        <f t="shared" si="6"/>
        <v>11351</v>
      </c>
      <c r="D47" s="5" t="str">
        <f t="shared" si="6"/>
        <v>СОШ с углуб.</v>
      </c>
      <c r="E47" s="12" t="str">
        <f t="shared" si="6"/>
        <v>1б</v>
      </c>
      <c r="F47" s="7">
        <f t="shared" si="6"/>
        <v>126</v>
      </c>
      <c r="G47" s="7">
        <f t="shared" si="6"/>
        <v>109</v>
      </c>
      <c r="H47" s="8">
        <f t="shared" si="3"/>
        <v>11351045</v>
      </c>
      <c r="I47" s="9">
        <v>1</v>
      </c>
      <c r="J47" s="9">
        <v>1</v>
      </c>
      <c r="K47" s="9">
        <v>0</v>
      </c>
      <c r="L47" s="9">
        <v>1</v>
      </c>
      <c r="M47" s="9">
        <v>1</v>
      </c>
      <c r="N47" s="10">
        <f t="shared" si="1"/>
        <v>4</v>
      </c>
    </row>
    <row r="48" spans="1:14" x14ac:dyDescent="0.25">
      <c r="A48" s="3" t="str">
        <f t="shared" si="6"/>
        <v>Московский</v>
      </c>
      <c r="B48" s="11" t="str">
        <f t="shared" si="6"/>
        <v>ГБОУ СОШ №351</v>
      </c>
      <c r="C48" s="5">
        <f t="shared" si="6"/>
        <v>11351</v>
      </c>
      <c r="D48" s="5" t="str">
        <f t="shared" si="6"/>
        <v>СОШ с углуб.</v>
      </c>
      <c r="E48" s="12" t="str">
        <f t="shared" si="6"/>
        <v>1б</v>
      </c>
      <c r="F48" s="7">
        <f t="shared" si="6"/>
        <v>126</v>
      </c>
      <c r="G48" s="7">
        <f t="shared" si="6"/>
        <v>109</v>
      </c>
      <c r="H48" s="8">
        <f t="shared" si="3"/>
        <v>11351046</v>
      </c>
      <c r="I48" s="9">
        <v>1</v>
      </c>
      <c r="J48" s="9">
        <v>0</v>
      </c>
      <c r="K48" s="9">
        <v>0</v>
      </c>
      <c r="L48" s="9">
        <v>1</v>
      </c>
      <c r="M48" s="9">
        <v>1</v>
      </c>
      <c r="N48" s="10">
        <f t="shared" si="1"/>
        <v>3</v>
      </c>
    </row>
    <row r="49" spans="1:14" x14ac:dyDescent="0.25">
      <c r="A49" s="3" t="str">
        <f t="shared" si="6"/>
        <v>Московский</v>
      </c>
      <c r="B49" s="11" t="str">
        <f t="shared" si="6"/>
        <v>ГБОУ СОШ №351</v>
      </c>
      <c r="C49" s="5">
        <f t="shared" si="6"/>
        <v>11351</v>
      </c>
      <c r="D49" s="5" t="str">
        <f t="shared" si="6"/>
        <v>СОШ с углуб.</v>
      </c>
      <c r="E49" s="12" t="str">
        <f t="shared" si="6"/>
        <v>1б</v>
      </c>
      <c r="F49" s="7">
        <f t="shared" si="6"/>
        <v>126</v>
      </c>
      <c r="G49" s="7">
        <f t="shared" si="6"/>
        <v>109</v>
      </c>
      <c r="H49" s="8">
        <f t="shared" si="3"/>
        <v>11351047</v>
      </c>
      <c r="I49" s="9">
        <v>1</v>
      </c>
      <c r="J49" s="9">
        <v>1</v>
      </c>
      <c r="K49" s="9">
        <v>1</v>
      </c>
      <c r="L49" s="9">
        <v>1</v>
      </c>
      <c r="M49" s="9">
        <v>1</v>
      </c>
      <c r="N49" s="10">
        <f t="shared" si="1"/>
        <v>5</v>
      </c>
    </row>
    <row r="50" spans="1:14" x14ac:dyDescent="0.25">
      <c r="A50" s="3" t="str">
        <f t="shared" si="6"/>
        <v>Московский</v>
      </c>
      <c r="B50" s="11" t="str">
        <f t="shared" si="6"/>
        <v>ГБОУ СОШ №351</v>
      </c>
      <c r="C50" s="5">
        <f t="shared" si="6"/>
        <v>11351</v>
      </c>
      <c r="D50" s="5" t="str">
        <f t="shared" si="6"/>
        <v>СОШ с углуб.</v>
      </c>
      <c r="E50" s="12" t="str">
        <f t="shared" si="6"/>
        <v>1б</v>
      </c>
      <c r="F50" s="7">
        <f t="shared" si="6"/>
        <v>126</v>
      </c>
      <c r="G50" s="7">
        <f t="shared" si="6"/>
        <v>109</v>
      </c>
      <c r="H50" s="8">
        <f t="shared" si="3"/>
        <v>11351048</v>
      </c>
      <c r="I50" s="9">
        <v>0</v>
      </c>
      <c r="J50" s="9">
        <v>0</v>
      </c>
      <c r="K50" s="9">
        <v>0</v>
      </c>
      <c r="L50" s="9">
        <v>1</v>
      </c>
      <c r="M50" s="9">
        <v>1</v>
      </c>
      <c r="N50" s="10">
        <f t="shared" si="1"/>
        <v>2</v>
      </c>
    </row>
    <row r="51" spans="1:14" x14ac:dyDescent="0.25">
      <c r="A51" s="3" t="str">
        <f t="shared" si="6"/>
        <v>Московский</v>
      </c>
      <c r="B51" s="11" t="str">
        <f t="shared" si="6"/>
        <v>ГБОУ СОШ №351</v>
      </c>
      <c r="C51" s="5">
        <f t="shared" si="6"/>
        <v>11351</v>
      </c>
      <c r="D51" s="5" t="str">
        <f t="shared" si="6"/>
        <v>СОШ с углуб.</v>
      </c>
      <c r="E51" s="12" t="str">
        <f t="shared" si="6"/>
        <v>1б</v>
      </c>
      <c r="F51" s="7">
        <f t="shared" si="6"/>
        <v>126</v>
      </c>
      <c r="G51" s="7">
        <f t="shared" si="6"/>
        <v>109</v>
      </c>
      <c r="H51" s="8">
        <f t="shared" si="3"/>
        <v>11351049</v>
      </c>
      <c r="I51" s="9">
        <v>1</v>
      </c>
      <c r="J51" s="9">
        <v>0</v>
      </c>
      <c r="K51" s="9">
        <v>0</v>
      </c>
      <c r="L51" s="9">
        <v>0</v>
      </c>
      <c r="M51" s="9">
        <v>1</v>
      </c>
      <c r="N51" s="10">
        <f t="shared" si="1"/>
        <v>2</v>
      </c>
    </row>
    <row r="52" spans="1:14" x14ac:dyDescent="0.25">
      <c r="A52" s="3" t="str">
        <f t="shared" si="6"/>
        <v>Московский</v>
      </c>
      <c r="B52" s="11" t="str">
        <f t="shared" si="6"/>
        <v>ГБОУ СОШ №351</v>
      </c>
      <c r="C52" s="5">
        <f t="shared" si="6"/>
        <v>11351</v>
      </c>
      <c r="D52" s="5" t="str">
        <f t="shared" si="6"/>
        <v>СОШ с углуб.</v>
      </c>
      <c r="E52" s="12" t="str">
        <f t="shared" si="6"/>
        <v>1б</v>
      </c>
      <c r="F52" s="7">
        <f t="shared" si="6"/>
        <v>126</v>
      </c>
      <c r="G52" s="7">
        <f t="shared" si="6"/>
        <v>109</v>
      </c>
      <c r="H52" s="8">
        <f t="shared" si="3"/>
        <v>11351050</v>
      </c>
      <c r="I52" s="9">
        <v>1</v>
      </c>
      <c r="J52" s="9">
        <v>1</v>
      </c>
      <c r="K52" s="9">
        <v>1</v>
      </c>
      <c r="L52" s="9">
        <v>1</v>
      </c>
      <c r="M52" s="9">
        <v>1</v>
      </c>
      <c r="N52" s="10">
        <f t="shared" si="1"/>
        <v>5</v>
      </c>
    </row>
    <row r="53" spans="1:14" x14ac:dyDescent="0.25">
      <c r="A53" s="3" t="str">
        <f t="shared" ref="A53:G68" si="7">A52</f>
        <v>Московский</v>
      </c>
      <c r="B53" s="11" t="str">
        <f t="shared" si="7"/>
        <v>ГБОУ СОШ №351</v>
      </c>
      <c r="C53" s="5">
        <f t="shared" si="7"/>
        <v>11351</v>
      </c>
      <c r="D53" s="5" t="str">
        <f t="shared" si="7"/>
        <v>СОШ с углуб.</v>
      </c>
      <c r="E53" s="12" t="str">
        <f t="shared" si="7"/>
        <v>1б</v>
      </c>
      <c r="F53" s="7">
        <f t="shared" si="7"/>
        <v>126</v>
      </c>
      <c r="G53" s="7">
        <f t="shared" si="7"/>
        <v>109</v>
      </c>
      <c r="H53" s="8">
        <f t="shared" si="3"/>
        <v>11351051</v>
      </c>
      <c r="I53" s="9">
        <v>1</v>
      </c>
      <c r="J53" s="9">
        <v>1</v>
      </c>
      <c r="K53" s="9">
        <v>1</v>
      </c>
      <c r="L53" s="9">
        <v>0</v>
      </c>
      <c r="M53" s="9">
        <v>1</v>
      </c>
      <c r="N53" s="10">
        <f t="shared" si="1"/>
        <v>4</v>
      </c>
    </row>
    <row r="54" spans="1:14" x14ac:dyDescent="0.25">
      <c r="A54" s="3" t="str">
        <f t="shared" si="7"/>
        <v>Московский</v>
      </c>
      <c r="B54" s="11" t="str">
        <f t="shared" si="7"/>
        <v>ГБОУ СОШ №351</v>
      </c>
      <c r="C54" s="5">
        <f t="shared" si="7"/>
        <v>11351</v>
      </c>
      <c r="D54" s="5" t="str">
        <f t="shared" si="7"/>
        <v>СОШ с углуб.</v>
      </c>
      <c r="E54" s="12" t="str">
        <f t="shared" si="7"/>
        <v>1б</v>
      </c>
      <c r="F54" s="7">
        <f t="shared" si="7"/>
        <v>126</v>
      </c>
      <c r="G54" s="7">
        <f t="shared" si="7"/>
        <v>109</v>
      </c>
      <c r="H54" s="8">
        <f t="shared" si="3"/>
        <v>11351052</v>
      </c>
      <c r="I54" s="9">
        <v>1</v>
      </c>
      <c r="J54" s="9">
        <v>1</v>
      </c>
      <c r="K54" s="9">
        <v>1</v>
      </c>
      <c r="L54" s="9">
        <v>1</v>
      </c>
      <c r="M54" s="9">
        <v>1</v>
      </c>
      <c r="N54" s="10">
        <f t="shared" si="1"/>
        <v>5</v>
      </c>
    </row>
    <row r="55" spans="1:14" x14ac:dyDescent="0.25">
      <c r="A55" s="3" t="str">
        <f t="shared" si="7"/>
        <v>Московский</v>
      </c>
      <c r="B55" s="11" t="str">
        <f t="shared" si="7"/>
        <v>ГБОУ СОШ №351</v>
      </c>
      <c r="C55" s="5">
        <f t="shared" si="7"/>
        <v>11351</v>
      </c>
      <c r="D55" s="5" t="str">
        <f t="shared" si="7"/>
        <v>СОШ с углуб.</v>
      </c>
      <c r="E55" s="12" t="str">
        <f t="shared" si="7"/>
        <v>1б</v>
      </c>
      <c r="F55" s="7">
        <f t="shared" si="7"/>
        <v>126</v>
      </c>
      <c r="G55" s="7">
        <f t="shared" si="7"/>
        <v>109</v>
      </c>
      <c r="H55" s="8">
        <f t="shared" si="3"/>
        <v>11351053</v>
      </c>
      <c r="I55" s="9">
        <v>1</v>
      </c>
      <c r="J55" s="9">
        <v>1</v>
      </c>
      <c r="K55" s="9">
        <v>1</v>
      </c>
      <c r="L55" s="9">
        <v>1</v>
      </c>
      <c r="M55" s="9">
        <v>1</v>
      </c>
      <c r="N55" s="10">
        <f t="shared" si="1"/>
        <v>5</v>
      </c>
    </row>
    <row r="56" spans="1:14" x14ac:dyDescent="0.25">
      <c r="A56" s="3" t="str">
        <f t="shared" si="7"/>
        <v>Московский</v>
      </c>
      <c r="B56" s="11" t="str">
        <f t="shared" si="7"/>
        <v>ГБОУ СОШ №351</v>
      </c>
      <c r="C56" s="5">
        <f t="shared" si="7"/>
        <v>11351</v>
      </c>
      <c r="D56" s="5" t="str">
        <f t="shared" si="7"/>
        <v>СОШ с углуб.</v>
      </c>
      <c r="E56" s="12" t="str">
        <f t="shared" si="7"/>
        <v>1б</v>
      </c>
      <c r="F56" s="7">
        <f t="shared" si="7"/>
        <v>126</v>
      </c>
      <c r="G56" s="7">
        <f t="shared" si="7"/>
        <v>109</v>
      </c>
      <c r="H56" s="8">
        <f t="shared" si="3"/>
        <v>11351054</v>
      </c>
      <c r="I56" s="9">
        <v>1</v>
      </c>
      <c r="J56" s="9">
        <v>1</v>
      </c>
      <c r="K56" s="9">
        <v>1</v>
      </c>
      <c r="L56" s="9">
        <v>1</v>
      </c>
      <c r="M56" s="9">
        <v>1</v>
      </c>
      <c r="N56" s="10">
        <f t="shared" si="1"/>
        <v>5</v>
      </c>
    </row>
    <row r="57" spans="1:14" x14ac:dyDescent="0.25">
      <c r="A57" s="3" t="str">
        <f t="shared" si="7"/>
        <v>Московский</v>
      </c>
      <c r="B57" s="11" t="str">
        <f t="shared" si="7"/>
        <v>ГБОУ СОШ №351</v>
      </c>
      <c r="C57" s="5">
        <f t="shared" si="7"/>
        <v>11351</v>
      </c>
      <c r="D57" s="5" t="str">
        <f t="shared" si="7"/>
        <v>СОШ с углуб.</v>
      </c>
      <c r="E57" s="13" t="s">
        <v>17</v>
      </c>
      <c r="F57" s="7">
        <f t="shared" si="7"/>
        <v>126</v>
      </c>
      <c r="G57" s="7">
        <f t="shared" si="7"/>
        <v>109</v>
      </c>
      <c r="H57" s="8">
        <f t="shared" si="3"/>
        <v>11351055</v>
      </c>
      <c r="I57" s="9">
        <v>1</v>
      </c>
      <c r="J57" s="9">
        <v>1</v>
      </c>
      <c r="K57" s="9">
        <v>0</v>
      </c>
      <c r="L57" s="9">
        <v>1</v>
      </c>
      <c r="M57" s="9">
        <v>1</v>
      </c>
      <c r="N57" s="10">
        <f t="shared" si="1"/>
        <v>4</v>
      </c>
    </row>
    <row r="58" spans="1:14" x14ac:dyDescent="0.25">
      <c r="A58" s="3" t="str">
        <f t="shared" si="7"/>
        <v>Московский</v>
      </c>
      <c r="B58" s="11" t="str">
        <f t="shared" si="7"/>
        <v>ГБОУ СОШ №351</v>
      </c>
      <c r="C58" s="5">
        <f t="shared" si="7"/>
        <v>11351</v>
      </c>
      <c r="D58" s="5" t="str">
        <f t="shared" si="7"/>
        <v>СОШ с углуб.</v>
      </c>
      <c r="E58" s="12" t="str">
        <f t="shared" si="7"/>
        <v>1в</v>
      </c>
      <c r="F58" s="7">
        <f t="shared" si="7"/>
        <v>126</v>
      </c>
      <c r="G58" s="7">
        <f t="shared" si="7"/>
        <v>109</v>
      </c>
      <c r="H58" s="8">
        <f t="shared" si="3"/>
        <v>11351056</v>
      </c>
      <c r="I58" s="9">
        <v>1</v>
      </c>
      <c r="J58" s="9">
        <v>1</v>
      </c>
      <c r="K58" s="9">
        <v>1</v>
      </c>
      <c r="L58" s="9">
        <v>1</v>
      </c>
      <c r="M58" s="9">
        <v>1</v>
      </c>
      <c r="N58" s="10">
        <f t="shared" si="1"/>
        <v>5</v>
      </c>
    </row>
    <row r="59" spans="1:14" x14ac:dyDescent="0.25">
      <c r="A59" s="3" t="str">
        <f t="shared" si="7"/>
        <v>Московский</v>
      </c>
      <c r="B59" s="11" t="str">
        <f t="shared" si="7"/>
        <v>ГБОУ СОШ №351</v>
      </c>
      <c r="C59" s="5">
        <f t="shared" si="7"/>
        <v>11351</v>
      </c>
      <c r="D59" s="5" t="str">
        <f t="shared" si="7"/>
        <v>СОШ с углуб.</v>
      </c>
      <c r="E59" s="12" t="str">
        <f t="shared" si="7"/>
        <v>1в</v>
      </c>
      <c r="F59" s="7">
        <f t="shared" si="7"/>
        <v>126</v>
      </c>
      <c r="G59" s="7">
        <f t="shared" si="7"/>
        <v>109</v>
      </c>
      <c r="H59" s="8">
        <f t="shared" si="3"/>
        <v>11351057</v>
      </c>
      <c r="I59" s="9">
        <v>1</v>
      </c>
      <c r="J59" s="9">
        <v>1</v>
      </c>
      <c r="K59" s="9">
        <v>0</v>
      </c>
      <c r="L59" s="9">
        <v>1</v>
      </c>
      <c r="M59" s="9">
        <v>1</v>
      </c>
      <c r="N59" s="10">
        <f t="shared" si="1"/>
        <v>4</v>
      </c>
    </row>
    <row r="60" spans="1:14" x14ac:dyDescent="0.25">
      <c r="A60" s="3" t="str">
        <f t="shared" si="7"/>
        <v>Московский</v>
      </c>
      <c r="B60" s="11" t="str">
        <f t="shared" si="7"/>
        <v>ГБОУ СОШ №351</v>
      </c>
      <c r="C60" s="5">
        <f t="shared" si="7"/>
        <v>11351</v>
      </c>
      <c r="D60" s="5" t="str">
        <f t="shared" si="7"/>
        <v>СОШ с углуб.</v>
      </c>
      <c r="E60" s="12" t="str">
        <f t="shared" si="7"/>
        <v>1в</v>
      </c>
      <c r="F60" s="7">
        <f t="shared" si="7"/>
        <v>126</v>
      </c>
      <c r="G60" s="7">
        <f t="shared" si="7"/>
        <v>109</v>
      </c>
      <c r="H60" s="8">
        <f t="shared" si="3"/>
        <v>11351058</v>
      </c>
      <c r="I60" s="9">
        <v>1</v>
      </c>
      <c r="J60" s="9">
        <v>0</v>
      </c>
      <c r="K60" s="9">
        <v>0</v>
      </c>
      <c r="L60" s="9">
        <v>1</v>
      </c>
      <c r="M60" s="9">
        <v>1</v>
      </c>
      <c r="N60" s="10">
        <f t="shared" si="1"/>
        <v>3</v>
      </c>
    </row>
    <row r="61" spans="1:14" x14ac:dyDescent="0.25">
      <c r="A61" s="3" t="str">
        <f t="shared" si="7"/>
        <v>Московский</v>
      </c>
      <c r="B61" s="11" t="str">
        <f t="shared" si="7"/>
        <v>ГБОУ СОШ №351</v>
      </c>
      <c r="C61" s="5">
        <f t="shared" si="7"/>
        <v>11351</v>
      </c>
      <c r="D61" s="5" t="str">
        <f t="shared" si="7"/>
        <v>СОШ с углуб.</v>
      </c>
      <c r="E61" s="12" t="str">
        <f t="shared" si="7"/>
        <v>1в</v>
      </c>
      <c r="F61" s="7">
        <f t="shared" si="7"/>
        <v>126</v>
      </c>
      <c r="G61" s="7">
        <f t="shared" si="7"/>
        <v>109</v>
      </c>
      <c r="H61" s="8">
        <f t="shared" si="3"/>
        <v>11351059</v>
      </c>
      <c r="I61" s="9">
        <v>0</v>
      </c>
      <c r="J61" s="9">
        <v>1</v>
      </c>
      <c r="K61" s="9">
        <v>1</v>
      </c>
      <c r="L61" s="9">
        <v>0</v>
      </c>
      <c r="M61" s="9">
        <v>1</v>
      </c>
      <c r="N61" s="10">
        <f t="shared" si="1"/>
        <v>3</v>
      </c>
    </row>
    <row r="62" spans="1:14" x14ac:dyDescent="0.25">
      <c r="A62" s="3" t="str">
        <f t="shared" si="7"/>
        <v>Московский</v>
      </c>
      <c r="B62" s="11" t="str">
        <f t="shared" si="7"/>
        <v>ГБОУ СОШ №351</v>
      </c>
      <c r="C62" s="5">
        <f t="shared" si="7"/>
        <v>11351</v>
      </c>
      <c r="D62" s="5" t="str">
        <f t="shared" si="7"/>
        <v>СОШ с углуб.</v>
      </c>
      <c r="E62" s="12" t="str">
        <f t="shared" si="7"/>
        <v>1в</v>
      </c>
      <c r="F62" s="7">
        <f t="shared" si="7"/>
        <v>126</v>
      </c>
      <c r="G62" s="7">
        <f t="shared" si="7"/>
        <v>109</v>
      </c>
      <c r="H62" s="8">
        <f t="shared" si="3"/>
        <v>11351060</v>
      </c>
      <c r="I62" s="9">
        <v>1</v>
      </c>
      <c r="J62" s="9">
        <v>1</v>
      </c>
      <c r="K62" s="9">
        <v>0</v>
      </c>
      <c r="L62" s="9">
        <v>1</v>
      </c>
      <c r="M62" s="9">
        <v>1</v>
      </c>
      <c r="N62" s="10">
        <f t="shared" si="1"/>
        <v>4</v>
      </c>
    </row>
    <row r="63" spans="1:14" x14ac:dyDescent="0.25">
      <c r="A63" s="3" t="str">
        <f t="shared" si="7"/>
        <v>Московский</v>
      </c>
      <c r="B63" s="11" t="str">
        <f t="shared" si="7"/>
        <v>ГБОУ СОШ №351</v>
      </c>
      <c r="C63" s="5">
        <f t="shared" si="7"/>
        <v>11351</v>
      </c>
      <c r="D63" s="5" t="str">
        <f t="shared" si="7"/>
        <v>СОШ с углуб.</v>
      </c>
      <c r="E63" s="12" t="str">
        <f t="shared" si="7"/>
        <v>1в</v>
      </c>
      <c r="F63" s="7">
        <f t="shared" si="7"/>
        <v>126</v>
      </c>
      <c r="G63" s="7">
        <f t="shared" si="7"/>
        <v>109</v>
      </c>
      <c r="H63" s="8">
        <f t="shared" si="3"/>
        <v>11351061</v>
      </c>
      <c r="I63" s="9">
        <v>1</v>
      </c>
      <c r="J63" s="9">
        <v>1</v>
      </c>
      <c r="K63" s="9">
        <v>0</v>
      </c>
      <c r="L63" s="9">
        <v>1</v>
      </c>
      <c r="M63" s="9">
        <v>1</v>
      </c>
      <c r="N63" s="10">
        <f t="shared" si="1"/>
        <v>4</v>
      </c>
    </row>
    <row r="64" spans="1:14" x14ac:dyDescent="0.25">
      <c r="A64" s="3" t="str">
        <f t="shared" si="7"/>
        <v>Московский</v>
      </c>
      <c r="B64" s="11" t="str">
        <f t="shared" si="7"/>
        <v>ГБОУ СОШ №351</v>
      </c>
      <c r="C64" s="5">
        <f t="shared" si="7"/>
        <v>11351</v>
      </c>
      <c r="D64" s="5" t="str">
        <f t="shared" si="7"/>
        <v>СОШ с углуб.</v>
      </c>
      <c r="E64" s="12" t="str">
        <f t="shared" si="7"/>
        <v>1в</v>
      </c>
      <c r="F64" s="7">
        <f t="shared" si="7"/>
        <v>126</v>
      </c>
      <c r="G64" s="7">
        <f t="shared" si="7"/>
        <v>109</v>
      </c>
      <c r="H64" s="8">
        <f t="shared" si="3"/>
        <v>11351062</v>
      </c>
      <c r="I64" s="9">
        <v>1</v>
      </c>
      <c r="J64" s="9">
        <v>1</v>
      </c>
      <c r="K64" s="9">
        <v>0</v>
      </c>
      <c r="L64" s="9">
        <v>1</v>
      </c>
      <c r="M64" s="9">
        <v>0</v>
      </c>
      <c r="N64" s="10">
        <f t="shared" si="1"/>
        <v>3</v>
      </c>
    </row>
    <row r="65" spans="1:14" x14ac:dyDescent="0.25">
      <c r="A65" s="3" t="str">
        <f t="shared" si="7"/>
        <v>Московский</v>
      </c>
      <c r="B65" s="11" t="str">
        <f t="shared" si="7"/>
        <v>ГБОУ СОШ №351</v>
      </c>
      <c r="C65" s="5">
        <f t="shared" si="7"/>
        <v>11351</v>
      </c>
      <c r="D65" s="5" t="str">
        <f t="shared" si="7"/>
        <v>СОШ с углуб.</v>
      </c>
      <c r="E65" s="12" t="str">
        <f t="shared" si="7"/>
        <v>1в</v>
      </c>
      <c r="F65" s="7">
        <f t="shared" si="7"/>
        <v>126</v>
      </c>
      <c r="G65" s="7">
        <f t="shared" si="7"/>
        <v>109</v>
      </c>
      <c r="H65" s="8">
        <f t="shared" si="3"/>
        <v>11351063</v>
      </c>
      <c r="I65" s="9">
        <v>1</v>
      </c>
      <c r="J65" s="9">
        <v>1</v>
      </c>
      <c r="K65" s="9">
        <v>0</v>
      </c>
      <c r="L65" s="9">
        <v>1</v>
      </c>
      <c r="M65" s="9">
        <v>1</v>
      </c>
      <c r="N65" s="10">
        <f t="shared" si="1"/>
        <v>4</v>
      </c>
    </row>
    <row r="66" spans="1:14" x14ac:dyDescent="0.25">
      <c r="A66" s="3" t="str">
        <f t="shared" si="7"/>
        <v>Московский</v>
      </c>
      <c r="B66" s="11" t="str">
        <f t="shared" si="7"/>
        <v>ГБОУ СОШ №351</v>
      </c>
      <c r="C66" s="5">
        <f t="shared" si="7"/>
        <v>11351</v>
      </c>
      <c r="D66" s="5" t="str">
        <f t="shared" si="7"/>
        <v>СОШ с углуб.</v>
      </c>
      <c r="E66" s="12" t="str">
        <f t="shared" si="7"/>
        <v>1в</v>
      </c>
      <c r="F66" s="7">
        <f t="shared" si="7"/>
        <v>126</v>
      </c>
      <c r="G66" s="7">
        <f t="shared" si="7"/>
        <v>109</v>
      </c>
      <c r="H66" s="8">
        <f t="shared" si="3"/>
        <v>11351064</v>
      </c>
      <c r="I66" s="9">
        <v>1</v>
      </c>
      <c r="J66" s="9">
        <v>1</v>
      </c>
      <c r="K66" s="9">
        <v>0</v>
      </c>
      <c r="L66" s="9">
        <v>1</v>
      </c>
      <c r="M66" s="9">
        <v>1</v>
      </c>
      <c r="N66" s="10">
        <f t="shared" si="1"/>
        <v>4</v>
      </c>
    </row>
    <row r="67" spans="1:14" x14ac:dyDescent="0.25">
      <c r="A67" s="3" t="str">
        <f t="shared" si="7"/>
        <v>Московский</v>
      </c>
      <c r="B67" s="11" t="str">
        <f t="shared" si="7"/>
        <v>ГБОУ СОШ №351</v>
      </c>
      <c r="C67" s="5">
        <f t="shared" si="7"/>
        <v>11351</v>
      </c>
      <c r="D67" s="5" t="str">
        <f t="shared" si="7"/>
        <v>СОШ с углуб.</v>
      </c>
      <c r="E67" s="12" t="str">
        <f t="shared" si="7"/>
        <v>1в</v>
      </c>
      <c r="F67" s="7">
        <f t="shared" si="7"/>
        <v>126</v>
      </c>
      <c r="G67" s="7">
        <f t="shared" si="7"/>
        <v>109</v>
      </c>
      <c r="H67" s="8">
        <f t="shared" si="3"/>
        <v>11351065</v>
      </c>
      <c r="I67" s="9">
        <v>1</v>
      </c>
      <c r="J67" s="9">
        <v>1</v>
      </c>
      <c r="K67" s="9">
        <v>0</v>
      </c>
      <c r="L67" s="9">
        <v>1</v>
      </c>
      <c r="M67" s="9">
        <v>1</v>
      </c>
      <c r="N67" s="10">
        <f t="shared" si="1"/>
        <v>4</v>
      </c>
    </row>
    <row r="68" spans="1:14" x14ac:dyDescent="0.25">
      <c r="A68" s="3" t="str">
        <f t="shared" si="7"/>
        <v>Московский</v>
      </c>
      <c r="B68" s="11" t="str">
        <f t="shared" si="7"/>
        <v>ГБОУ СОШ №351</v>
      </c>
      <c r="C68" s="5">
        <f t="shared" si="7"/>
        <v>11351</v>
      </c>
      <c r="D68" s="5" t="str">
        <f t="shared" si="7"/>
        <v>СОШ с углуб.</v>
      </c>
      <c r="E68" s="12" t="str">
        <f t="shared" si="7"/>
        <v>1в</v>
      </c>
      <c r="F68" s="7">
        <f t="shared" si="7"/>
        <v>126</v>
      </c>
      <c r="G68" s="7">
        <f t="shared" si="7"/>
        <v>109</v>
      </c>
      <c r="H68" s="8">
        <f t="shared" si="3"/>
        <v>11351066</v>
      </c>
      <c r="I68" s="9">
        <v>1</v>
      </c>
      <c r="J68" s="9">
        <v>1</v>
      </c>
      <c r="K68" s="9">
        <v>1</v>
      </c>
      <c r="L68" s="9">
        <v>1</v>
      </c>
      <c r="M68" s="9">
        <v>1</v>
      </c>
      <c r="N68" s="10">
        <f t="shared" ref="N68:N111" si="8">IF(COUNTBLANK(I68:M68)&lt;5,SUM(I68:M68),"Не писал")</f>
        <v>5</v>
      </c>
    </row>
    <row r="69" spans="1:14" x14ac:dyDescent="0.25">
      <c r="A69" s="3" t="str">
        <f t="shared" ref="A69:G84" si="9">A68</f>
        <v>Московский</v>
      </c>
      <c r="B69" s="11" t="str">
        <f t="shared" si="9"/>
        <v>ГБОУ СОШ №351</v>
      </c>
      <c r="C69" s="5">
        <f t="shared" si="9"/>
        <v>11351</v>
      </c>
      <c r="D69" s="5" t="str">
        <f t="shared" si="9"/>
        <v>СОШ с углуб.</v>
      </c>
      <c r="E69" s="12" t="str">
        <f t="shared" si="9"/>
        <v>1в</v>
      </c>
      <c r="F69" s="7">
        <f t="shared" si="9"/>
        <v>126</v>
      </c>
      <c r="G69" s="7">
        <f t="shared" si="9"/>
        <v>109</v>
      </c>
      <c r="H69" s="8">
        <f t="shared" ref="H69:H111" si="10">H68+1</f>
        <v>11351067</v>
      </c>
      <c r="I69" s="9">
        <v>1</v>
      </c>
      <c r="J69" s="9">
        <v>1</v>
      </c>
      <c r="K69" s="9">
        <v>0</v>
      </c>
      <c r="L69" s="9">
        <v>1</v>
      </c>
      <c r="M69" s="9">
        <v>1</v>
      </c>
      <c r="N69" s="10">
        <f t="shared" si="8"/>
        <v>4</v>
      </c>
    </row>
    <row r="70" spans="1:14" x14ac:dyDescent="0.25">
      <c r="A70" s="3" t="str">
        <f t="shared" si="9"/>
        <v>Московский</v>
      </c>
      <c r="B70" s="11" t="str">
        <f t="shared" si="9"/>
        <v>ГБОУ СОШ №351</v>
      </c>
      <c r="C70" s="5">
        <f t="shared" si="9"/>
        <v>11351</v>
      </c>
      <c r="D70" s="5" t="str">
        <f t="shared" si="9"/>
        <v>СОШ с углуб.</v>
      </c>
      <c r="E70" s="12" t="str">
        <f t="shared" si="9"/>
        <v>1в</v>
      </c>
      <c r="F70" s="7">
        <f t="shared" si="9"/>
        <v>126</v>
      </c>
      <c r="G70" s="7">
        <f t="shared" si="9"/>
        <v>109</v>
      </c>
      <c r="H70" s="8">
        <f t="shared" si="10"/>
        <v>11351068</v>
      </c>
      <c r="I70" s="9">
        <v>1</v>
      </c>
      <c r="J70" s="9">
        <v>1</v>
      </c>
      <c r="K70" s="9">
        <v>0</v>
      </c>
      <c r="L70" s="9">
        <v>1</v>
      </c>
      <c r="M70" s="9">
        <v>1</v>
      </c>
      <c r="N70" s="10">
        <f t="shared" si="8"/>
        <v>4</v>
      </c>
    </row>
    <row r="71" spans="1:14" x14ac:dyDescent="0.25">
      <c r="A71" s="3" t="str">
        <f t="shared" si="9"/>
        <v>Московский</v>
      </c>
      <c r="B71" s="11" t="str">
        <f t="shared" si="9"/>
        <v>ГБОУ СОШ №351</v>
      </c>
      <c r="C71" s="5">
        <f t="shared" si="9"/>
        <v>11351</v>
      </c>
      <c r="D71" s="5" t="str">
        <f t="shared" si="9"/>
        <v>СОШ с углуб.</v>
      </c>
      <c r="E71" s="12" t="str">
        <f t="shared" si="9"/>
        <v>1в</v>
      </c>
      <c r="F71" s="7">
        <f t="shared" si="9"/>
        <v>126</v>
      </c>
      <c r="G71" s="7">
        <f t="shared" si="9"/>
        <v>109</v>
      </c>
      <c r="H71" s="8">
        <f t="shared" si="10"/>
        <v>11351069</v>
      </c>
      <c r="I71" s="9">
        <v>1</v>
      </c>
      <c r="J71" s="9">
        <v>1</v>
      </c>
      <c r="K71" s="9">
        <v>0</v>
      </c>
      <c r="L71" s="9">
        <v>1</v>
      </c>
      <c r="M71" s="9">
        <v>1</v>
      </c>
      <c r="N71" s="10">
        <f t="shared" si="8"/>
        <v>4</v>
      </c>
    </row>
    <row r="72" spans="1:14" x14ac:dyDescent="0.25">
      <c r="A72" s="3" t="str">
        <f t="shared" si="9"/>
        <v>Московский</v>
      </c>
      <c r="B72" s="11" t="str">
        <f t="shared" si="9"/>
        <v>ГБОУ СОШ №351</v>
      </c>
      <c r="C72" s="5">
        <f t="shared" si="9"/>
        <v>11351</v>
      </c>
      <c r="D72" s="5" t="str">
        <f t="shared" si="9"/>
        <v>СОШ с углуб.</v>
      </c>
      <c r="E72" s="12" t="str">
        <f t="shared" si="9"/>
        <v>1в</v>
      </c>
      <c r="F72" s="7">
        <f t="shared" si="9"/>
        <v>126</v>
      </c>
      <c r="G72" s="7">
        <f t="shared" si="9"/>
        <v>109</v>
      </c>
      <c r="H72" s="8">
        <f t="shared" si="10"/>
        <v>11351070</v>
      </c>
      <c r="I72" s="9">
        <v>1</v>
      </c>
      <c r="J72" s="9">
        <v>1</v>
      </c>
      <c r="K72" s="9">
        <v>0</v>
      </c>
      <c r="L72" s="9">
        <v>1</v>
      </c>
      <c r="M72" s="9">
        <v>1</v>
      </c>
      <c r="N72" s="10">
        <f t="shared" si="8"/>
        <v>4</v>
      </c>
    </row>
    <row r="73" spans="1:14" x14ac:dyDescent="0.25">
      <c r="A73" s="3" t="str">
        <f t="shared" si="9"/>
        <v>Московский</v>
      </c>
      <c r="B73" s="11" t="str">
        <f t="shared" si="9"/>
        <v>ГБОУ СОШ №351</v>
      </c>
      <c r="C73" s="5">
        <f t="shared" si="9"/>
        <v>11351</v>
      </c>
      <c r="D73" s="5" t="str">
        <f t="shared" si="9"/>
        <v>СОШ с углуб.</v>
      </c>
      <c r="E73" s="12" t="str">
        <f t="shared" si="9"/>
        <v>1в</v>
      </c>
      <c r="F73" s="7">
        <f t="shared" si="9"/>
        <v>126</v>
      </c>
      <c r="G73" s="7">
        <f t="shared" si="9"/>
        <v>109</v>
      </c>
      <c r="H73" s="8">
        <f t="shared" si="10"/>
        <v>11351071</v>
      </c>
      <c r="I73" s="9">
        <v>1</v>
      </c>
      <c r="J73" s="9">
        <v>1</v>
      </c>
      <c r="K73" s="9">
        <v>0</v>
      </c>
      <c r="L73" s="9">
        <v>1</v>
      </c>
      <c r="M73" s="9">
        <v>1</v>
      </c>
      <c r="N73" s="10">
        <f t="shared" si="8"/>
        <v>4</v>
      </c>
    </row>
    <row r="74" spans="1:14" x14ac:dyDescent="0.25">
      <c r="A74" s="3" t="str">
        <f t="shared" si="9"/>
        <v>Московский</v>
      </c>
      <c r="B74" s="11" t="str">
        <f t="shared" si="9"/>
        <v>ГБОУ СОШ №351</v>
      </c>
      <c r="C74" s="5">
        <f t="shared" si="9"/>
        <v>11351</v>
      </c>
      <c r="D74" s="5" t="str">
        <f t="shared" si="9"/>
        <v>СОШ с углуб.</v>
      </c>
      <c r="E74" s="12" t="str">
        <f t="shared" si="9"/>
        <v>1в</v>
      </c>
      <c r="F74" s="7">
        <f t="shared" si="9"/>
        <v>126</v>
      </c>
      <c r="G74" s="7">
        <f t="shared" si="9"/>
        <v>109</v>
      </c>
      <c r="H74" s="8">
        <f t="shared" si="10"/>
        <v>11351072</v>
      </c>
      <c r="I74" s="9">
        <v>1</v>
      </c>
      <c r="J74" s="9">
        <v>1</v>
      </c>
      <c r="K74" s="9">
        <v>0</v>
      </c>
      <c r="L74" s="9">
        <v>1</v>
      </c>
      <c r="M74" s="9">
        <v>1</v>
      </c>
      <c r="N74" s="10">
        <f t="shared" si="8"/>
        <v>4</v>
      </c>
    </row>
    <row r="75" spans="1:14" x14ac:dyDescent="0.25">
      <c r="A75" s="3" t="str">
        <f t="shared" si="9"/>
        <v>Московский</v>
      </c>
      <c r="B75" s="11" t="str">
        <f t="shared" si="9"/>
        <v>ГБОУ СОШ №351</v>
      </c>
      <c r="C75" s="5">
        <f t="shared" si="9"/>
        <v>11351</v>
      </c>
      <c r="D75" s="5" t="str">
        <f t="shared" si="9"/>
        <v>СОШ с углуб.</v>
      </c>
      <c r="E75" s="12" t="str">
        <f t="shared" si="9"/>
        <v>1в</v>
      </c>
      <c r="F75" s="7">
        <f t="shared" si="9"/>
        <v>126</v>
      </c>
      <c r="G75" s="7">
        <f t="shared" si="9"/>
        <v>109</v>
      </c>
      <c r="H75" s="8">
        <f t="shared" si="10"/>
        <v>11351073</v>
      </c>
      <c r="I75" s="9">
        <v>1</v>
      </c>
      <c r="J75" s="9">
        <v>1</v>
      </c>
      <c r="K75" s="9">
        <v>0</v>
      </c>
      <c r="L75" s="9">
        <v>1</v>
      </c>
      <c r="M75" s="9">
        <v>1</v>
      </c>
      <c r="N75" s="10">
        <f t="shared" si="8"/>
        <v>4</v>
      </c>
    </row>
    <row r="76" spans="1:14" x14ac:dyDescent="0.25">
      <c r="A76" s="3" t="str">
        <f t="shared" si="9"/>
        <v>Московский</v>
      </c>
      <c r="B76" s="11" t="str">
        <f t="shared" si="9"/>
        <v>ГБОУ СОШ №351</v>
      </c>
      <c r="C76" s="5">
        <f t="shared" si="9"/>
        <v>11351</v>
      </c>
      <c r="D76" s="5" t="str">
        <f t="shared" si="9"/>
        <v>СОШ с углуб.</v>
      </c>
      <c r="E76" s="12" t="str">
        <f t="shared" si="9"/>
        <v>1в</v>
      </c>
      <c r="F76" s="7">
        <f t="shared" si="9"/>
        <v>126</v>
      </c>
      <c r="G76" s="7">
        <f t="shared" si="9"/>
        <v>109</v>
      </c>
      <c r="H76" s="8">
        <f t="shared" si="10"/>
        <v>11351074</v>
      </c>
      <c r="I76" s="9">
        <v>1</v>
      </c>
      <c r="J76" s="9">
        <v>1</v>
      </c>
      <c r="K76" s="9">
        <v>0</v>
      </c>
      <c r="L76" s="9">
        <v>1</v>
      </c>
      <c r="M76" s="9">
        <v>1</v>
      </c>
      <c r="N76" s="10">
        <f t="shared" si="8"/>
        <v>4</v>
      </c>
    </row>
    <row r="77" spans="1:14" x14ac:dyDescent="0.25">
      <c r="A77" s="3" t="str">
        <f t="shared" si="9"/>
        <v>Московский</v>
      </c>
      <c r="B77" s="11" t="str">
        <f t="shared" si="9"/>
        <v>ГБОУ СОШ №351</v>
      </c>
      <c r="C77" s="5">
        <f t="shared" si="9"/>
        <v>11351</v>
      </c>
      <c r="D77" s="5" t="str">
        <f t="shared" si="9"/>
        <v>СОШ с углуб.</v>
      </c>
      <c r="E77" s="12" t="str">
        <f t="shared" si="9"/>
        <v>1в</v>
      </c>
      <c r="F77" s="7">
        <f t="shared" si="9"/>
        <v>126</v>
      </c>
      <c r="G77" s="7">
        <f t="shared" si="9"/>
        <v>109</v>
      </c>
      <c r="H77" s="8">
        <f t="shared" si="10"/>
        <v>11351075</v>
      </c>
      <c r="I77" s="9">
        <v>1</v>
      </c>
      <c r="J77" s="9">
        <v>1</v>
      </c>
      <c r="K77" s="9">
        <v>0</v>
      </c>
      <c r="L77" s="9">
        <v>1</v>
      </c>
      <c r="M77" s="9">
        <v>1</v>
      </c>
      <c r="N77" s="10">
        <f t="shared" si="8"/>
        <v>4</v>
      </c>
    </row>
    <row r="78" spans="1:14" x14ac:dyDescent="0.25">
      <c r="A78" s="3" t="str">
        <f t="shared" si="9"/>
        <v>Московский</v>
      </c>
      <c r="B78" s="11" t="str">
        <f t="shared" si="9"/>
        <v>ГБОУ СОШ №351</v>
      </c>
      <c r="C78" s="5">
        <f t="shared" si="9"/>
        <v>11351</v>
      </c>
      <c r="D78" s="5" t="str">
        <f t="shared" si="9"/>
        <v>СОШ с углуб.</v>
      </c>
      <c r="E78" s="12" t="str">
        <f t="shared" si="9"/>
        <v>1в</v>
      </c>
      <c r="F78" s="7">
        <f t="shared" si="9"/>
        <v>126</v>
      </c>
      <c r="G78" s="7">
        <f t="shared" si="9"/>
        <v>109</v>
      </c>
      <c r="H78" s="8">
        <f t="shared" si="10"/>
        <v>11351076</v>
      </c>
      <c r="I78" s="9">
        <v>1</v>
      </c>
      <c r="J78" s="9">
        <v>1</v>
      </c>
      <c r="K78" s="9">
        <v>0</v>
      </c>
      <c r="L78" s="9">
        <v>1</v>
      </c>
      <c r="M78" s="9">
        <v>1</v>
      </c>
      <c r="N78" s="10">
        <f t="shared" si="8"/>
        <v>4</v>
      </c>
    </row>
    <row r="79" spans="1:14" x14ac:dyDescent="0.25">
      <c r="A79" s="3" t="str">
        <f t="shared" si="9"/>
        <v>Московский</v>
      </c>
      <c r="B79" s="11" t="str">
        <f t="shared" si="9"/>
        <v>ГБОУ СОШ №351</v>
      </c>
      <c r="C79" s="5">
        <f t="shared" si="9"/>
        <v>11351</v>
      </c>
      <c r="D79" s="5" t="str">
        <f t="shared" si="9"/>
        <v>СОШ с углуб.</v>
      </c>
      <c r="E79" s="12" t="str">
        <f t="shared" si="9"/>
        <v>1в</v>
      </c>
      <c r="F79" s="7">
        <f t="shared" si="9"/>
        <v>126</v>
      </c>
      <c r="G79" s="7">
        <f t="shared" si="9"/>
        <v>109</v>
      </c>
      <c r="H79" s="8">
        <f t="shared" si="10"/>
        <v>11351077</v>
      </c>
      <c r="I79" s="9">
        <v>1</v>
      </c>
      <c r="J79" s="9">
        <v>1</v>
      </c>
      <c r="K79" s="9">
        <v>0</v>
      </c>
      <c r="L79" s="9">
        <v>1</v>
      </c>
      <c r="M79" s="9">
        <v>1</v>
      </c>
      <c r="N79" s="10">
        <f t="shared" si="8"/>
        <v>4</v>
      </c>
    </row>
    <row r="80" spans="1:14" x14ac:dyDescent="0.25">
      <c r="A80" s="3" t="str">
        <f t="shared" si="9"/>
        <v>Московский</v>
      </c>
      <c r="B80" s="11" t="str">
        <f t="shared" si="9"/>
        <v>ГБОУ СОШ №351</v>
      </c>
      <c r="C80" s="5">
        <f t="shared" si="9"/>
        <v>11351</v>
      </c>
      <c r="D80" s="5" t="str">
        <f t="shared" si="9"/>
        <v>СОШ с углуб.</v>
      </c>
      <c r="E80" s="12" t="str">
        <f t="shared" si="9"/>
        <v>1в</v>
      </c>
      <c r="F80" s="7">
        <f t="shared" si="9"/>
        <v>126</v>
      </c>
      <c r="G80" s="7">
        <f t="shared" si="9"/>
        <v>109</v>
      </c>
      <c r="H80" s="8">
        <f t="shared" si="10"/>
        <v>11351078</v>
      </c>
      <c r="I80" s="9">
        <v>1</v>
      </c>
      <c r="J80" s="9">
        <v>1</v>
      </c>
      <c r="K80" s="9">
        <v>0</v>
      </c>
      <c r="L80" s="9">
        <v>1</v>
      </c>
      <c r="M80" s="9">
        <v>1</v>
      </c>
      <c r="N80" s="10">
        <f t="shared" si="8"/>
        <v>4</v>
      </c>
    </row>
    <row r="81" spans="1:14" x14ac:dyDescent="0.25">
      <c r="A81" s="3" t="str">
        <f t="shared" si="9"/>
        <v>Московский</v>
      </c>
      <c r="B81" s="11" t="str">
        <f t="shared" si="9"/>
        <v>ГБОУ СОШ №351</v>
      </c>
      <c r="C81" s="5">
        <f t="shared" si="9"/>
        <v>11351</v>
      </c>
      <c r="D81" s="5" t="str">
        <f t="shared" si="9"/>
        <v>СОШ с углуб.</v>
      </c>
      <c r="E81" s="12" t="str">
        <f t="shared" si="9"/>
        <v>1в</v>
      </c>
      <c r="F81" s="7">
        <f t="shared" si="9"/>
        <v>126</v>
      </c>
      <c r="G81" s="7">
        <f t="shared" si="9"/>
        <v>109</v>
      </c>
      <c r="H81" s="8">
        <f t="shared" si="10"/>
        <v>11351079</v>
      </c>
      <c r="I81" s="9">
        <v>1</v>
      </c>
      <c r="J81" s="9">
        <v>1</v>
      </c>
      <c r="K81" s="9">
        <v>0</v>
      </c>
      <c r="L81" s="9">
        <v>1</v>
      </c>
      <c r="M81" s="9">
        <v>1</v>
      </c>
      <c r="N81" s="10">
        <f t="shared" si="8"/>
        <v>4</v>
      </c>
    </row>
    <row r="82" spans="1:14" x14ac:dyDescent="0.25">
      <c r="A82" s="3" t="str">
        <f t="shared" si="9"/>
        <v>Московский</v>
      </c>
      <c r="B82" s="11" t="str">
        <f t="shared" si="9"/>
        <v>ГБОУ СОШ №351</v>
      </c>
      <c r="C82" s="5">
        <f t="shared" si="9"/>
        <v>11351</v>
      </c>
      <c r="D82" s="5" t="str">
        <f t="shared" si="9"/>
        <v>СОШ с углуб.</v>
      </c>
      <c r="E82" s="12" t="str">
        <f t="shared" si="9"/>
        <v>1в</v>
      </c>
      <c r="F82" s="7">
        <f t="shared" si="9"/>
        <v>126</v>
      </c>
      <c r="G82" s="7">
        <f t="shared" si="9"/>
        <v>109</v>
      </c>
      <c r="H82" s="8">
        <f t="shared" si="10"/>
        <v>11351080</v>
      </c>
      <c r="I82" s="9">
        <v>1</v>
      </c>
      <c r="J82" s="9">
        <v>1</v>
      </c>
      <c r="K82" s="9">
        <v>1</v>
      </c>
      <c r="L82" s="9">
        <v>1</v>
      </c>
      <c r="M82" s="9">
        <v>1</v>
      </c>
      <c r="N82" s="10">
        <f t="shared" si="8"/>
        <v>5</v>
      </c>
    </row>
    <row r="83" spans="1:14" x14ac:dyDescent="0.25">
      <c r="A83" s="3" t="str">
        <f t="shared" si="9"/>
        <v>Московский</v>
      </c>
      <c r="B83" s="11" t="str">
        <f t="shared" si="9"/>
        <v>ГБОУ СОШ №351</v>
      </c>
      <c r="C83" s="5">
        <f t="shared" si="9"/>
        <v>11351</v>
      </c>
      <c r="D83" s="5" t="str">
        <f t="shared" si="9"/>
        <v>СОШ с углуб.</v>
      </c>
      <c r="E83" s="12" t="str">
        <f t="shared" si="9"/>
        <v>1в</v>
      </c>
      <c r="F83" s="7">
        <f t="shared" si="9"/>
        <v>126</v>
      </c>
      <c r="G83" s="7">
        <f t="shared" si="9"/>
        <v>109</v>
      </c>
      <c r="H83" s="8">
        <f t="shared" si="10"/>
        <v>11351081</v>
      </c>
      <c r="I83" s="9">
        <v>1</v>
      </c>
      <c r="J83" s="9">
        <v>1</v>
      </c>
      <c r="K83" s="9">
        <v>0</v>
      </c>
      <c r="L83" s="9">
        <v>1</v>
      </c>
      <c r="M83" s="9">
        <v>1</v>
      </c>
      <c r="N83" s="10">
        <f t="shared" si="8"/>
        <v>4</v>
      </c>
    </row>
    <row r="84" spans="1:14" x14ac:dyDescent="0.25">
      <c r="A84" s="3" t="str">
        <f t="shared" si="9"/>
        <v>Московский</v>
      </c>
      <c r="B84" s="11" t="str">
        <f t="shared" si="9"/>
        <v>ГБОУ СОШ №351</v>
      </c>
      <c r="C84" s="5">
        <f t="shared" si="9"/>
        <v>11351</v>
      </c>
      <c r="D84" s="5" t="str">
        <f t="shared" si="9"/>
        <v>СОШ с углуб.</v>
      </c>
      <c r="E84" s="13" t="s">
        <v>18</v>
      </c>
      <c r="F84" s="7">
        <f t="shared" si="9"/>
        <v>126</v>
      </c>
      <c r="G84" s="7">
        <f t="shared" si="9"/>
        <v>109</v>
      </c>
      <c r="H84" s="8">
        <f t="shared" si="10"/>
        <v>11351082</v>
      </c>
      <c r="I84" s="9">
        <v>0</v>
      </c>
      <c r="J84" s="9">
        <v>0</v>
      </c>
      <c r="K84" s="9">
        <v>0</v>
      </c>
      <c r="L84" s="9">
        <v>1</v>
      </c>
      <c r="M84" s="9">
        <v>1</v>
      </c>
      <c r="N84" s="10">
        <f t="shared" si="8"/>
        <v>2</v>
      </c>
    </row>
    <row r="85" spans="1:14" x14ac:dyDescent="0.25">
      <c r="A85" s="3" t="str">
        <f t="shared" ref="A85:G100" si="11">A84</f>
        <v>Московский</v>
      </c>
      <c r="B85" s="11" t="str">
        <f t="shared" si="11"/>
        <v>ГБОУ СОШ №351</v>
      </c>
      <c r="C85" s="5">
        <f t="shared" si="11"/>
        <v>11351</v>
      </c>
      <c r="D85" s="5" t="str">
        <f t="shared" si="11"/>
        <v>СОШ с углуб.</v>
      </c>
      <c r="E85" s="12" t="str">
        <f t="shared" si="11"/>
        <v>1г</v>
      </c>
      <c r="F85" s="7">
        <f t="shared" si="11"/>
        <v>126</v>
      </c>
      <c r="G85" s="7">
        <f t="shared" si="11"/>
        <v>109</v>
      </c>
      <c r="H85" s="8">
        <f t="shared" si="10"/>
        <v>11351083</v>
      </c>
      <c r="I85" s="9">
        <v>0</v>
      </c>
      <c r="J85" s="9">
        <v>1</v>
      </c>
      <c r="K85" s="9">
        <v>1</v>
      </c>
      <c r="L85" s="9">
        <v>1</v>
      </c>
      <c r="M85" s="9">
        <v>1</v>
      </c>
      <c r="N85" s="10">
        <f t="shared" si="8"/>
        <v>4</v>
      </c>
    </row>
    <row r="86" spans="1:14" x14ac:dyDescent="0.25">
      <c r="A86" s="3" t="str">
        <f t="shared" si="11"/>
        <v>Московский</v>
      </c>
      <c r="B86" s="11" t="str">
        <f t="shared" si="11"/>
        <v>ГБОУ СОШ №351</v>
      </c>
      <c r="C86" s="5">
        <f t="shared" si="11"/>
        <v>11351</v>
      </c>
      <c r="D86" s="5" t="str">
        <f t="shared" si="11"/>
        <v>СОШ с углуб.</v>
      </c>
      <c r="E86" s="12" t="str">
        <f t="shared" si="11"/>
        <v>1г</v>
      </c>
      <c r="F86" s="7">
        <f t="shared" si="11"/>
        <v>126</v>
      </c>
      <c r="G86" s="7">
        <f t="shared" si="11"/>
        <v>109</v>
      </c>
      <c r="H86" s="8">
        <f t="shared" si="10"/>
        <v>11351084</v>
      </c>
      <c r="I86" s="9">
        <v>1</v>
      </c>
      <c r="J86" s="9">
        <v>1</v>
      </c>
      <c r="K86" s="9">
        <v>0</v>
      </c>
      <c r="L86" s="9">
        <v>1</v>
      </c>
      <c r="M86" s="9">
        <v>1</v>
      </c>
      <c r="N86" s="10">
        <f t="shared" si="8"/>
        <v>4</v>
      </c>
    </row>
    <row r="87" spans="1:14" x14ac:dyDescent="0.25">
      <c r="A87" s="3" t="str">
        <f t="shared" si="11"/>
        <v>Московский</v>
      </c>
      <c r="B87" s="11" t="str">
        <f t="shared" si="11"/>
        <v>ГБОУ СОШ №351</v>
      </c>
      <c r="C87" s="5">
        <f t="shared" si="11"/>
        <v>11351</v>
      </c>
      <c r="D87" s="5" t="str">
        <f t="shared" si="11"/>
        <v>СОШ с углуб.</v>
      </c>
      <c r="E87" s="12" t="str">
        <f t="shared" si="11"/>
        <v>1г</v>
      </c>
      <c r="F87" s="7">
        <f t="shared" si="11"/>
        <v>126</v>
      </c>
      <c r="G87" s="7">
        <f t="shared" si="11"/>
        <v>109</v>
      </c>
      <c r="H87" s="8">
        <f t="shared" si="10"/>
        <v>11351085</v>
      </c>
      <c r="I87" s="9">
        <v>0</v>
      </c>
      <c r="J87" s="9">
        <v>1</v>
      </c>
      <c r="K87" s="9">
        <v>0</v>
      </c>
      <c r="L87" s="9">
        <v>1</v>
      </c>
      <c r="M87" s="9">
        <v>0</v>
      </c>
      <c r="N87" s="10">
        <f t="shared" si="8"/>
        <v>2</v>
      </c>
    </row>
    <row r="88" spans="1:14" x14ac:dyDescent="0.25">
      <c r="A88" s="3" t="str">
        <f t="shared" si="11"/>
        <v>Московский</v>
      </c>
      <c r="B88" s="11" t="str">
        <f t="shared" si="11"/>
        <v>ГБОУ СОШ №351</v>
      </c>
      <c r="C88" s="5">
        <f t="shared" si="11"/>
        <v>11351</v>
      </c>
      <c r="D88" s="5" t="str">
        <f t="shared" si="11"/>
        <v>СОШ с углуб.</v>
      </c>
      <c r="E88" s="12" t="str">
        <f t="shared" si="11"/>
        <v>1г</v>
      </c>
      <c r="F88" s="7">
        <f t="shared" si="11"/>
        <v>126</v>
      </c>
      <c r="G88" s="7">
        <f t="shared" si="11"/>
        <v>109</v>
      </c>
      <c r="H88" s="8">
        <f t="shared" si="10"/>
        <v>11351086</v>
      </c>
      <c r="I88" s="9">
        <v>1</v>
      </c>
      <c r="J88" s="9">
        <v>1</v>
      </c>
      <c r="K88" s="9">
        <v>0</v>
      </c>
      <c r="L88" s="9">
        <v>1</v>
      </c>
      <c r="M88" s="9">
        <v>1</v>
      </c>
      <c r="N88" s="10">
        <f t="shared" si="8"/>
        <v>4</v>
      </c>
    </row>
    <row r="89" spans="1:14" x14ac:dyDescent="0.25">
      <c r="A89" s="3" t="str">
        <f t="shared" si="11"/>
        <v>Московский</v>
      </c>
      <c r="B89" s="11" t="str">
        <f t="shared" si="11"/>
        <v>ГБОУ СОШ №351</v>
      </c>
      <c r="C89" s="5">
        <f t="shared" si="11"/>
        <v>11351</v>
      </c>
      <c r="D89" s="5" t="str">
        <f t="shared" si="11"/>
        <v>СОШ с углуб.</v>
      </c>
      <c r="E89" s="12" t="str">
        <f t="shared" si="11"/>
        <v>1г</v>
      </c>
      <c r="F89" s="7">
        <f t="shared" si="11"/>
        <v>126</v>
      </c>
      <c r="G89" s="7">
        <f t="shared" si="11"/>
        <v>109</v>
      </c>
      <c r="H89" s="8">
        <f t="shared" si="10"/>
        <v>11351087</v>
      </c>
      <c r="I89" s="9">
        <v>1</v>
      </c>
      <c r="J89" s="9">
        <v>0</v>
      </c>
      <c r="K89" s="9">
        <v>1</v>
      </c>
      <c r="L89" s="9">
        <v>1</v>
      </c>
      <c r="M89" s="9">
        <v>1</v>
      </c>
      <c r="N89" s="10">
        <f t="shared" si="8"/>
        <v>4</v>
      </c>
    </row>
    <row r="90" spans="1:14" x14ac:dyDescent="0.25">
      <c r="A90" s="3" t="str">
        <f t="shared" si="11"/>
        <v>Московский</v>
      </c>
      <c r="B90" s="11" t="str">
        <f t="shared" si="11"/>
        <v>ГБОУ СОШ №351</v>
      </c>
      <c r="C90" s="5">
        <f t="shared" si="11"/>
        <v>11351</v>
      </c>
      <c r="D90" s="5" t="str">
        <f t="shared" si="11"/>
        <v>СОШ с углуб.</v>
      </c>
      <c r="E90" s="12" t="str">
        <f t="shared" si="11"/>
        <v>1г</v>
      </c>
      <c r="F90" s="7">
        <f t="shared" si="11"/>
        <v>126</v>
      </c>
      <c r="G90" s="7">
        <f t="shared" si="11"/>
        <v>109</v>
      </c>
      <c r="H90" s="8">
        <f t="shared" si="10"/>
        <v>11351088</v>
      </c>
      <c r="I90" s="9">
        <v>1</v>
      </c>
      <c r="J90" s="9">
        <v>0</v>
      </c>
      <c r="K90" s="9">
        <v>1</v>
      </c>
      <c r="L90" s="9">
        <v>1</v>
      </c>
      <c r="M90" s="9">
        <v>0</v>
      </c>
      <c r="N90" s="10">
        <f t="shared" si="8"/>
        <v>3</v>
      </c>
    </row>
    <row r="91" spans="1:14" x14ac:dyDescent="0.25">
      <c r="A91" s="3" t="str">
        <f t="shared" si="11"/>
        <v>Московский</v>
      </c>
      <c r="B91" s="11" t="str">
        <f t="shared" si="11"/>
        <v>ГБОУ СОШ №351</v>
      </c>
      <c r="C91" s="5">
        <f t="shared" si="11"/>
        <v>11351</v>
      </c>
      <c r="D91" s="5" t="str">
        <f t="shared" si="11"/>
        <v>СОШ с углуб.</v>
      </c>
      <c r="E91" s="12" t="str">
        <f t="shared" si="11"/>
        <v>1г</v>
      </c>
      <c r="F91" s="7">
        <f t="shared" si="11"/>
        <v>126</v>
      </c>
      <c r="G91" s="7">
        <f t="shared" si="11"/>
        <v>109</v>
      </c>
      <c r="H91" s="8">
        <f t="shared" si="10"/>
        <v>11351089</v>
      </c>
      <c r="I91" s="9">
        <v>1</v>
      </c>
      <c r="J91" s="9">
        <v>1</v>
      </c>
      <c r="K91" s="9">
        <v>1</v>
      </c>
      <c r="L91" s="9">
        <v>1</v>
      </c>
      <c r="M91" s="9">
        <v>1</v>
      </c>
      <c r="N91" s="10">
        <f t="shared" si="8"/>
        <v>5</v>
      </c>
    </row>
    <row r="92" spans="1:14" x14ac:dyDescent="0.25">
      <c r="A92" s="3" t="str">
        <f t="shared" si="11"/>
        <v>Московский</v>
      </c>
      <c r="B92" s="11" t="str">
        <f t="shared" si="11"/>
        <v>ГБОУ СОШ №351</v>
      </c>
      <c r="C92" s="5">
        <f t="shared" si="11"/>
        <v>11351</v>
      </c>
      <c r="D92" s="5" t="str">
        <f t="shared" si="11"/>
        <v>СОШ с углуб.</v>
      </c>
      <c r="E92" s="12" t="str">
        <f t="shared" si="11"/>
        <v>1г</v>
      </c>
      <c r="F92" s="7">
        <f t="shared" si="11"/>
        <v>126</v>
      </c>
      <c r="G92" s="7">
        <f t="shared" si="11"/>
        <v>109</v>
      </c>
      <c r="H92" s="8">
        <f t="shared" si="10"/>
        <v>11351090</v>
      </c>
      <c r="I92" s="9">
        <v>1</v>
      </c>
      <c r="J92" s="9">
        <v>0</v>
      </c>
      <c r="K92" s="9">
        <v>1</v>
      </c>
      <c r="L92" s="9">
        <v>1</v>
      </c>
      <c r="M92" s="9">
        <v>0</v>
      </c>
      <c r="N92" s="10">
        <f t="shared" si="8"/>
        <v>3</v>
      </c>
    </row>
    <row r="93" spans="1:14" x14ac:dyDescent="0.25">
      <c r="A93" s="3" t="str">
        <f t="shared" si="11"/>
        <v>Московский</v>
      </c>
      <c r="B93" s="11" t="str">
        <f t="shared" si="11"/>
        <v>ГБОУ СОШ №351</v>
      </c>
      <c r="C93" s="5">
        <f t="shared" si="11"/>
        <v>11351</v>
      </c>
      <c r="D93" s="5" t="str">
        <f t="shared" si="11"/>
        <v>СОШ с углуб.</v>
      </c>
      <c r="E93" s="12" t="str">
        <f t="shared" si="11"/>
        <v>1г</v>
      </c>
      <c r="F93" s="7">
        <f t="shared" si="11"/>
        <v>126</v>
      </c>
      <c r="G93" s="7">
        <f t="shared" si="11"/>
        <v>109</v>
      </c>
      <c r="H93" s="8">
        <f t="shared" si="10"/>
        <v>11351091</v>
      </c>
      <c r="I93" s="9">
        <v>0</v>
      </c>
      <c r="J93" s="9">
        <v>0</v>
      </c>
      <c r="K93" s="9">
        <v>0</v>
      </c>
      <c r="L93" s="9">
        <v>1</v>
      </c>
      <c r="M93" s="9">
        <v>1</v>
      </c>
      <c r="N93" s="10">
        <f t="shared" si="8"/>
        <v>2</v>
      </c>
    </row>
    <row r="94" spans="1:14" x14ac:dyDescent="0.25">
      <c r="A94" s="3" t="str">
        <f t="shared" si="11"/>
        <v>Московский</v>
      </c>
      <c r="B94" s="11" t="str">
        <f t="shared" si="11"/>
        <v>ГБОУ СОШ №351</v>
      </c>
      <c r="C94" s="5">
        <f t="shared" si="11"/>
        <v>11351</v>
      </c>
      <c r="D94" s="5" t="str">
        <f t="shared" si="11"/>
        <v>СОШ с углуб.</v>
      </c>
      <c r="E94" s="12" t="str">
        <f t="shared" si="11"/>
        <v>1г</v>
      </c>
      <c r="F94" s="7">
        <f t="shared" si="11"/>
        <v>126</v>
      </c>
      <c r="G94" s="7">
        <f t="shared" si="11"/>
        <v>109</v>
      </c>
      <c r="H94" s="8">
        <f t="shared" si="10"/>
        <v>11351092</v>
      </c>
      <c r="I94" s="9">
        <v>0</v>
      </c>
      <c r="J94" s="9">
        <v>0</v>
      </c>
      <c r="K94" s="9">
        <v>1</v>
      </c>
      <c r="L94" s="9">
        <v>1</v>
      </c>
      <c r="M94" s="9">
        <v>1</v>
      </c>
      <c r="N94" s="10">
        <f t="shared" si="8"/>
        <v>3</v>
      </c>
    </row>
    <row r="95" spans="1:14" x14ac:dyDescent="0.25">
      <c r="A95" s="3" t="str">
        <f t="shared" si="11"/>
        <v>Московский</v>
      </c>
      <c r="B95" s="11" t="str">
        <f t="shared" si="11"/>
        <v>ГБОУ СОШ №351</v>
      </c>
      <c r="C95" s="5">
        <f t="shared" si="11"/>
        <v>11351</v>
      </c>
      <c r="D95" s="5" t="str">
        <f t="shared" si="11"/>
        <v>СОШ с углуб.</v>
      </c>
      <c r="E95" s="12" t="str">
        <f t="shared" si="11"/>
        <v>1г</v>
      </c>
      <c r="F95" s="7">
        <f t="shared" si="11"/>
        <v>126</v>
      </c>
      <c r="G95" s="7">
        <f t="shared" si="11"/>
        <v>109</v>
      </c>
      <c r="H95" s="8">
        <f t="shared" si="10"/>
        <v>11351093</v>
      </c>
      <c r="I95" s="9">
        <v>0</v>
      </c>
      <c r="J95" s="9">
        <v>0</v>
      </c>
      <c r="K95" s="9">
        <v>0</v>
      </c>
      <c r="L95" s="9">
        <v>1</v>
      </c>
      <c r="M95" s="9">
        <v>1</v>
      </c>
      <c r="N95" s="10">
        <f t="shared" si="8"/>
        <v>2</v>
      </c>
    </row>
    <row r="96" spans="1:14" x14ac:dyDescent="0.25">
      <c r="A96" s="3" t="str">
        <f t="shared" si="11"/>
        <v>Московский</v>
      </c>
      <c r="B96" s="11" t="str">
        <f t="shared" si="11"/>
        <v>ГБОУ СОШ №351</v>
      </c>
      <c r="C96" s="5">
        <f t="shared" si="11"/>
        <v>11351</v>
      </c>
      <c r="D96" s="5" t="str">
        <f t="shared" si="11"/>
        <v>СОШ с углуб.</v>
      </c>
      <c r="E96" s="12" t="str">
        <f t="shared" si="11"/>
        <v>1г</v>
      </c>
      <c r="F96" s="7">
        <f t="shared" si="11"/>
        <v>126</v>
      </c>
      <c r="G96" s="7">
        <f t="shared" si="11"/>
        <v>109</v>
      </c>
      <c r="H96" s="8">
        <f t="shared" si="10"/>
        <v>11351094</v>
      </c>
      <c r="I96" s="9">
        <v>1</v>
      </c>
      <c r="J96" s="9">
        <v>1</v>
      </c>
      <c r="K96" s="9">
        <v>1</v>
      </c>
      <c r="L96" s="9">
        <v>1</v>
      </c>
      <c r="M96" s="9">
        <v>1</v>
      </c>
      <c r="N96" s="10">
        <f t="shared" si="8"/>
        <v>5</v>
      </c>
    </row>
    <row r="97" spans="1:14" x14ac:dyDescent="0.25">
      <c r="A97" s="3" t="str">
        <f t="shared" si="11"/>
        <v>Московский</v>
      </c>
      <c r="B97" s="11" t="str">
        <f t="shared" si="11"/>
        <v>ГБОУ СОШ №351</v>
      </c>
      <c r="C97" s="5">
        <f t="shared" si="11"/>
        <v>11351</v>
      </c>
      <c r="D97" s="5" t="str">
        <f t="shared" si="11"/>
        <v>СОШ с углуб.</v>
      </c>
      <c r="E97" s="12" t="str">
        <f t="shared" si="11"/>
        <v>1г</v>
      </c>
      <c r="F97" s="7">
        <f t="shared" si="11"/>
        <v>126</v>
      </c>
      <c r="G97" s="7">
        <f t="shared" si="11"/>
        <v>109</v>
      </c>
      <c r="H97" s="8">
        <f t="shared" si="10"/>
        <v>11351095</v>
      </c>
      <c r="I97" s="9">
        <v>1</v>
      </c>
      <c r="J97" s="9">
        <v>1</v>
      </c>
      <c r="K97" s="9">
        <v>1</v>
      </c>
      <c r="L97" s="9">
        <v>1</v>
      </c>
      <c r="M97" s="9">
        <v>1</v>
      </c>
      <c r="N97" s="10">
        <f t="shared" si="8"/>
        <v>5</v>
      </c>
    </row>
    <row r="98" spans="1:14" x14ac:dyDescent="0.25">
      <c r="A98" s="3" t="str">
        <f t="shared" si="11"/>
        <v>Московский</v>
      </c>
      <c r="B98" s="11" t="str">
        <f t="shared" si="11"/>
        <v>ГБОУ СОШ №351</v>
      </c>
      <c r="C98" s="5">
        <f t="shared" si="11"/>
        <v>11351</v>
      </c>
      <c r="D98" s="5" t="str">
        <f t="shared" si="11"/>
        <v>СОШ с углуб.</v>
      </c>
      <c r="E98" s="12" t="str">
        <f t="shared" si="11"/>
        <v>1г</v>
      </c>
      <c r="F98" s="7">
        <f t="shared" si="11"/>
        <v>126</v>
      </c>
      <c r="G98" s="7">
        <f t="shared" si="11"/>
        <v>109</v>
      </c>
      <c r="H98" s="8">
        <f t="shared" si="10"/>
        <v>11351096</v>
      </c>
      <c r="I98" s="9">
        <v>1</v>
      </c>
      <c r="J98" s="9">
        <v>1</v>
      </c>
      <c r="K98" s="9">
        <v>1</v>
      </c>
      <c r="L98" s="9">
        <v>1</v>
      </c>
      <c r="M98" s="9">
        <v>1</v>
      </c>
      <c r="N98" s="10">
        <f t="shared" si="8"/>
        <v>5</v>
      </c>
    </row>
    <row r="99" spans="1:14" x14ac:dyDescent="0.25">
      <c r="A99" s="3" t="str">
        <f t="shared" si="11"/>
        <v>Московский</v>
      </c>
      <c r="B99" s="11" t="str">
        <f t="shared" si="11"/>
        <v>ГБОУ СОШ №351</v>
      </c>
      <c r="C99" s="5">
        <f t="shared" si="11"/>
        <v>11351</v>
      </c>
      <c r="D99" s="5" t="str">
        <f t="shared" si="11"/>
        <v>СОШ с углуб.</v>
      </c>
      <c r="E99" s="12" t="str">
        <f t="shared" si="11"/>
        <v>1г</v>
      </c>
      <c r="F99" s="7">
        <f t="shared" si="11"/>
        <v>126</v>
      </c>
      <c r="G99" s="7">
        <f t="shared" si="11"/>
        <v>109</v>
      </c>
      <c r="H99" s="8">
        <f t="shared" si="10"/>
        <v>11351097</v>
      </c>
      <c r="I99" s="9">
        <v>0</v>
      </c>
      <c r="J99" s="9">
        <v>0</v>
      </c>
      <c r="K99" s="9">
        <v>1</v>
      </c>
      <c r="L99" s="9">
        <v>1</v>
      </c>
      <c r="M99" s="9">
        <v>1</v>
      </c>
      <c r="N99" s="10">
        <f t="shared" si="8"/>
        <v>3</v>
      </c>
    </row>
    <row r="100" spans="1:14" x14ac:dyDescent="0.25">
      <c r="A100" s="3" t="str">
        <f t="shared" si="11"/>
        <v>Московский</v>
      </c>
      <c r="B100" s="11" t="str">
        <f t="shared" si="11"/>
        <v>ГБОУ СОШ №351</v>
      </c>
      <c r="C100" s="5">
        <f t="shared" si="11"/>
        <v>11351</v>
      </c>
      <c r="D100" s="5" t="str">
        <f t="shared" si="11"/>
        <v>СОШ с углуб.</v>
      </c>
      <c r="E100" s="12" t="str">
        <f t="shared" si="11"/>
        <v>1г</v>
      </c>
      <c r="F100" s="7">
        <f t="shared" si="11"/>
        <v>126</v>
      </c>
      <c r="G100" s="7">
        <f t="shared" si="11"/>
        <v>109</v>
      </c>
      <c r="H100" s="8">
        <f t="shared" si="10"/>
        <v>11351098</v>
      </c>
      <c r="I100" s="9">
        <v>1</v>
      </c>
      <c r="J100" s="9">
        <v>1</v>
      </c>
      <c r="K100" s="9">
        <v>1</v>
      </c>
      <c r="L100" s="9">
        <v>1</v>
      </c>
      <c r="M100" s="9">
        <v>1</v>
      </c>
      <c r="N100" s="10">
        <f t="shared" si="8"/>
        <v>5</v>
      </c>
    </row>
    <row r="101" spans="1:14" x14ac:dyDescent="0.25">
      <c r="A101" s="3" t="str">
        <f t="shared" ref="A101:G112" si="12">A100</f>
        <v>Московский</v>
      </c>
      <c r="B101" s="11" t="str">
        <f t="shared" si="12"/>
        <v>ГБОУ СОШ №351</v>
      </c>
      <c r="C101" s="5">
        <f t="shared" si="12"/>
        <v>11351</v>
      </c>
      <c r="D101" s="5" t="str">
        <f t="shared" si="12"/>
        <v>СОШ с углуб.</v>
      </c>
      <c r="E101" s="12" t="str">
        <f t="shared" si="12"/>
        <v>1г</v>
      </c>
      <c r="F101" s="7">
        <f t="shared" si="12"/>
        <v>126</v>
      </c>
      <c r="G101" s="7">
        <f t="shared" si="12"/>
        <v>109</v>
      </c>
      <c r="H101" s="8">
        <f t="shared" si="10"/>
        <v>11351099</v>
      </c>
      <c r="I101" s="9">
        <v>0</v>
      </c>
      <c r="J101" s="9">
        <v>1</v>
      </c>
      <c r="K101" s="9">
        <v>1</v>
      </c>
      <c r="L101" s="9">
        <v>1</v>
      </c>
      <c r="M101" s="9">
        <v>1</v>
      </c>
      <c r="N101" s="10">
        <f t="shared" si="8"/>
        <v>4</v>
      </c>
    </row>
    <row r="102" spans="1:14" x14ac:dyDescent="0.25">
      <c r="A102" s="3" t="str">
        <f t="shared" si="12"/>
        <v>Московский</v>
      </c>
      <c r="B102" s="11" t="str">
        <f t="shared" si="12"/>
        <v>ГБОУ СОШ №351</v>
      </c>
      <c r="C102" s="5">
        <f t="shared" si="12"/>
        <v>11351</v>
      </c>
      <c r="D102" s="5" t="str">
        <f t="shared" si="12"/>
        <v>СОШ с углуб.</v>
      </c>
      <c r="E102" s="12" t="str">
        <f t="shared" si="12"/>
        <v>1г</v>
      </c>
      <c r="F102" s="7">
        <f t="shared" si="12"/>
        <v>126</v>
      </c>
      <c r="G102" s="7">
        <f t="shared" si="12"/>
        <v>109</v>
      </c>
      <c r="H102" s="8">
        <f t="shared" si="10"/>
        <v>11351100</v>
      </c>
      <c r="I102" s="9">
        <v>0</v>
      </c>
      <c r="J102" s="9">
        <v>1</v>
      </c>
      <c r="K102" s="9">
        <v>1</v>
      </c>
      <c r="L102" s="9">
        <v>1</v>
      </c>
      <c r="M102" s="9">
        <v>1</v>
      </c>
      <c r="N102" s="10">
        <f t="shared" si="8"/>
        <v>4</v>
      </c>
    </row>
    <row r="103" spans="1:14" x14ac:dyDescent="0.25">
      <c r="A103" s="3" t="str">
        <f t="shared" si="12"/>
        <v>Московский</v>
      </c>
      <c r="B103" s="11" t="str">
        <f t="shared" si="12"/>
        <v>ГБОУ СОШ №351</v>
      </c>
      <c r="C103" s="5">
        <f t="shared" si="12"/>
        <v>11351</v>
      </c>
      <c r="D103" s="5" t="str">
        <f t="shared" si="12"/>
        <v>СОШ с углуб.</v>
      </c>
      <c r="E103" s="12" t="str">
        <f t="shared" si="12"/>
        <v>1г</v>
      </c>
      <c r="F103" s="7">
        <f t="shared" si="12"/>
        <v>126</v>
      </c>
      <c r="G103" s="7">
        <f t="shared" si="12"/>
        <v>109</v>
      </c>
      <c r="H103" s="8">
        <f t="shared" si="10"/>
        <v>11351101</v>
      </c>
      <c r="I103" s="9">
        <v>1</v>
      </c>
      <c r="J103" s="9">
        <v>1</v>
      </c>
      <c r="K103" s="9">
        <v>1</v>
      </c>
      <c r="L103" s="9">
        <v>1</v>
      </c>
      <c r="M103" s="9">
        <v>1</v>
      </c>
      <c r="N103" s="10">
        <f t="shared" si="8"/>
        <v>5</v>
      </c>
    </row>
    <row r="104" spans="1:14" x14ac:dyDescent="0.25">
      <c r="A104" s="3" t="str">
        <f t="shared" si="12"/>
        <v>Московский</v>
      </c>
      <c r="B104" s="11" t="str">
        <f t="shared" si="12"/>
        <v>ГБОУ СОШ №351</v>
      </c>
      <c r="C104" s="5">
        <f t="shared" si="12"/>
        <v>11351</v>
      </c>
      <c r="D104" s="5" t="str">
        <f t="shared" si="12"/>
        <v>СОШ с углуб.</v>
      </c>
      <c r="E104" s="12" t="str">
        <f t="shared" si="12"/>
        <v>1г</v>
      </c>
      <c r="F104" s="7">
        <f t="shared" si="12"/>
        <v>126</v>
      </c>
      <c r="G104" s="7">
        <f t="shared" si="12"/>
        <v>109</v>
      </c>
      <c r="H104" s="8">
        <f t="shared" si="10"/>
        <v>11351102</v>
      </c>
      <c r="I104" s="9">
        <v>1</v>
      </c>
      <c r="J104" s="9">
        <v>1</v>
      </c>
      <c r="K104" s="9">
        <v>1</v>
      </c>
      <c r="L104" s="9">
        <v>1</v>
      </c>
      <c r="M104" s="9">
        <v>1</v>
      </c>
      <c r="N104" s="10">
        <f t="shared" si="8"/>
        <v>5</v>
      </c>
    </row>
    <row r="105" spans="1:14" x14ac:dyDescent="0.25">
      <c r="A105" s="3" t="str">
        <f t="shared" si="12"/>
        <v>Московский</v>
      </c>
      <c r="B105" s="11" t="str">
        <f t="shared" si="12"/>
        <v>ГБОУ СОШ №351</v>
      </c>
      <c r="C105" s="5">
        <f t="shared" si="12"/>
        <v>11351</v>
      </c>
      <c r="D105" s="5" t="str">
        <f t="shared" si="12"/>
        <v>СОШ с углуб.</v>
      </c>
      <c r="E105" s="12" t="str">
        <f t="shared" si="12"/>
        <v>1г</v>
      </c>
      <c r="F105" s="7">
        <f t="shared" si="12"/>
        <v>126</v>
      </c>
      <c r="G105" s="7">
        <f t="shared" si="12"/>
        <v>109</v>
      </c>
      <c r="H105" s="8">
        <f t="shared" si="10"/>
        <v>11351103</v>
      </c>
      <c r="I105" s="9">
        <v>1</v>
      </c>
      <c r="J105" s="9">
        <v>1</v>
      </c>
      <c r="K105" s="9">
        <v>0</v>
      </c>
      <c r="L105" s="9">
        <v>1</v>
      </c>
      <c r="M105" s="9">
        <v>1</v>
      </c>
      <c r="N105" s="10">
        <f t="shared" si="8"/>
        <v>4</v>
      </c>
    </row>
    <row r="106" spans="1:14" x14ac:dyDescent="0.25">
      <c r="A106" s="3" t="str">
        <f t="shared" si="12"/>
        <v>Московский</v>
      </c>
      <c r="B106" s="11" t="str">
        <f t="shared" si="12"/>
        <v>ГБОУ СОШ №351</v>
      </c>
      <c r="C106" s="5">
        <f t="shared" si="12"/>
        <v>11351</v>
      </c>
      <c r="D106" s="5" t="str">
        <f t="shared" si="12"/>
        <v>СОШ с углуб.</v>
      </c>
      <c r="E106" s="12" t="str">
        <f t="shared" si="12"/>
        <v>1г</v>
      </c>
      <c r="F106" s="7">
        <f t="shared" si="12"/>
        <v>126</v>
      </c>
      <c r="G106" s="7">
        <f t="shared" si="12"/>
        <v>109</v>
      </c>
      <c r="H106" s="8">
        <f t="shared" si="10"/>
        <v>11351104</v>
      </c>
      <c r="I106" s="9">
        <v>1</v>
      </c>
      <c r="J106" s="9">
        <v>0</v>
      </c>
      <c r="K106" s="9">
        <v>1</v>
      </c>
      <c r="L106" s="9">
        <v>1</v>
      </c>
      <c r="M106" s="9">
        <v>1</v>
      </c>
      <c r="N106" s="10">
        <f t="shared" si="8"/>
        <v>4</v>
      </c>
    </row>
    <row r="107" spans="1:14" x14ac:dyDescent="0.25">
      <c r="A107" s="3" t="str">
        <f t="shared" si="12"/>
        <v>Московский</v>
      </c>
      <c r="B107" s="11" t="str">
        <f t="shared" si="12"/>
        <v>ГБОУ СОШ №351</v>
      </c>
      <c r="C107" s="5">
        <f t="shared" si="12"/>
        <v>11351</v>
      </c>
      <c r="D107" s="5" t="str">
        <f t="shared" si="12"/>
        <v>СОШ с углуб.</v>
      </c>
      <c r="E107" s="12" t="str">
        <f t="shared" si="12"/>
        <v>1г</v>
      </c>
      <c r="F107" s="7">
        <f t="shared" si="12"/>
        <v>126</v>
      </c>
      <c r="G107" s="7">
        <f t="shared" si="12"/>
        <v>109</v>
      </c>
      <c r="H107" s="8">
        <f t="shared" si="10"/>
        <v>11351105</v>
      </c>
      <c r="I107" s="9">
        <v>1</v>
      </c>
      <c r="J107" s="9">
        <v>1</v>
      </c>
      <c r="K107" s="9">
        <v>1</v>
      </c>
      <c r="L107" s="9">
        <v>1</v>
      </c>
      <c r="M107" s="9">
        <v>1</v>
      </c>
      <c r="N107" s="10">
        <f t="shared" si="8"/>
        <v>5</v>
      </c>
    </row>
    <row r="108" spans="1:14" x14ac:dyDescent="0.25">
      <c r="A108" s="3" t="str">
        <f t="shared" si="12"/>
        <v>Московский</v>
      </c>
      <c r="B108" s="11" t="str">
        <f t="shared" si="12"/>
        <v>ГБОУ СОШ №351</v>
      </c>
      <c r="C108" s="5">
        <f t="shared" si="12"/>
        <v>11351</v>
      </c>
      <c r="D108" s="5" t="str">
        <f t="shared" si="12"/>
        <v>СОШ с углуб.</v>
      </c>
      <c r="E108" s="12" t="str">
        <f t="shared" si="12"/>
        <v>1г</v>
      </c>
      <c r="F108" s="7">
        <f t="shared" si="12"/>
        <v>126</v>
      </c>
      <c r="G108" s="7">
        <f t="shared" si="12"/>
        <v>109</v>
      </c>
      <c r="H108" s="8">
        <f t="shared" si="10"/>
        <v>11351106</v>
      </c>
      <c r="I108" s="9">
        <v>1</v>
      </c>
      <c r="J108" s="9">
        <v>1</v>
      </c>
      <c r="K108" s="9">
        <v>0</v>
      </c>
      <c r="L108" s="9">
        <v>1</v>
      </c>
      <c r="M108" s="9">
        <v>1</v>
      </c>
      <c r="N108" s="10">
        <f t="shared" si="8"/>
        <v>4</v>
      </c>
    </row>
    <row r="109" spans="1:14" x14ac:dyDescent="0.25">
      <c r="A109" s="3" t="str">
        <f t="shared" si="12"/>
        <v>Московский</v>
      </c>
      <c r="B109" s="11" t="str">
        <f t="shared" si="12"/>
        <v>ГБОУ СОШ №351</v>
      </c>
      <c r="C109" s="5">
        <f t="shared" si="12"/>
        <v>11351</v>
      </c>
      <c r="D109" s="5" t="str">
        <f t="shared" si="12"/>
        <v>СОШ с углуб.</v>
      </c>
      <c r="E109" s="12" t="str">
        <f t="shared" si="12"/>
        <v>1г</v>
      </c>
      <c r="F109" s="7">
        <f t="shared" si="12"/>
        <v>126</v>
      </c>
      <c r="G109" s="7">
        <f t="shared" si="12"/>
        <v>109</v>
      </c>
      <c r="H109" s="8">
        <f t="shared" si="10"/>
        <v>11351107</v>
      </c>
      <c r="I109" s="9">
        <v>1</v>
      </c>
      <c r="J109" s="9">
        <v>1</v>
      </c>
      <c r="K109" s="9">
        <v>1</v>
      </c>
      <c r="L109" s="9">
        <v>1</v>
      </c>
      <c r="M109" s="9">
        <v>1</v>
      </c>
      <c r="N109" s="10">
        <f t="shared" si="8"/>
        <v>5</v>
      </c>
    </row>
    <row r="110" spans="1:14" x14ac:dyDescent="0.25">
      <c r="A110" s="3" t="str">
        <f t="shared" si="12"/>
        <v>Московский</v>
      </c>
      <c r="B110" s="11" t="str">
        <f t="shared" si="12"/>
        <v>ГБОУ СОШ №351</v>
      </c>
      <c r="C110" s="5">
        <f t="shared" si="12"/>
        <v>11351</v>
      </c>
      <c r="D110" s="5" t="str">
        <f t="shared" si="12"/>
        <v>СОШ с углуб.</v>
      </c>
      <c r="E110" s="12" t="str">
        <f t="shared" si="12"/>
        <v>1г</v>
      </c>
      <c r="F110" s="7">
        <f t="shared" si="12"/>
        <v>126</v>
      </c>
      <c r="G110" s="7">
        <f t="shared" si="12"/>
        <v>109</v>
      </c>
      <c r="H110" s="8">
        <f t="shared" si="10"/>
        <v>11351108</v>
      </c>
      <c r="I110" s="9">
        <v>1</v>
      </c>
      <c r="J110" s="9">
        <v>1</v>
      </c>
      <c r="K110" s="9">
        <v>1</v>
      </c>
      <c r="L110" s="9">
        <v>1</v>
      </c>
      <c r="M110" s="9">
        <v>1</v>
      </c>
      <c r="N110" s="10">
        <f t="shared" si="8"/>
        <v>5</v>
      </c>
    </row>
    <row r="111" spans="1:14" x14ac:dyDescent="0.25">
      <c r="A111" s="3" t="str">
        <f t="shared" si="12"/>
        <v>Московский</v>
      </c>
      <c r="B111" s="11" t="str">
        <f t="shared" si="12"/>
        <v>ГБОУ СОШ №351</v>
      </c>
      <c r="C111" s="5">
        <f t="shared" si="12"/>
        <v>11351</v>
      </c>
      <c r="D111" s="5" t="str">
        <f t="shared" si="12"/>
        <v>СОШ с углуб.</v>
      </c>
      <c r="E111" s="12" t="str">
        <f t="shared" si="12"/>
        <v>1г</v>
      </c>
      <c r="F111" s="7">
        <f t="shared" si="12"/>
        <v>126</v>
      </c>
      <c r="G111" s="7">
        <f t="shared" si="12"/>
        <v>109</v>
      </c>
      <c r="H111" s="8">
        <f t="shared" si="10"/>
        <v>11351109</v>
      </c>
      <c r="I111" s="9">
        <v>0</v>
      </c>
      <c r="J111" s="9">
        <v>1</v>
      </c>
      <c r="K111" s="9">
        <v>0</v>
      </c>
      <c r="L111" s="9">
        <v>1</v>
      </c>
      <c r="M111" s="9">
        <v>1</v>
      </c>
      <c r="N111" s="10">
        <f t="shared" si="8"/>
        <v>3</v>
      </c>
    </row>
    <row r="112" spans="1:14" x14ac:dyDescent="0.25">
      <c r="A112" s="3" t="str">
        <f t="shared" si="12"/>
        <v>Московский</v>
      </c>
      <c r="B112" s="11" t="str">
        <f t="shared" si="12"/>
        <v>ГБОУ СОШ №351</v>
      </c>
      <c r="C112" s="5">
        <f t="shared" si="12"/>
        <v>11351</v>
      </c>
      <c r="D112" s="5" t="str">
        <f t="shared" si="12"/>
        <v>СОШ с углуб.</v>
      </c>
      <c r="E112" s="12" t="str">
        <f t="shared" si="12"/>
        <v>1г</v>
      </c>
      <c r="F112" s="7">
        <f t="shared" si="12"/>
        <v>126</v>
      </c>
      <c r="G112" s="7">
        <f t="shared" si="12"/>
        <v>109</v>
      </c>
      <c r="H112" s="8"/>
      <c r="I112" s="48">
        <f>SUM(I3:I111)/(109*1)</f>
        <v>0.84403669724770647</v>
      </c>
      <c r="J112" s="48">
        <f t="shared" ref="J112:M112" si="13">SUM(J3:J111)/(109*1)</f>
        <v>0.86238532110091748</v>
      </c>
      <c r="K112" s="48">
        <f t="shared" si="13"/>
        <v>0.5321100917431193</v>
      </c>
      <c r="L112" s="48">
        <f t="shared" si="13"/>
        <v>0.96330275229357798</v>
      </c>
      <c r="M112" s="48">
        <f t="shared" si="13"/>
        <v>0.94495412844036697</v>
      </c>
      <c r="N112" s="48">
        <f>SUM(N3:N111)/(109*5)</f>
        <v>0.82935779816513766</v>
      </c>
    </row>
    <row r="114" spans="1:3" x14ac:dyDescent="0.25">
      <c r="A114" s="54" t="s">
        <v>74</v>
      </c>
      <c r="B114" s="54" t="s">
        <v>75</v>
      </c>
      <c r="C114" s="54" t="s">
        <v>76</v>
      </c>
    </row>
    <row r="115" spans="1:3" x14ac:dyDescent="0.25">
      <c r="A115" s="54" t="s">
        <v>77</v>
      </c>
      <c r="B115" s="54">
        <v>1</v>
      </c>
      <c r="C115" s="55">
        <f>B115/109</f>
        <v>9.1743119266055051E-3</v>
      </c>
    </row>
    <row r="116" spans="1:3" x14ac:dyDescent="0.25">
      <c r="A116" s="54" t="s">
        <v>78</v>
      </c>
      <c r="B116" s="54">
        <v>7</v>
      </c>
      <c r="C116" s="55">
        <f t="shared" ref="C116:C119" si="14">B116/109</f>
        <v>6.4220183486238536E-2</v>
      </c>
    </row>
    <row r="117" spans="1:3" x14ac:dyDescent="0.25">
      <c r="A117" s="54" t="s">
        <v>79</v>
      </c>
      <c r="B117" s="54">
        <v>13</v>
      </c>
      <c r="C117" s="55">
        <f t="shared" si="14"/>
        <v>0.11926605504587157</v>
      </c>
    </row>
    <row r="118" spans="1:3" x14ac:dyDescent="0.25">
      <c r="A118" s="54" t="s">
        <v>80</v>
      </c>
      <c r="B118" s="54">
        <v>42</v>
      </c>
      <c r="C118" s="55">
        <f t="shared" si="14"/>
        <v>0.38532110091743121</v>
      </c>
    </row>
    <row r="119" spans="1:3" x14ac:dyDescent="0.25">
      <c r="A119" s="54" t="s">
        <v>81</v>
      </c>
      <c r="B119" s="54">
        <v>46</v>
      </c>
      <c r="C119" s="55">
        <f t="shared" si="14"/>
        <v>0.42201834862385323</v>
      </c>
    </row>
  </sheetData>
  <autoFilter ref="A1:N112"/>
  <mergeCells count="9">
    <mergeCell ref="G1:G2"/>
    <mergeCell ref="H1:H2"/>
    <mergeCell ref="N1:N2"/>
    <mergeCell ref="A1:A2"/>
    <mergeCell ref="B1:B2"/>
    <mergeCell ref="C1:C2"/>
    <mergeCell ref="D1:D2"/>
    <mergeCell ref="E1:E2"/>
    <mergeCell ref="F1:F2"/>
  </mergeCells>
  <dataValidations count="3">
    <dataValidation allowBlank="1" showErrorMessage="1" sqref="E3:G112"/>
    <dataValidation type="list" allowBlank="1" showInputMessage="1" showErrorMessage="1" sqref="I3:M111">
      <formula1>балл1</formula1>
    </dataValidation>
    <dataValidation type="list" allowBlank="1" showInputMessage="1" showErrorMessage="1" sqref="B3">
      <formula1>Название</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N34"/>
  <sheetViews>
    <sheetView zoomScaleNormal="100" zoomScaleSheetLayoutView="100" workbookViewId="0">
      <selection activeCell="B30" sqref="B30:B34"/>
    </sheetView>
  </sheetViews>
  <sheetFormatPr defaultRowHeight="15" x14ac:dyDescent="0.25"/>
  <cols>
    <col min="1" max="1" width="17.8554687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9" width="7.140625" bestFit="1" customWidth="1"/>
    <col min="10" max="13" width="6.85546875" bestFit="1" customWidth="1"/>
    <col min="14" max="14" width="7.5703125" bestFit="1" customWidth="1"/>
  </cols>
  <sheetData>
    <row r="1" spans="1:14"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x14ac:dyDescent="0.25">
      <c r="A2" s="172"/>
      <c r="B2" s="172"/>
      <c r="C2" s="172"/>
      <c r="D2" s="172"/>
      <c r="E2" s="173"/>
      <c r="F2" s="168"/>
      <c r="G2" s="168"/>
      <c r="H2" s="170"/>
      <c r="I2" s="2" t="s">
        <v>9</v>
      </c>
      <c r="J2" s="2" t="s">
        <v>9</v>
      </c>
      <c r="K2" s="2" t="s">
        <v>9</v>
      </c>
      <c r="L2" s="2" t="s">
        <v>9</v>
      </c>
      <c r="M2" s="2" t="s">
        <v>9</v>
      </c>
      <c r="N2" s="171"/>
    </row>
    <row r="3" spans="1:14" x14ac:dyDescent="0.25">
      <c r="A3" s="3" t="s">
        <v>10</v>
      </c>
      <c r="B3" s="11" t="s">
        <v>19</v>
      </c>
      <c r="C3" s="5">
        <f>VLOOKUP(B3,[2]Списки!$C$1:$E$40,2,FALSE)</f>
        <v>11353</v>
      </c>
      <c r="D3" s="5" t="str">
        <f>VLOOKUP(B3,[2]Списки!$C$1:$E$40,3,FALSE)</f>
        <v>СОШ</v>
      </c>
      <c r="E3" s="6" t="s">
        <v>15</v>
      </c>
      <c r="F3" s="7">
        <v>26</v>
      </c>
      <c r="G3" s="7">
        <v>24</v>
      </c>
      <c r="H3" s="8">
        <f>C3*1000+1</f>
        <v>11353001</v>
      </c>
      <c r="I3" s="9">
        <v>1</v>
      </c>
      <c r="J3" s="9">
        <v>0</v>
      </c>
      <c r="K3" s="9">
        <v>0</v>
      </c>
      <c r="L3" s="9">
        <v>1</v>
      </c>
      <c r="M3" s="9">
        <v>1</v>
      </c>
      <c r="N3" s="10">
        <f>IF(COUNTBLANK(I3:M3)&lt;5,SUM(I3:M3),"Не писал")</f>
        <v>3</v>
      </c>
    </row>
    <row r="4" spans="1:14" x14ac:dyDescent="0.25">
      <c r="A4" s="3" t="str">
        <f>A3</f>
        <v>Московский</v>
      </c>
      <c r="B4" s="11" t="str">
        <f t="shared" ref="B4:G19" si="0">B3</f>
        <v>ГБОУ СОШ №353</v>
      </c>
      <c r="C4" s="5">
        <f t="shared" si="0"/>
        <v>11353</v>
      </c>
      <c r="D4" s="5" t="str">
        <f t="shared" si="0"/>
        <v>СОШ</v>
      </c>
      <c r="E4" s="12" t="str">
        <f t="shared" si="0"/>
        <v>1а</v>
      </c>
      <c r="F4" s="7">
        <f t="shared" si="0"/>
        <v>26</v>
      </c>
      <c r="G4" s="7">
        <f t="shared" si="0"/>
        <v>24</v>
      </c>
      <c r="H4" s="8">
        <f>H3+1</f>
        <v>11353002</v>
      </c>
      <c r="I4" s="9">
        <v>1</v>
      </c>
      <c r="J4" s="9">
        <v>0</v>
      </c>
      <c r="K4" s="9">
        <v>0</v>
      </c>
      <c r="L4" s="9">
        <v>1</v>
      </c>
      <c r="M4" s="9">
        <v>1</v>
      </c>
      <c r="N4" s="10">
        <f t="shared" ref="N4:N26" si="1">IF(COUNTBLANK(I4:M4)&lt;5,SUM(I4:M4),"Не писал")</f>
        <v>3</v>
      </c>
    </row>
    <row r="5" spans="1:14" x14ac:dyDescent="0.25">
      <c r="A5" s="3" t="str">
        <f t="shared" ref="A5:G20" si="2">A4</f>
        <v>Московский</v>
      </c>
      <c r="B5" s="11" t="str">
        <f t="shared" si="0"/>
        <v>ГБОУ СОШ №353</v>
      </c>
      <c r="C5" s="5">
        <f t="shared" si="0"/>
        <v>11353</v>
      </c>
      <c r="D5" s="5" t="str">
        <f t="shared" si="0"/>
        <v>СОШ</v>
      </c>
      <c r="E5" s="12" t="str">
        <f t="shared" si="0"/>
        <v>1а</v>
      </c>
      <c r="F5" s="7">
        <f t="shared" si="0"/>
        <v>26</v>
      </c>
      <c r="G5" s="7">
        <f t="shared" si="0"/>
        <v>24</v>
      </c>
      <c r="H5" s="8">
        <f t="shared" ref="H5:H26" si="3">H4+1</f>
        <v>11353003</v>
      </c>
      <c r="I5" s="9">
        <v>1</v>
      </c>
      <c r="J5" s="9">
        <v>1</v>
      </c>
      <c r="K5" s="9">
        <v>1</v>
      </c>
      <c r="L5" s="9">
        <v>1</v>
      </c>
      <c r="M5" s="9">
        <v>0</v>
      </c>
      <c r="N5" s="10">
        <f t="shared" si="1"/>
        <v>4</v>
      </c>
    </row>
    <row r="6" spans="1:14" x14ac:dyDescent="0.25">
      <c r="A6" s="3" t="str">
        <f t="shared" si="2"/>
        <v>Московский</v>
      </c>
      <c r="B6" s="11" t="str">
        <f t="shared" si="0"/>
        <v>ГБОУ СОШ №353</v>
      </c>
      <c r="C6" s="5">
        <f t="shared" si="0"/>
        <v>11353</v>
      </c>
      <c r="D6" s="5" t="str">
        <f t="shared" si="0"/>
        <v>СОШ</v>
      </c>
      <c r="E6" s="12" t="str">
        <f t="shared" si="0"/>
        <v>1а</v>
      </c>
      <c r="F6" s="7">
        <f t="shared" si="0"/>
        <v>26</v>
      </c>
      <c r="G6" s="7">
        <f t="shared" si="0"/>
        <v>24</v>
      </c>
      <c r="H6" s="8">
        <f t="shared" si="3"/>
        <v>11353004</v>
      </c>
      <c r="I6" s="9">
        <v>1</v>
      </c>
      <c r="J6" s="9">
        <v>1</v>
      </c>
      <c r="K6" s="9">
        <v>1</v>
      </c>
      <c r="L6" s="9">
        <v>1</v>
      </c>
      <c r="M6" s="9">
        <v>1</v>
      </c>
      <c r="N6" s="10">
        <f t="shared" si="1"/>
        <v>5</v>
      </c>
    </row>
    <row r="7" spans="1:14" x14ac:dyDescent="0.25">
      <c r="A7" s="3" t="str">
        <f t="shared" si="2"/>
        <v>Московский</v>
      </c>
      <c r="B7" s="11" t="str">
        <f t="shared" si="0"/>
        <v>ГБОУ СОШ №353</v>
      </c>
      <c r="C7" s="5">
        <f t="shared" si="0"/>
        <v>11353</v>
      </c>
      <c r="D7" s="5" t="str">
        <f t="shared" si="0"/>
        <v>СОШ</v>
      </c>
      <c r="E7" s="12" t="str">
        <f t="shared" si="0"/>
        <v>1а</v>
      </c>
      <c r="F7" s="7">
        <f t="shared" si="0"/>
        <v>26</v>
      </c>
      <c r="G7" s="7">
        <f t="shared" si="0"/>
        <v>24</v>
      </c>
      <c r="H7" s="8">
        <f t="shared" si="3"/>
        <v>11353005</v>
      </c>
      <c r="I7" s="9">
        <v>1</v>
      </c>
      <c r="J7" s="9">
        <v>0</v>
      </c>
      <c r="K7" s="9">
        <v>0</v>
      </c>
      <c r="L7" s="9">
        <v>1</v>
      </c>
      <c r="M7" s="9">
        <v>1</v>
      </c>
      <c r="N7" s="10">
        <f t="shared" si="1"/>
        <v>3</v>
      </c>
    </row>
    <row r="8" spans="1:14" x14ac:dyDescent="0.25">
      <c r="A8" s="3" t="str">
        <f t="shared" si="2"/>
        <v>Московский</v>
      </c>
      <c r="B8" s="11" t="str">
        <f t="shared" si="0"/>
        <v>ГБОУ СОШ №353</v>
      </c>
      <c r="C8" s="5">
        <f t="shared" si="0"/>
        <v>11353</v>
      </c>
      <c r="D8" s="5" t="str">
        <f t="shared" si="0"/>
        <v>СОШ</v>
      </c>
      <c r="E8" s="12" t="str">
        <f t="shared" si="0"/>
        <v>1а</v>
      </c>
      <c r="F8" s="7">
        <f t="shared" si="0"/>
        <v>26</v>
      </c>
      <c r="G8" s="7">
        <f t="shared" si="0"/>
        <v>24</v>
      </c>
      <c r="H8" s="8">
        <f t="shared" si="3"/>
        <v>11353006</v>
      </c>
      <c r="I8" s="9">
        <v>1</v>
      </c>
      <c r="J8" s="9">
        <v>1</v>
      </c>
      <c r="K8" s="9">
        <v>0</v>
      </c>
      <c r="L8" s="9">
        <v>0</v>
      </c>
      <c r="M8" s="9">
        <v>1</v>
      </c>
      <c r="N8" s="10">
        <f t="shared" si="1"/>
        <v>3</v>
      </c>
    </row>
    <row r="9" spans="1:14" x14ac:dyDescent="0.25">
      <c r="A9" s="3" t="str">
        <f t="shared" si="2"/>
        <v>Московский</v>
      </c>
      <c r="B9" s="11" t="str">
        <f t="shared" si="0"/>
        <v>ГБОУ СОШ №353</v>
      </c>
      <c r="C9" s="5">
        <f t="shared" si="0"/>
        <v>11353</v>
      </c>
      <c r="D9" s="5" t="str">
        <f t="shared" si="0"/>
        <v>СОШ</v>
      </c>
      <c r="E9" s="12" t="str">
        <f t="shared" si="0"/>
        <v>1а</v>
      </c>
      <c r="F9" s="7">
        <f t="shared" si="0"/>
        <v>26</v>
      </c>
      <c r="G9" s="7">
        <f t="shared" si="0"/>
        <v>24</v>
      </c>
      <c r="H9" s="8">
        <f t="shared" si="3"/>
        <v>11353007</v>
      </c>
      <c r="I9" s="9">
        <v>1</v>
      </c>
      <c r="J9" s="9">
        <v>0</v>
      </c>
      <c r="K9" s="9">
        <v>1</v>
      </c>
      <c r="L9" s="9">
        <v>1</v>
      </c>
      <c r="M9" s="9">
        <v>0</v>
      </c>
      <c r="N9" s="10">
        <f t="shared" si="1"/>
        <v>3</v>
      </c>
    </row>
    <row r="10" spans="1:14" x14ac:dyDescent="0.25">
      <c r="A10" s="3" t="str">
        <f t="shared" si="2"/>
        <v>Московский</v>
      </c>
      <c r="B10" s="11" t="str">
        <f t="shared" si="0"/>
        <v>ГБОУ СОШ №353</v>
      </c>
      <c r="C10" s="5">
        <f t="shared" si="0"/>
        <v>11353</v>
      </c>
      <c r="D10" s="5" t="str">
        <f t="shared" si="0"/>
        <v>СОШ</v>
      </c>
      <c r="E10" s="12" t="str">
        <f t="shared" si="0"/>
        <v>1а</v>
      </c>
      <c r="F10" s="7">
        <f t="shared" si="0"/>
        <v>26</v>
      </c>
      <c r="G10" s="7">
        <f t="shared" si="0"/>
        <v>24</v>
      </c>
      <c r="H10" s="8">
        <f t="shared" si="3"/>
        <v>11353008</v>
      </c>
      <c r="I10" s="9">
        <v>1</v>
      </c>
      <c r="J10" s="9">
        <v>1</v>
      </c>
      <c r="K10" s="9">
        <v>0</v>
      </c>
      <c r="L10" s="9">
        <v>1</v>
      </c>
      <c r="M10" s="9">
        <v>1</v>
      </c>
      <c r="N10" s="10">
        <f t="shared" si="1"/>
        <v>4</v>
      </c>
    </row>
    <row r="11" spans="1:14" x14ac:dyDescent="0.25">
      <c r="A11" s="3" t="str">
        <f t="shared" si="2"/>
        <v>Московский</v>
      </c>
      <c r="B11" s="11" t="str">
        <f t="shared" si="0"/>
        <v>ГБОУ СОШ №353</v>
      </c>
      <c r="C11" s="5">
        <f t="shared" si="0"/>
        <v>11353</v>
      </c>
      <c r="D11" s="5" t="str">
        <f t="shared" si="0"/>
        <v>СОШ</v>
      </c>
      <c r="E11" s="12" t="str">
        <f t="shared" si="0"/>
        <v>1а</v>
      </c>
      <c r="F11" s="7">
        <f t="shared" si="0"/>
        <v>26</v>
      </c>
      <c r="G11" s="7">
        <f t="shared" si="0"/>
        <v>24</v>
      </c>
      <c r="H11" s="8">
        <f t="shared" si="3"/>
        <v>11353009</v>
      </c>
      <c r="I11" s="9">
        <v>1</v>
      </c>
      <c r="J11" s="9">
        <v>0</v>
      </c>
      <c r="K11" s="9">
        <v>0</v>
      </c>
      <c r="L11" s="9">
        <v>1</v>
      </c>
      <c r="M11" s="9">
        <v>1</v>
      </c>
      <c r="N11" s="10">
        <f t="shared" si="1"/>
        <v>3</v>
      </c>
    </row>
    <row r="12" spans="1:14" x14ac:dyDescent="0.25">
      <c r="A12" s="3" t="str">
        <f t="shared" si="2"/>
        <v>Московский</v>
      </c>
      <c r="B12" s="11" t="str">
        <f t="shared" si="0"/>
        <v>ГБОУ СОШ №353</v>
      </c>
      <c r="C12" s="5">
        <f t="shared" si="0"/>
        <v>11353</v>
      </c>
      <c r="D12" s="5" t="str">
        <f t="shared" si="0"/>
        <v>СОШ</v>
      </c>
      <c r="E12" s="12" t="str">
        <f t="shared" si="0"/>
        <v>1а</v>
      </c>
      <c r="F12" s="7">
        <f t="shared" si="0"/>
        <v>26</v>
      </c>
      <c r="G12" s="7">
        <f t="shared" si="0"/>
        <v>24</v>
      </c>
      <c r="H12" s="8">
        <f t="shared" si="3"/>
        <v>11353010</v>
      </c>
      <c r="I12" s="9">
        <v>1</v>
      </c>
      <c r="J12" s="9">
        <v>1</v>
      </c>
      <c r="K12" s="9">
        <v>0</v>
      </c>
      <c r="L12" s="9">
        <v>0</v>
      </c>
      <c r="M12" s="9">
        <v>1</v>
      </c>
      <c r="N12" s="10">
        <f t="shared" si="1"/>
        <v>3</v>
      </c>
    </row>
    <row r="13" spans="1:14" x14ac:dyDescent="0.25">
      <c r="A13" s="3" t="str">
        <f t="shared" si="2"/>
        <v>Московский</v>
      </c>
      <c r="B13" s="11" t="str">
        <f t="shared" si="0"/>
        <v>ГБОУ СОШ №353</v>
      </c>
      <c r="C13" s="5">
        <f t="shared" si="0"/>
        <v>11353</v>
      </c>
      <c r="D13" s="5" t="str">
        <f t="shared" si="0"/>
        <v>СОШ</v>
      </c>
      <c r="E13" s="12" t="str">
        <f t="shared" si="0"/>
        <v>1а</v>
      </c>
      <c r="F13" s="7">
        <f t="shared" si="0"/>
        <v>26</v>
      </c>
      <c r="G13" s="7">
        <f t="shared" si="0"/>
        <v>24</v>
      </c>
      <c r="H13" s="8">
        <f t="shared" si="3"/>
        <v>11353011</v>
      </c>
      <c r="I13" s="9">
        <v>1</v>
      </c>
      <c r="J13" s="9">
        <v>1</v>
      </c>
      <c r="K13" s="9">
        <v>1</v>
      </c>
      <c r="L13" s="9">
        <v>1</v>
      </c>
      <c r="M13" s="9">
        <v>1</v>
      </c>
      <c r="N13" s="10">
        <f t="shared" si="1"/>
        <v>5</v>
      </c>
    </row>
    <row r="14" spans="1:14" x14ac:dyDescent="0.25">
      <c r="A14" s="3" t="str">
        <f t="shared" si="2"/>
        <v>Московский</v>
      </c>
      <c r="B14" s="11" t="str">
        <f t="shared" si="0"/>
        <v>ГБОУ СОШ №353</v>
      </c>
      <c r="C14" s="5">
        <f t="shared" si="0"/>
        <v>11353</v>
      </c>
      <c r="D14" s="5" t="str">
        <f t="shared" si="0"/>
        <v>СОШ</v>
      </c>
      <c r="E14" s="12" t="str">
        <f t="shared" si="0"/>
        <v>1а</v>
      </c>
      <c r="F14" s="7">
        <f t="shared" si="0"/>
        <v>26</v>
      </c>
      <c r="G14" s="7">
        <f t="shared" si="0"/>
        <v>24</v>
      </c>
      <c r="H14" s="8">
        <f t="shared" si="3"/>
        <v>11353012</v>
      </c>
      <c r="I14" s="9">
        <v>1</v>
      </c>
      <c r="J14" s="9">
        <v>0</v>
      </c>
      <c r="K14" s="9">
        <v>1</v>
      </c>
      <c r="L14" s="9">
        <v>1</v>
      </c>
      <c r="M14" s="9">
        <v>1</v>
      </c>
      <c r="N14" s="10">
        <f t="shared" si="1"/>
        <v>4</v>
      </c>
    </row>
    <row r="15" spans="1:14" x14ac:dyDescent="0.25">
      <c r="A15" s="3" t="str">
        <f t="shared" si="2"/>
        <v>Московский</v>
      </c>
      <c r="B15" s="11" t="str">
        <f t="shared" si="0"/>
        <v>ГБОУ СОШ №353</v>
      </c>
      <c r="C15" s="5">
        <f t="shared" si="0"/>
        <v>11353</v>
      </c>
      <c r="D15" s="5" t="str">
        <f t="shared" si="0"/>
        <v>СОШ</v>
      </c>
      <c r="E15" s="12" t="str">
        <f t="shared" si="0"/>
        <v>1а</v>
      </c>
      <c r="F15" s="7">
        <f t="shared" si="0"/>
        <v>26</v>
      </c>
      <c r="G15" s="7">
        <f t="shared" si="0"/>
        <v>24</v>
      </c>
      <c r="H15" s="8">
        <f t="shared" si="3"/>
        <v>11353013</v>
      </c>
      <c r="I15" s="9">
        <v>1</v>
      </c>
      <c r="J15" s="9">
        <v>0</v>
      </c>
      <c r="K15" s="9">
        <v>0</v>
      </c>
      <c r="L15" s="9">
        <v>1</v>
      </c>
      <c r="M15" s="9">
        <v>1</v>
      </c>
      <c r="N15" s="10">
        <f t="shared" si="1"/>
        <v>3</v>
      </c>
    </row>
    <row r="16" spans="1:14" x14ac:dyDescent="0.25">
      <c r="A16" s="3" t="str">
        <f t="shared" si="2"/>
        <v>Московский</v>
      </c>
      <c r="B16" s="11" t="str">
        <f t="shared" si="0"/>
        <v>ГБОУ СОШ №353</v>
      </c>
      <c r="C16" s="5">
        <f t="shared" si="0"/>
        <v>11353</v>
      </c>
      <c r="D16" s="5" t="str">
        <f t="shared" si="0"/>
        <v>СОШ</v>
      </c>
      <c r="E16" s="12" t="str">
        <f t="shared" si="0"/>
        <v>1а</v>
      </c>
      <c r="F16" s="7">
        <f t="shared" si="0"/>
        <v>26</v>
      </c>
      <c r="G16" s="7">
        <f t="shared" si="0"/>
        <v>24</v>
      </c>
      <c r="H16" s="8">
        <f t="shared" si="3"/>
        <v>11353014</v>
      </c>
      <c r="I16" s="9">
        <v>1</v>
      </c>
      <c r="J16" s="9">
        <v>1</v>
      </c>
      <c r="K16" s="9">
        <v>1</v>
      </c>
      <c r="L16" s="9">
        <v>1</v>
      </c>
      <c r="M16" s="9">
        <v>1</v>
      </c>
      <c r="N16" s="10">
        <f t="shared" si="1"/>
        <v>5</v>
      </c>
    </row>
    <row r="17" spans="1:14" x14ac:dyDescent="0.25">
      <c r="A17" s="3" t="str">
        <f t="shared" si="2"/>
        <v>Московский</v>
      </c>
      <c r="B17" s="11" t="str">
        <f t="shared" si="0"/>
        <v>ГБОУ СОШ №353</v>
      </c>
      <c r="C17" s="5">
        <f t="shared" si="0"/>
        <v>11353</v>
      </c>
      <c r="D17" s="5" t="str">
        <f t="shared" si="0"/>
        <v>СОШ</v>
      </c>
      <c r="E17" s="12" t="str">
        <f t="shared" si="0"/>
        <v>1а</v>
      </c>
      <c r="F17" s="7">
        <f t="shared" si="0"/>
        <v>26</v>
      </c>
      <c r="G17" s="7">
        <f t="shared" si="0"/>
        <v>24</v>
      </c>
      <c r="H17" s="8">
        <f t="shared" si="3"/>
        <v>11353015</v>
      </c>
      <c r="I17" s="9">
        <v>1</v>
      </c>
      <c r="J17" s="9">
        <v>1</v>
      </c>
      <c r="K17" s="9">
        <v>0</v>
      </c>
      <c r="L17" s="9">
        <v>1</v>
      </c>
      <c r="M17" s="9">
        <v>1</v>
      </c>
      <c r="N17" s="10">
        <f t="shared" si="1"/>
        <v>4</v>
      </c>
    </row>
    <row r="18" spans="1:14" x14ac:dyDescent="0.25">
      <c r="A18" s="3" t="str">
        <f t="shared" si="2"/>
        <v>Московский</v>
      </c>
      <c r="B18" s="11" t="str">
        <f t="shared" si="0"/>
        <v>ГБОУ СОШ №353</v>
      </c>
      <c r="C18" s="5">
        <f t="shared" si="0"/>
        <v>11353</v>
      </c>
      <c r="D18" s="5" t="str">
        <f t="shared" si="0"/>
        <v>СОШ</v>
      </c>
      <c r="E18" s="12" t="str">
        <f t="shared" si="0"/>
        <v>1а</v>
      </c>
      <c r="F18" s="7">
        <f t="shared" si="0"/>
        <v>26</v>
      </c>
      <c r="G18" s="7">
        <f t="shared" si="0"/>
        <v>24</v>
      </c>
      <c r="H18" s="8">
        <f t="shared" si="3"/>
        <v>11353016</v>
      </c>
      <c r="I18" s="9">
        <v>1</v>
      </c>
      <c r="J18" s="9">
        <v>1</v>
      </c>
      <c r="K18" s="9">
        <v>1</v>
      </c>
      <c r="L18" s="9">
        <v>1</v>
      </c>
      <c r="M18" s="9">
        <v>1</v>
      </c>
      <c r="N18" s="10">
        <f t="shared" si="1"/>
        <v>5</v>
      </c>
    </row>
    <row r="19" spans="1:14" x14ac:dyDescent="0.25">
      <c r="A19" s="3" t="str">
        <f t="shared" si="2"/>
        <v>Московский</v>
      </c>
      <c r="B19" s="11" t="str">
        <f t="shared" si="0"/>
        <v>ГБОУ СОШ №353</v>
      </c>
      <c r="C19" s="5">
        <f t="shared" si="0"/>
        <v>11353</v>
      </c>
      <c r="D19" s="5" t="str">
        <f t="shared" si="0"/>
        <v>СОШ</v>
      </c>
      <c r="E19" s="12" t="str">
        <f t="shared" si="0"/>
        <v>1а</v>
      </c>
      <c r="F19" s="7">
        <f t="shared" si="0"/>
        <v>26</v>
      </c>
      <c r="G19" s="7">
        <f t="shared" si="0"/>
        <v>24</v>
      </c>
      <c r="H19" s="8">
        <f t="shared" si="3"/>
        <v>11353017</v>
      </c>
      <c r="I19" s="9">
        <v>1</v>
      </c>
      <c r="J19" s="9">
        <v>1</v>
      </c>
      <c r="K19" s="9">
        <v>0</v>
      </c>
      <c r="L19" s="9">
        <v>1</v>
      </c>
      <c r="M19" s="9">
        <v>1</v>
      </c>
      <c r="N19" s="10">
        <f t="shared" si="1"/>
        <v>4</v>
      </c>
    </row>
    <row r="20" spans="1:14" x14ac:dyDescent="0.25">
      <c r="A20" s="3" t="str">
        <f t="shared" si="2"/>
        <v>Московский</v>
      </c>
      <c r="B20" s="11" t="str">
        <f t="shared" si="2"/>
        <v>ГБОУ СОШ №353</v>
      </c>
      <c r="C20" s="5">
        <f t="shared" si="2"/>
        <v>11353</v>
      </c>
      <c r="D20" s="5" t="str">
        <f t="shared" si="2"/>
        <v>СОШ</v>
      </c>
      <c r="E20" s="12" t="str">
        <f t="shared" si="2"/>
        <v>1а</v>
      </c>
      <c r="F20" s="7">
        <f t="shared" si="2"/>
        <v>26</v>
      </c>
      <c r="G20" s="7">
        <f t="shared" si="2"/>
        <v>24</v>
      </c>
      <c r="H20" s="8">
        <f t="shared" si="3"/>
        <v>11353018</v>
      </c>
      <c r="I20" s="9">
        <v>1</v>
      </c>
      <c r="J20" s="9">
        <v>1</v>
      </c>
      <c r="K20" s="9">
        <v>0</v>
      </c>
      <c r="L20" s="9">
        <v>1</v>
      </c>
      <c r="M20" s="9">
        <v>1</v>
      </c>
      <c r="N20" s="10">
        <f t="shared" si="1"/>
        <v>4</v>
      </c>
    </row>
    <row r="21" spans="1:14" x14ac:dyDescent="0.25">
      <c r="A21" s="3" t="str">
        <f t="shared" ref="A21:G27" si="4">A20</f>
        <v>Московский</v>
      </c>
      <c r="B21" s="11" t="str">
        <f t="shared" si="4"/>
        <v>ГБОУ СОШ №353</v>
      </c>
      <c r="C21" s="5">
        <f t="shared" si="4"/>
        <v>11353</v>
      </c>
      <c r="D21" s="5" t="str">
        <f t="shared" si="4"/>
        <v>СОШ</v>
      </c>
      <c r="E21" s="12" t="str">
        <f t="shared" si="4"/>
        <v>1а</v>
      </c>
      <c r="F21" s="7">
        <f t="shared" si="4"/>
        <v>26</v>
      </c>
      <c r="G21" s="7">
        <f t="shared" si="4"/>
        <v>24</v>
      </c>
      <c r="H21" s="8">
        <f t="shared" si="3"/>
        <v>11353019</v>
      </c>
      <c r="I21" s="9">
        <v>1</v>
      </c>
      <c r="J21" s="9">
        <v>0</v>
      </c>
      <c r="K21" s="9">
        <v>0</v>
      </c>
      <c r="L21" s="9">
        <v>0</v>
      </c>
      <c r="M21" s="9">
        <v>1</v>
      </c>
      <c r="N21" s="10">
        <f t="shared" si="1"/>
        <v>2</v>
      </c>
    </row>
    <row r="22" spans="1:14" x14ac:dyDescent="0.25">
      <c r="A22" s="3" t="str">
        <f t="shared" si="4"/>
        <v>Московский</v>
      </c>
      <c r="B22" s="11" t="str">
        <f t="shared" si="4"/>
        <v>ГБОУ СОШ №353</v>
      </c>
      <c r="C22" s="5">
        <f t="shared" si="4"/>
        <v>11353</v>
      </c>
      <c r="D22" s="5" t="str">
        <f t="shared" si="4"/>
        <v>СОШ</v>
      </c>
      <c r="E22" s="12" t="str">
        <f t="shared" si="4"/>
        <v>1а</v>
      </c>
      <c r="F22" s="7">
        <f t="shared" si="4"/>
        <v>26</v>
      </c>
      <c r="G22" s="7">
        <f t="shared" si="4"/>
        <v>24</v>
      </c>
      <c r="H22" s="8">
        <f t="shared" si="3"/>
        <v>11353020</v>
      </c>
      <c r="I22" s="9">
        <v>1</v>
      </c>
      <c r="J22" s="9">
        <v>1</v>
      </c>
      <c r="K22" s="9">
        <v>1</v>
      </c>
      <c r="L22" s="9">
        <v>1</v>
      </c>
      <c r="M22" s="9">
        <v>1</v>
      </c>
      <c r="N22" s="10">
        <f t="shared" si="1"/>
        <v>5</v>
      </c>
    </row>
    <row r="23" spans="1:14" x14ac:dyDescent="0.25">
      <c r="A23" s="3" t="str">
        <f t="shared" si="4"/>
        <v>Московский</v>
      </c>
      <c r="B23" s="11" t="str">
        <f t="shared" si="4"/>
        <v>ГБОУ СОШ №353</v>
      </c>
      <c r="C23" s="5">
        <f t="shared" si="4"/>
        <v>11353</v>
      </c>
      <c r="D23" s="5" t="str">
        <f t="shared" si="4"/>
        <v>СОШ</v>
      </c>
      <c r="E23" s="12" t="str">
        <f t="shared" si="4"/>
        <v>1а</v>
      </c>
      <c r="F23" s="7">
        <f t="shared" si="4"/>
        <v>26</v>
      </c>
      <c r="G23" s="7">
        <f t="shared" si="4"/>
        <v>24</v>
      </c>
      <c r="H23" s="8">
        <f t="shared" si="3"/>
        <v>11353021</v>
      </c>
      <c r="I23" s="9">
        <v>1</v>
      </c>
      <c r="J23" s="9">
        <v>1</v>
      </c>
      <c r="K23" s="9">
        <v>1</v>
      </c>
      <c r="L23" s="9">
        <v>1</v>
      </c>
      <c r="M23" s="9">
        <v>1</v>
      </c>
      <c r="N23" s="10">
        <f t="shared" si="1"/>
        <v>5</v>
      </c>
    </row>
    <row r="24" spans="1:14" x14ac:dyDescent="0.25">
      <c r="A24" s="3" t="str">
        <f t="shared" si="4"/>
        <v>Московский</v>
      </c>
      <c r="B24" s="11" t="str">
        <f t="shared" si="4"/>
        <v>ГБОУ СОШ №353</v>
      </c>
      <c r="C24" s="5">
        <f t="shared" si="4"/>
        <v>11353</v>
      </c>
      <c r="D24" s="5" t="str">
        <f t="shared" si="4"/>
        <v>СОШ</v>
      </c>
      <c r="E24" s="12" t="str">
        <f t="shared" si="4"/>
        <v>1а</v>
      </c>
      <c r="F24" s="7">
        <f t="shared" si="4"/>
        <v>26</v>
      </c>
      <c r="G24" s="7">
        <f t="shared" si="4"/>
        <v>24</v>
      </c>
      <c r="H24" s="8">
        <f t="shared" si="3"/>
        <v>11353022</v>
      </c>
      <c r="I24" s="9">
        <v>1</v>
      </c>
      <c r="J24" s="9">
        <v>1</v>
      </c>
      <c r="K24" s="9">
        <v>1</v>
      </c>
      <c r="L24" s="9">
        <v>1</v>
      </c>
      <c r="M24" s="9">
        <v>1</v>
      </c>
      <c r="N24" s="10">
        <f t="shared" si="1"/>
        <v>5</v>
      </c>
    </row>
    <row r="25" spans="1:14" x14ac:dyDescent="0.25">
      <c r="A25" s="3" t="str">
        <f t="shared" si="4"/>
        <v>Московский</v>
      </c>
      <c r="B25" s="11" t="str">
        <f t="shared" si="4"/>
        <v>ГБОУ СОШ №353</v>
      </c>
      <c r="C25" s="5">
        <f t="shared" si="4"/>
        <v>11353</v>
      </c>
      <c r="D25" s="5" t="str">
        <f t="shared" si="4"/>
        <v>СОШ</v>
      </c>
      <c r="E25" s="12" t="str">
        <f t="shared" si="4"/>
        <v>1а</v>
      </c>
      <c r="F25" s="7">
        <f t="shared" si="4"/>
        <v>26</v>
      </c>
      <c r="G25" s="7">
        <f t="shared" si="4"/>
        <v>24</v>
      </c>
      <c r="H25" s="8">
        <f t="shared" si="3"/>
        <v>11353023</v>
      </c>
      <c r="I25" s="9">
        <v>1</v>
      </c>
      <c r="J25" s="9">
        <v>1</v>
      </c>
      <c r="K25" s="9">
        <v>0</v>
      </c>
      <c r="L25" s="9">
        <v>0</v>
      </c>
      <c r="M25" s="9">
        <v>1</v>
      </c>
      <c r="N25" s="10">
        <f t="shared" si="1"/>
        <v>3</v>
      </c>
    </row>
    <row r="26" spans="1:14" x14ac:dyDescent="0.25">
      <c r="A26" s="3" t="str">
        <f t="shared" si="4"/>
        <v>Московский</v>
      </c>
      <c r="B26" s="11" t="str">
        <f t="shared" si="4"/>
        <v>ГБОУ СОШ №353</v>
      </c>
      <c r="C26" s="5">
        <f t="shared" si="4"/>
        <v>11353</v>
      </c>
      <c r="D26" s="5" t="str">
        <f t="shared" si="4"/>
        <v>СОШ</v>
      </c>
      <c r="E26" s="12" t="str">
        <f t="shared" si="4"/>
        <v>1а</v>
      </c>
      <c r="F26" s="7">
        <f t="shared" si="4"/>
        <v>26</v>
      </c>
      <c r="G26" s="7">
        <f t="shared" si="4"/>
        <v>24</v>
      </c>
      <c r="H26" s="8">
        <f t="shared" si="3"/>
        <v>11353024</v>
      </c>
      <c r="I26" s="9">
        <v>1</v>
      </c>
      <c r="J26" s="9">
        <v>1</v>
      </c>
      <c r="K26" s="9">
        <v>0</v>
      </c>
      <c r="L26" s="9">
        <v>1</v>
      </c>
      <c r="M26" s="9">
        <v>1</v>
      </c>
      <c r="N26" s="10">
        <f t="shared" si="1"/>
        <v>4</v>
      </c>
    </row>
    <row r="27" spans="1:14" x14ac:dyDescent="0.25">
      <c r="A27" s="3" t="str">
        <f t="shared" si="4"/>
        <v>Московский</v>
      </c>
      <c r="B27" s="11" t="str">
        <f t="shared" si="4"/>
        <v>ГБОУ СОШ №353</v>
      </c>
      <c r="C27" s="5">
        <f t="shared" si="4"/>
        <v>11353</v>
      </c>
      <c r="D27" s="5" t="str">
        <f t="shared" si="4"/>
        <v>СОШ</v>
      </c>
      <c r="E27" s="12" t="str">
        <f t="shared" si="4"/>
        <v>1а</v>
      </c>
      <c r="F27" s="7">
        <f t="shared" si="4"/>
        <v>26</v>
      </c>
      <c r="G27" s="7">
        <f t="shared" si="4"/>
        <v>24</v>
      </c>
      <c r="I27" s="48">
        <f>SUM(I3:I26)/(24*1)</f>
        <v>1</v>
      </c>
      <c r="J27" s="48">
        <f t="shared" ref="J27:M27" si="5">SUM(J3:J26)/(24*1)</f>
        <v>0.66666666666666663</v>
      </c>
      <c r="K27" s="48">
        <f t="shared" si="5"/>
        <v>0.41666666666666669</v>
      </c>
      <c r="L27" s="48">
        <f t="shared" si="5"/>
        <v>0.83333333333333337</v>
      </c>
      <c r="M27" s="48">
        <f t="shared" si="5"/>
        <v>0.91666666666666663</v>
      </c>
      <c r="N27" s="48">
        <f>SUM(N3:N26)/(24*5)</f>
        <v>0.76666666666666672</v>
      </c>
    </row>
    <row r="29" spans="1:14" x14ac:dyDescent="0.25">
      <c r="A29" s="54" t="s">
        <v>74</v>
      </c>
      <c r="B29" s="54" t="s">
        <v>75</v>
      </c>
      <c r="C29" s="54" t="s">
        <v>76</v>
      </c>
    </row>
    <row r="30" spans="1:14" x14ac:dyDescent="0.25">
      <c r="A30" s="54" t="s">
        <v>77</v>
      </c>
      <c r="B30" s="54">
        <v>0</v>
      </c>
      <c r="C30" s="55">
        <f>B30/24</f>
        <v>0</v>
      </c>
    </row>
    <row r="31" spans="1:14" x14ac:dyDescent="0.25">
      <c r="A31" s="54" t="s">
        <v>78</v>
      </c>
      <c r="B31" s="54">
        <v>1</v>
      </c>
      <c r="C31" s="55">
        <f t="shared" ref="C31:C34" si="6">B31/24</f>
        <v>4.1666666666666664E-2</v>
      </c>
    </row>
    <row r="32" spans="1:14" x14ac:dyDescent="0.25">
      <c r="A32" s="54" t="s">
        <v>79</v>
      </c>
      <c r="B32" s="54">
        <v>9</v>
      </c>
      <c r="C32" s="55">
        <f t="shared" si="6"/>
        <v>0.375</v>
      </c>
    </row>
    <row r="33" spans="1:3" x14ac:dyDescent="0.25">
      <c r="A33" s="54" t="s">
        <v>80</v>
      </c>
      <c r="B33" s="54">
        <v>7</v>
      </c>
      <c r="C33" s="55">
        <f t="shared" si="6"/>
        <v>0.29166666666666669</v>
      </c>
    </row>
    <row r="34" spans="1:3" x14ac:dyDescent="0.25">
      <c r="A34" s="54" t="s">
        <v>81</v>
      </c>
      <c r="B34" s="54">
        <v>7</v>
      </c>
      <c r="C34" s="55">
        <f t="shared" si="6"/>
        <v>0.29166666666666669</v>
      </c>
    </row>
  </sheetData>
  <autoFilter ref="A1:N27"/>
  <mergeCells count="9">
    <mergeCell ref="G1:G2"/>
    <mergeCell ref="H1:H2"/>
    <mergeCell ref="N1:N2"/>
    <mergeCell ref="A1:A2"/>
    <mergeCell ref="B1:B2"/>
    <mergeCell ref="C1:C2"/>
    <mergeCell ref="D1:D2"/>
    <mergeCell ref="E1:E2"/>
    <mergeCell ref="F1:F2"/>
  </mergeCells>
  <dataValidations count="3">
    <dataValidation allowBlank="1" showErrorMessage="1" sqref="E3:G27"/>
    <dataValidation type="list" allowBlank="1" showInputMessage="1" showErrorMessage="1" sqref="I3:M26">
      <formula1>балл1</formula1>
    </dataValidation>
    <dataValidation type="list" allowBlank="1" showInputMessage="1" showErrorMessage="1" sqref="B3">
      <formula1>Название</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N74"/>
  <sheetViews>
    <sheetView topLeftCell="A36" workbookViewId="0">
      <selection activeCell="B69" sqref="B69:B73"/>
    </sheetView>
  </sheetViews>
  <sheetFormatPr defaultRowHeight="15" x14ac:dyDescent="0.25"/>
  <cols>
    <col min="1" max="1" width="16.5703125" customWidth="1"/>
    <col min="2" max="2" width="18.7109375" customWidth="1"/>
    <col min="3" max="3" width="9.42578125" customWidth="1"/>
    <col min="4" max="4" width="10.140625" customWidth="1"/>
    <col min="5" max="5" width="13.85546875" style="14" customWidth="1"/>
    <col min="6" max="6" width="12.42578125" customWidth="1"/>
    <col min="7" max="7" width="15" customWidth="1"/>
    <col min="8" max="8" width="12.42578125" customWidth="1"/>
    <col min="9" max="13" width="6.85546875" bestFit="1" customWidth="1"/>
    <col min="14" max="14" width="7.5703125" bestFit="1" customWidth="1"/>
  </cols>
  <sheetData>
    <row r="1" spans="1:14" ht="59.25" customHeight="1" x14ac:dyDescent="0.25">
      <c r="A1" s="169" t="s">
        <v>0</v>
      </c>
      <c r="B1" s="169" t="s">
        <v>1</v>
      </c>
      <c r="C1" s="169" t="s">
        <v>2</v>
      </c>
      <c r="D1" s="169" t="s">
        <v>3</v>
      </c>
      <c r="E1" s="169" t="s">
        <v>4</v>
      </c>
      <c r="F1" s="167" t="s">
        <v>5</v>
      </c>
      <c r="G1" s="167" t="s">
        <v>6</v>
      </c>
      <c r="H1" s="169" t="s">
        <v>7</v>
      </c>
      <c r="I1" s="1">
        <v>1</v>
      </c>
      <c r="J1" s="1">
        <v>2</v>
      </c>
      <c r="K1" s="1">
        <v>3</v>
      </c>
      <c r="L1" s="1">
        <v>4</v>
      </c>
      <c r="M1" s="1">
        <v>5</v>
      </c>
      <c r="N1" s="171" t="s">
        <v>8</v>
      </c>
    </row>
    <row r="2" spans="1:14" ht="33.75" customHeight="1" x14ac:dyDescent="0.25">
      <c r="A2" s="172"/>
      <c r="B2" s="172"/>
      <c r="C2" s="172"/>
      <c r="D2" s="172"/>
      <c r="E2" s="173"/>
      <c r="F2" s="168"/>
      <c r="G2" s="168"/>
      <c r="H2" s="170"/>
      <c r="I2" s="2" t="s">
        <v>9</v>
      </c>
      <c r="J2" s="2" t="s">
        <v>9</v>
      </c>
      <c r="K2" s="2" t="s">
        <v>9</v>
      </c>
      <c r="L2" s="2" t="s">
        <v>9</v>
      </c>
      <c r="M2" s="2" t="s">
        <v>9</v>
      </c>
      <c r="N2" s="171"/>
    </row>
    <row r="3" spans="1:14" x14ac:dyDescent="0.25">
      <c r="A3" s="3" t="s">
        <v>10</v>
      </c>
      <c r="B3" s="11" t="s">
        <v>20</v>
      </c>
      <c r="C3" s="5">
        <f>VLOOKUP(B3,[3]Списки!$C$1:$E$40,2,FALSE)</f>
        <v>11354</v>
      </c>
      <c r="D3" s="5" t="str">
        <f>VLOOKUP(B3,[3]Списки!$C$1:$E$40,3,FALSE)</f>
        <v>СОШ</v>
      </c>
      <c r="E3" s="6" t="s">
        <v>15</v>
      </c>
      <c r="F3" s="7">
        <v>62</v>
      </c>
      <c r="G3" s="7">
        <v>62</v>
      </c>
      <c r="H3" s="8">
        <f>C3*1000+1</f>
        <v>11354001</v>
      </c>
      <c r="I3" s="9">
        <v>1</v>
      </c>
      <c r="J3" s="9">
        <v>1</v>
      </c>
      <c r="K3" s="9">
        <v>0</v>
      </c>
      <c r="L3" s="9">
        <v>1</v>
      </c>
      <c r="M3" s="9">
        <v>1</v>
      </c>
      <c r="N3" s="15">
        <v>4</v>
      </c>
    </row>
    <row r="4" spans="1:14" x14ac:dyDescent="0.25">
      <c r="A4" s="3" t="s">
        <v>10</v>
      </c>
      <c r="B4" s="11" t="str">
        <f t="shared" ref="B4:G19" si="0">B3</f>
        <v>ГБОУ СОШ №354</v>
      </c>
      <c r="C4" s="5">
        <f t="shared" si="0"/>
        <v>11354</v>
      </c>
      <c r="D4" s="5" t="str">
        <f t="shared" si="0"/>
        <v>СОШ</v>
      </c>
      <c r="E4" s="12" t="str">
        <f t="shared" si="0"/>
        <v>1а</v>
      </c>
      <c r="F4" s="7">
        <f t="shared" si="0"/>
        <v>62</v>
      </c>
      <c r="G4" s="7">
        <f t="shared" si="0"/>
        <v>62</v>
      </c>
      <c r="H4" s="8">
        <f>H3+1</f>
        <v>11354002</v>
      </c>
      <c r="I4" s="9">
        <v>1</v>
      </c>
      <c r="J4" s="9">
        <v>1</v>
      </c>
      <c r="K4" s="9">
        <v>1</v>
      </c>
      <c r="L4" s="9">
        <v>1</v>
      </c>
      <c r="M4" s="9">
        <v>1</v>
      </c>
      <c r="N4" s="10">
        <v>5</v>
      </c>
    </row>
    <row r="5" spans="1:14" x14ac:dyDescent="0.25">
      <c r="A5" s="3" t="s">
        <v>10</v>
      </c>
      <c r="B5" s="11" t="str">
        <f t="shared" si="0"/>
        <v>ГБОУ СОШ №354</v>
      </c>
      <c r="C5" s="5">
        <f t="shared" si="0"/>
        <v>11354</v>
      </c>
      <c r="D5" s="5" t="str">
        <f t="shared" si="0"/>
        <v>СОШ</v>
      </c>
      <c r="E5" s="12" t="str">
        <f t="shared" si="0"/>
        <v>1а</v>
      </c>
      <c r="F5" s="7">
        <f t="shared" si="0"/>
        <v>62</v>
      </c>
      <c r="G5" s="7">
        <f t="shared" si="0"/>
        <v>62</v>
      </c>
      <c r="H5" s="8">
        <f t="shared" ref="H5:H64" si="1">H4+1</f>
        <v>11354003</v>
      </c>
      <c r="I5" s="9">
        <v>1</v>
      </c>
      <c r="J5" s="9">
        <v>1</v>
      </c>
      <c r="K5" s="9">
        <v>0</v>
      </c>
      <c r="L5" s="9">
        <v>1</v>
      </c>
      <c r="M5" s="9">
        <v>0</v>
      </c>
      <c r="N5" s="10">
        <v>3</v>
      </c>
    </row>
    <row r="6" spans="1:14" x14ac:dyDescent="0.25">
      <c r="A6" s="3" t="s">
        <v>10</v>
      </c>
      <c r="B6" s="11" t="str">
        <f t="shared" si="0"/>
        <v>ГБОУ СОШ №354</v>
      </c>
      <c r="C6" s="5">
        <f t="shared" si="0"/>
        <v>11354</v>
      </c>
      <c r="D6" s="5" t="str">
        <f t="shared" si="0"/>
        <v>СОШ</v>
      </c>
      <c r="E6" s="12" t="str">
        <f t="shared" si="0"/>
        <v>1а</v>
      </c>
      <c r="F6" s="7">
        <f t="shared" si="0"/>
        <v>62</v>
      </c>
      <c r="G6" s="7">
        <f t="shared" si="0"/>
        <v>62</v>
      </c>
      <c r="H6" s="8">
        <f t="shared" si="1"/>
        <v>11354004</v>
      </c>
      <c r="I6" s="9">
        <v>1</v>
      </c>
      <c r="J6" s="9">
        <v>0</v>
      </c>
      <c r="K6" s="9">
        <v>0</v>
      </c>
      <c r="L6" s="9">
        <v>1</v>
      </c>
      <c r="M6" s="9">
        <v>1</v>
      </c>
      <c r="N6" s="10">
        <v>3</v>
      </c>
    </row>
    <row r="7" spans="1:14" x14ac:dyDescent="0.25">
      <c r="A7" s="3" t="s">
        <v>10</v>
      </c>
      <c r="B7" s="11" t="str">
        <f t="shared" si="0"/>
        <v>ГБОУ СОШ №354</v>
      </c>
      <c r="C7" s="5">
        <f t="shared" si="0"/>
        <v>11354</v>
      </c>
      <c r="D7" s="5" t="str">
        <f t="shared" si="0"/>
        <v>СОШ</v>
      </c>
      <c r="E7" s="12" t="str">
        <f t="shared" si="0"/>
        <v>1а</v>
      </c>
      <c r="F7" s="7">
        <f t="shared" si="0"/>
        <v>62</v>
      </c>
      <c r="G7" s="7">
        <f t="shared" si="0"/>
        <v>62</v>
      </c>
      <c r="H7" s="8">
        <f t="shared" si="1"/>
        <v>11354005</v>
      </c>
      <c r="I7" s="9">
        <v>1</v>
      </c>
      <c r="J7" s="9">
        <v>1</v>
      </c>
      <c r="K7" s="9">
        <v>0</v>
      </c>
      <c r="L7" s="9">
        <v>1</v>
      </c>
      <c r="M7" s="9">
        <v>1</v>
      </c>
      <c r="N7" s="10">
        <v>4</v>
      </c>
    </row>
    <row r="8" spans="1:14" x14ac:dyDescent="0.25">
      <c r="A8" s="3" t="s">
        <v>10</v>
      </c>
      <c r="B8" s="11" t="str">
        <f t="shared" si="0"/>
        <v>ГБОУ СОШ №354</v>
      </c>
      <c r="C8" s="5">
        <f t="shared" si="0"/>
        <v>11354</v>
      </c>
      <c r="D8" s="5" t="str">
        <f t="shared" si="0"/>
        <v>СОШ</v>
      </c>
      <c r="E8" s="12" t="str">
        <f t="shared" si="0"/>
        <v>1а</v>
      </c>
      <c r="F8" s="7">
        <f t="shared" si="0"/>
        <v>62</v>
      </c>
      <c r="G8" s="7">
        <f t="shared" si="0"/>
        <v>62</v>
      </c>
      <c r="H8" s="8">
        <f t="shared" si="1"/>
        <v>11354006</v>
      </c>
      <c r="I8" s="9">
        <v>0</v>
      </c>
      <c r="J8" s="9">
        <v>1</v>
      </c>
      <c r="K8" s="9">
        <v>0</v>
      </c>
      <c r="L8" s="9">
        <v>1</v>
      </c>
      <c r="M8" s="9">
        <v>0</v>
      </c>
      <c r="N8" s="10">
        <v>2</v>
      </c>
    </row>
    <row r="9" spans="1:14" x14ac:dyDescent="0.25">
      <c r="A9" s="3" t="s">
        <v>10</v>
      </c>
      <c r="B9" s="11" t="str">
        <f t="shared" si="0"/>
        <v>ГБОУ СОШ №354</v>
      </c>
      <c r="C9" s="5">
        <f t="shared" si="0"/>
        <v>11354</v>
      </c>
      <c r="D9" s="5" t="str">
        <f t="shared" si="0"/>
        <v>СОШ</v>
      </c>
      <c r="E9" s="12" t="str">
        <f t="shared" si="0"/>
        <v>1а</v>
      </c>
      <c r="F9" s="7">
        <f t="shared" si="0"/>
        <v>62</v>
      </c>
      <c r="G9" s="7">
        <f t="shared" si="0"/>
        <v>62</v>
      </c>
      <c r="H9" s="8">
        <f t="shared" si="1"/>
        <v>11354007</v>
      </c>
      <c r="I9" s="9">
        <v>1</v>
      </c>
      <c r="J9" s="9">
        <v>1</v>
      </c>
      <c r="K9" s="9">
        <v>1</v>
      </c>
      <c r="L9" s="9">
        <v>1</v>
      </c>
      <c r="M9" s="9">
        <v>1</v>
      </c>
      <c r="N9" s="10">
        <v>5</v>
      </c>
    </row>
    <row r="10" spans="1:14" x14ac:dyDescent="0.25">
      <c r="A10" s="3" t="s">
        <v>10</v>
      </c>
      <c r="B10" s="11" t="str">
        <f t="shared" si="0"/>
        <v>ГБОУ СОШ №354</v>
      </c>
      <c r="C10" s="5">
        <f t="shared" si="0"/>
        <v>11354</v>
      </c>
      <c r="D10" s="5" t="str">
        <f t="shared" si="0"/>
        <v>СОШ</v>
      </c>
      <c r="E10" s="12" t="str">
        <f t="shared" si="0"/>
        <v>1а</v>
      </c>
      <c r="F10" s="7">
        <f t="shared" si="0"/>
        <v>62</v>
      </c>
      <c r="G10" s="7">
        <f t="shared" si="0"/>
        <v>62</v>
      </c>
      <c r="H10" s="8">
        <f t="shared" si="1"/>
        <v>11354008</v>
      </c>
      <c r="I10" s="9">
        <v>0</v>
      </c>
      <c r="J10" s="9">
        <v>1</v>
      </c>
      <c r="K10" s="9">
        <v>0</v>
      </c>
      <c r="L10" s="9">
        <v>1</v>
      </c>
      <c r="M10" s="9">
        <v>1</v>
      </c>
      <c r="N10" s="10">
        <v>3</v>
      </c>
    </row>
    <row r="11" spans="1:14" x14ac:dyDescent="0.25">
      <c r="A11" s="3" t="s">
        <v>10</v>
      </c>
      <c r="B11" s="11" t="str">
        <f t="shared" si="0"/>
        <v>ГБОУ СОШ №354</v>
      </c>
      <c r="C11" s="5">
        <f t="shared" si="0"/>
        <v>11354</v>
      </c>
      <c r="D11" s="5" t="str">
        <f t="shared" si="0"/>
        <v>СОШ</v>
      </c>
      <c r="E11" s="12" t="str">
        <f t="shared" si="0"/>
        <v>1а</v>
      </c>
      <c r="F11" s="7">
        <f t="shared" si="0"/>
        <v>62</v>
      </c>
      <c r="G11" s="7">
        <f t="shared" si="0"/>
        <v>62</v>
      </c>
      <c r="H11" s="8">
        <f t="shared" si="1"/>
        <v>11354009</v>
      </c>
      <c r="I11" s="9">
        <v>1</v>
      </c>
      <c r="J11" s="9">
        <v>0</v>
      </c>
      <c r="K11" s="9">
        <v>0</v>
      </c>
      <c r="L11" s="9">
        <v>1</v>
      </c>
      <c r="M11" s="9">
        <v>1</v>
      </c>
      <c r="N11" s="10">
        <v>3</v>
      </c>
    </row>
    <row r="12" spans="1:14" x14ac:dyDescent="0.25">
      <c r="A12" s="3" t="s">
        <v>10</v>
      </c>
      <c r="B12" s="11" t="str">
        <f t="shared" si="0"/>
        <v>ГБОУ СОШ №354</v>
      </c>
      <c r="C12" s="5">
        <f t="shared" si="0"/>
        <v>11354</v>
      </c>
      <c r="D12" s="5" t="str">
        <f t="shared" si="0"/>
        <v>СОШ</v>
      </c>
      <c r="E12" s="12" t="str">
        <f t="shared" si="0"/>
        <v>1а</v>
      </c>
      <c r="F12" s="7">
        <f t="shared" si="0"/>
        <v>62</v>
      </c>
      <c r="G12" s="7">
        <f t="shared" si="0"/>
        <v>62</v>
      </c>
      <c r="H12" s="8">
        <f t="shared" si="1"/>
        <v>11354010</v>
      </c>
      <c r="I12" s="9">
        <v>0</v>
      </c>
      <c r="J12" s="9">
        <v>1</v>
      </c>
      <c r="K12" s="9">
        <v>0</v>
      </c>
      <c r="L12" s="9">
        <v>1</v>
      </c>
      <c r="M12" s="9">
        <v>1</v>
      </c>
      <c r="N12" s="10">
        <v>3</v>
      </c>
    </row>
    <row r="13" spans="1:14" x14ac:dyDescent="0.25">
      <c r="A13" s="3" t="s">
        <v>10</v>
      </c>
      <c r="B13" s="11" t="str">
        <f t="shared" si="0"/>
        <v>ГБОУ СОШ №354</v>
      </c>
      <c r="C13" s="5">
        <f t="shared" si="0"/>
        <v>11354</v>
      </c>
      <c r="D13" s="5" t="str">
        <f t="shared" si="0"/>
        <v>СОШ</v>
      </c>
      <c r="E13" s="12" t="str">
        <f t="shared" si="0"/>
        <v>1а</v>
      </c>
      <c r="F13" s="7">
        <f t="shared" si="0"/>
        <v>62</v>
      </c>
      <c r="G13" s="7">
        <f t="shared" si="0"/>
        <v>62</v>
      </c>
      <c r="H13" s="8">
        <f t="shared" si="1"/>
        <v>11354011</v>
      </c>
      <c r="I13" s="9">
        <v>1</v>
      </c>
      <c r="J13" s="9">
        <v>0</v>
      </c>
      <c r="K13" s="9">
        <v>0</v>
      </c>
      <c r="L13" s="9">
        <v>0</v>
      </c>
      <c r="M13" s="9">
        <v>1</v>
      </c>
      <c r="N13" s="10">
        <v>2</v>
      </c>
    </row>
    <row r="14" spans="1:14" x14ac:dyDescent="0.25">
      <c r="A14" s="3" t="s">
        <v>10</v>
      </c>
      <c r="B14" s="11" t="str">
        <f t="shared" si="0"/>
        <v>ГБОУ СОШ №354</v>
      </c>
      <c r="C14" s="5">
        <f t="shared" si="0"/>
        <v>11354</v>
      </c>
      <c r="D14" s="5" t="str">
        <f t="shared" si="0"/>
        <v>СОШ</v>
      </c>
      <c r="E14" s="12" t="str">
        <f t="shared" si="0"/>
        <v>1а</v>
      </c>
      <c r="F14" s="7">
        <f t="shared" si="0"/>
        <v>62</v>
      </c>
      <c r="G14" s="7">
        <f t="shared" si="0"/>
        <v>62</v>
      </c>
      <c r="H14" s="8">
        <f t="shared" si="1"/>
        <v>11354012</v>
      </c>
      <c r="I14" s="9">
        <v>1</v>
      </c>
      <c r="J14" s="9">
        <v>1</v>
      </c>
      <c r="K14" s="9">
        <v>0</v>
      </c>
      <c r="L14" s="9">
        <v>1</v>
      </c>
      <c r="M14" s="9">
        <v>1</v>
      </c>
      <c r="N14" s="10">
        <v>4</v>
      </c>
    </row>
    <row r="15" spans="1:14" x14ac:dyDescent="0.25">
      <c r="A15" s="3" t="s">
        <v>10</v>
      </c>
      <c r="B15" s="11" t="str">
        <f t="shared" si="0"/>
        <v>ГБОУ СОШ №354</v>
      </c>
      <c r="C15" s="5">
        <f t="shared" si="0"/>
        <v>11354</v>
      </c>
      <c r="D15" s="5" t="str">
        <f t="shared" si="0"/>
        <v>СОШ</v>
      </c>
      <c r="E15" s="12" t="str">
        <f t="shared" si="0"/>
        <v>1а</v>
      </c>
      <c r="F15" s="7">
        <f t="shared" si="0"/>
        <v>62</v>
      </c>
      <c r="G15" s="7">
        <f t="shared" si="0"/>
        <v>62</v>
      </c>
      <c r="H15" s="8">
        <f t="shared" si="1"/>
        <v>11354013</v>
      </c>
      <c r="I15" s="9">
        <v>1</v>
      </c>
      <c r="J15" s="9">
        <v>1</v>
      </c>
      <c r="K15" s="9">
        <v>0</v>
      </c>
      <c r="L15" s="9">
        <v>1</v>
      </c>
      <c r="M15" s="9">
        <v>0</v>
      </c>
      <c r="N15" s="10">
        <v>3</v>
      </c>
    </row>
    <row r="16" spans="1:14" x14ac:dyDescent="0.25">
      <c r="A16" s="3" t="s">
        <v>10</v>
      </c>
      <c r="B16" s="11" t="str">
        <f t="shared" si="0"/>
        <v>ГБОУ СОШ №354</v>
      </c>
      <c r="C16" s="5">
        <f t="shared" si="0"/>
        <v>11354</v>
      </c>
      <c r="D16" s="5" t="str">
        <f t="shared" si="0"/>
        <v>СОШ</v>
      </c>
      <c r="E16" s="12" t="str">
        <f t="shared" si="0"/>
        <v>1а</v>
      </c>
      <c r="F16" s="7">
        <f t="shared" si="0"/>
        <v>62</v>
      </c>
      <c r="G16" s="7">
        <f t="shared" si="0"/>
        <v>62</v>
      </c>
      <c r="H16" s="8">
        <f t="shared" si="1"/>
        <v>11354014</v>
      </c>
      <c r="I16" s="9">
        <v>0</v>
      </c>
      <c r="J16" s="9">
        <v>1</v>
      </c>
      <c r="K16" s="9">
        <v>0</v>
      </c>
      <c r="L16" s="9">
        <v>1</v>
      </c>
      <c r="M16" s="9">
        <v>1</v>
      </c>
      <c r="N16" s="10">
        <v>3</v>
      </c>
    </row>
    <row r="17" spans="1:14" x14ac:dyDescent="0.25">
      <c r="A17" s="3" t="s">
        <v>10</v>
      </c>
      <c r="B17" s="11" t="str">
        <f t="shared" si="0"/>
        <v>ГБОУ СОШ №354</v>
      </c>
      <c r="C17" s="5">
        <f t="shared" si="0"/>
        <v>11354</v>
      </c>
      <c r="D17" s="5" t="str">
        <f t="shared" si="0"/>
        <v>СОШ</v>
      </c>
      <c r="E17" s="12" t="str">
        <f t="shared" si="0"/>
        <v>1а</v>
      </c>
      <c r="F17" s="7">
        <f t="shared" si="0"/>
        <v>62</v>
      </c>
      <c r="G17" s="7">
        <f t="shared" si="0"/>
        <v>62</v>
      </c>
      <c r="H17" s="8">
        <f t="shared" si="1"/>
        <v>11354015</v>
      </c>
      <c r="I17" s="9">
        <v>1</v>
      </c>
      <c r="J17" s="9">
        <v>1</v>
      </c>
      <c r="K17" s="9">
        <v>0</v>
      </c>
      <c r="L17" s="9">
        <v>0</v>
      </c>
      <c r="M17" s="9">
        <v>1</v>
      </c>
      <c r="N17" s="10">
        <v>3</v>
      </c>
    </row>
    <row r="18" spans="1:14" x14ac:dyDescent="0.25">
      <c r="A18" s="3" t="s">
        <v>10</v>
      </c>
      <c r="B18" s="11" t="str">
        <f t="shared" si="0"/>
        <v>ГБОУ СОШ №354</v>
      </c>
      <c r="C18" s="5">
        <f t="shared" si="0"/>
        <v>11354</v>
      </c>
      <c r="D18" s="5" t="str">
        <f t="shared" si="0"/>
        <v>СОШ</v>
      </c>
      <c r="E18" s="12" t="str">
        <f t="shared" si="0"/>
        <v>1а</v>
      </c>
      <c r="F18" s="7">
        <f t="shared" si="0"/>
        <v>62</v>
      </c>
      <c r="G18" s="7">
        <f t="shared" si="0"/>
        <v>62</v>
      </c>
      <c r="H18" s="8">
        <f t="shared" si="1"/>
        <v>11354016</v>
      </c>
      <c r="I18" s="9">
        <v>1</v>
      </c>
      <c r="J18" s="9">
        <v>1</v>
      </c>
      <c r="K18" s="9">
        <v>0</v>
      </c>
      <c r="L18" s="9">
        <v>1</v>
      </c>
      <c r="M18" s="9">
        <v>1</v>
      </c>
      <c r="N18" s="10">
        <v>4</v>
      </c>
    </row>
    <row r="19" spans="1:14" x14ac:dyDescent="0.25">
      <c r="A19" s="3" t="s">
        <v>10</v>
      </c>
      <c r="B19" s="11" t="str">
        <f t="shared" si="0"/>
        <v>ГБОУ СОШ №354</v>
      </c>
      <c r="C19" s="5">
        <f t="shared" si="0"/>
        <v>11354</v>
      </c>
      <c r="D19" s="5" t="str">
        <f t="shared" si="0"/>
        <v>СОШ</v>
      </c>
      <c r="E19" s="12" t="str">
        <f t="shared" si="0"/>
        <v>1а</v>
      </c>
      <c r="F19" s="7">
        <f t="shared" si="0"/>
        <v>62</v>
      </c>
      <c r="G19" s="7">
        <f t="shared" si="0"/>
        <v>62</v>
      </c>
      <c r="H19" s="8">
        <f t="shared" si="1"/>
        <v>11354017</v>
      </c>
      <c r="I19" s="9">
        <v>1</v>
      </c>
      <c r="J19" s="9">
        <v>1</v>
      </c>
      <c r="K19" s="9">
        <v>0</v>
      </c>
      <c r="L19" s="9">
        <v>0</v>
      </c>
      <c r="M19" s="9">
        <v>0</v>
      </c>
      <c r="N19" s="10">
        <v>2</v>
      </c>
    </row>
    <row r="20" spans="1:14" x14ac:dyDescent="0.25">
      <c r="A20" s="3" t="s">
        <v>10</v>
      </c>
      <c r="B20" s="11" t="str">
        <f t="shared" ref="B20:G35" si="2">B19</f>
        <v>ГБОУ СОШ №354</v>
      </c>
      <c r="C20" s="5">
        <f t="shared" si="2"/>
        <v>11354</v>
      </c>
      <c r="D20" s="5" t="str">
        <f t="shared" si="2"/>
        <v>СОШ</v>
      </c>
      <c r="E20" s="12" t="str">
        <f t="shared" si="2"/>
        <v>1а</v>
      </c>
      <c r="F20" s="7">
        <f t="shared" si="2"/>
        <v>62</v>
      </c>
      <c r="G20" s="7">
        <f t="shared" si="2"/>
        <v>62</v>
      </c>
      <c r="H20" s="8">
        <f t="shared" si="1"/>
        <v>11354018</v>
      </c>
      <c r="I20" s="9">
        <v>1</v>
      </c>
      <c r="J20" s="9">
        <v>0</v>
      </c>
      <c r="K20" s="9">
        <v>1</v>
      </c>
      <c r="L20" s="9">
        <v>1</v>
      </c>
      <c r="M20" s="9">
        <v>1</v>
      </c>
      <c r="N20" s="10">
        <v>4</v>
      </c>
    </row>
    <row r="21" spans="1:14" x14ac:dyDescent="0.25">
      <c r="A21" s="3" t="s">
        <v>10</v>
      </c>
      <c r="B21" s="11" t="str">
        <f t="shared" si="2"/>
        <v>ГБОУ СОШ №354</v>
      </c>
      <c r="C21" s="5">
        <f t="shared" si="2"/>
        <v>11354</v>
      </c>
      <c r="D21" s="5" t="str">
        <f t="shared" si="2"/>
        <v>СОШ</v>
      </c>
      <c r="E21" s="12" t="str">
        <f t="shared" si="2"/>
        <v>1а</v>
      </c>
      <c r="F21" s="7">
        <f t="shared" si="2"/>
        <v>62</v>
      </c>
      <c r="G21" s="7">
        <f t="shared" si="2"/>
        <v>62</v>
      </c>
      <c r="H21" s="8">
        <f t="shared" si="1"/>
        <v>11354019</v>
      </c>
      <c r="I21" s="9">
        <v>1</v>
      </c>
      <c r="J21" s="9">
        <v>1</v>
      </c>
      <c r="K21" s="9">
        <v>1</v>
      </c>
      <c r="L21" s="9">
        <v>1</v>
      </c>
      <c r="M21" s="9">
        <v>1</v>
      </c>
      <c r="N21" s="10">
        <v>5</v>
      </c>
    </row>
    <row r="22" spans="1:14" x14ac:dyDescent="0.25">
      <c r="A22" s="3" t="s">
        <v>10</v>
      </c>
      <c r="B22" s="11" t="str">
        <f t="shared" si="2"/>
        <v>ГБОУ СОШ №354</v>
      </c>
      <c r="C22" s="5">
        <f t="shared" si="2"/>
        <v>11354</v>
      </c>
      <c r="D22" s="5" t="str">
        <f t="shared" si="2"/>
        <v>СОШ</v>
      </c>
      <c r="E22" s="12" t="str">
        <f t="shared" si="2"/>
        <v>1а</v>
      </c>
      <c r="F22" s="7">
        <f t="shared" si="2"/>
        <v>62</v>
      </c>
      <c r="G22" s="7">
        <f t="shared" si="2"/>
        <v>62</v>
      </c>
      <c r="H22" s="8">
        <f t="shared" si="1"/>
        <v>11354020</v>
      </c>
      <c r="I22" s="9">
        <v>1</v>
      </c>
      <c r="J22" s="9">
        <v>1</v>
      </c>
      <c r="K22" s="9">
        <v>0</v>
      </c>
      <c r="L22" s="9">
        <v>1</v>
      </c>
      <c r="M22" s="9">
        <v>1</v>
      </c>
      <c r="N22" s="10">
        <v>4</v>
      </c>
    </row>
    <row r="23" spans="1:14" x14ac:dyDescent="0.25">
      <c r="A23" s="3" t="s">
        <v>10</v>
      </c>
      <c r="B23" s="11" t="str">
        <f t="shared" si="2"/>
        <v>ГБОУ СОШ №354</v>
      </c>
      <c r="C23" s="5">
        <f t="shared" si="2"/>
        <v>11354</v>
      </c>
      <c r="D23" s="5" t="str">
        <f t="shared" si="2"/>
        <v>СОШ</v>
      </c>
      <c r="E23" s="12" t="str">
        <f t="shared" si="2"/>
        <v>1а</v>
      </c>
      <c r="F23" s="7">
        <f t="shared" si="2"/>
        <v>62</v>
      </c>
      <c r="G23" s="7">
        <f t="shared" si="2"/>
        <v>62</v>
      </c>
      <c r="H23" s="8">
        <f t="shared" si="1"/>
        <v>11354021</v>
      </c>
      <c r="I23" s="9">
        <v>1</v>
      </c>
      <c r="J23" s="9">
        <v>1</v>
      </c>
      <c r="K23" s="9">
        <v>1</v>
      </c>
      <c r="L23" s="9">
        <v>1</v>
      </c>
      <c r="M23" s="9">
        <v>1</v>
      </c>
      <c r="N23" s="10">
        <v>5</v>
      </c>
    </row>
    <row r="24" spans="1:14" x14ac:dyDescent="0.25">
      <c r="A24" s="3" t="s">
        <v>10</v>
      </c>
      <c r="B24" s="11" t="str">
        <f t="shared" si="2"/>
        <v>ГБОУ СОШ №354</v>
      </c>
      <c r="C24" s="5">
        <f t="shared" si="2"/>
        <v>11354</v>
      </c>
      <c r="D24" s="5" t="str">
        <f t="shared" si="2"/>
        <v>СОШ</v>
      </c>
      <c r="E24" s="12" t="str">
        <f t="shared" si="2"/>
        <v>1а</v>
      </c>
      <c r="F24" s="7">
        <f t="shared" si="2"/>
        <v>62</v>
      </c>
      <c r="G24" s="7">
        <f t="shared" si="2"/>
        <v>62</v>
      </c>
      <c r="H24" s="8">
        <f t="shared" si="1"/>
        <v>11354022</v>
      </c>
      <c r="I24" s="9">
        <v>1</v>
      </c>
      <c r="J24" s="9">
        <v>1</v>
      </c>
      <c r="K24" s="9">
        <v>1</v>
      </c>
      <c r="L24" s="9">
        <v>1</v>
      </c>
      <c r="M24" s="9">
        <v>1</v>
      </c>
      <c r="N24" s="10">
        <v>5</v>
      </c>
    </row>
    <row r="25" spans="1:14" x14ac:dyDescent="0.25">
      <c r="A25" s="3" t="s">
        <v>10</v>
      </c>
      <c r="B25" s="11" t="str">
        <f t="shared" si="2"/>
        <v>ГБОУ СОШ №354</v>
      </c>
      <c r="C25" s="5">
        <f t="shared" si="2"/>
        <v>11354</v>
      </c>
      <c r="D25" s="5" t="str">
        <f t="shared" si="2"/>
        <v>СОШ</v>
      </c>
      <c r="E25" s="12" t="str">
        <f t="shared" si="2"/>
        <v>1а</v>
      </c>
      <c r="F25" s="7">
        <f t="shared" si="2"/>
        <v>62</v>
      </c>
      <c r="G25" s="7">
        <f t="shared" si="2"/>
        <v>62</v>
      </c>
      <c r="H25" s="8">
        <f t="shared" si="1"/>
        <v>11354023</v>
      </c>
      <c r="I25" s="9">
        <v>1</v>
      </c>
      <c r="J25" s="9">
        <v>1</v>
      </c>
      <c r="K25" s="9">
        <v>0</v>
      </c>
      <c r="L25" s="9">
        <v>1</v>
      </c>
      <c r="M25" s="9">
        <v>1</v>
      </c>
      <c r="N25" s="10">
        <v>4</v>
      </c>
    </row>
    <row r="26" spans="1:14" x14ac:dyDescent="0.25">
      <c r="A26" s="3" t="s">
        <v>10</v>
      </c>
      <c r="B26" s="11" t="str">
        <f t="shared" si="2"/>
        <v>ГБОУ СОШ №354</v>
      </c>
      <c r="C26" s="5">
        <f t="shared" si="2"/>
        <v>11354</v>
      </c>
      <c r="D26" s="5" t="str">
        <f t="shared" si="2"/>
        <v>СОШ</v>
      </c>
      <c r="E26" s="12" t="str">
        <f t="shared" si="2"/>
        <v>1а</v>
      </c>
      <c r="F26" s="16">
        <f t="shared" si="2"/>
        <v>62</v>
      </c>
      <c r="G26" s="7">
        <f t="shared" si="2"/>
        <v>62</v>
      </c>
      <c r="H26" s="8">
        <f>H25+1</f>
        <v>11354024</v>
      </c>
      <c r="I26" s="9">
        <v>1</v>
      </c>
      <c r="J26" s="9">
        <v>1</v>
      </c>
      <c r="K26" s="9">
        <v>0</v>
      </c>
      <c r="L26" s="9">
        <v>1</v>
      </c>
      <c r="M26" s="9">
        <v>1</v>
      </c>
      <c r="N26" s="10">
        <v>4</v>
      </c>
    </row>
    <row r="27" spans="1:14" x14ac:dyDescent="0.25">
      <c r="A27" s="3" t="s">
        <v>10</v>
      </c>
      <c r="B27" s="11" t="str">
        <f t="shared" si="2"/>
        <v>ГБОУ СОШ №354</v>
      </c>
      <c r="C27" s="5">
        <f t="shared" si="2"/>
        <v>11354</v>
      </c>
      <c r="D27" s="5" t="str">
        <f t="shared" si="2"/>
        <v>СОШ</v>
      </c>
      <c r="E27" s="12" t="str">
        <f t="shared" si="2"/>
        <v>1а</v>
      </c>
      <c r="F27" s="7">
        <f t="shared" si="2"/>
        <v>62</v>
      </c>
      <c r="G27" s="7">
        <f t="shared" si="2"/>
        <v>62</v>
      </c>
      <c r="H27" s="8">
        <f t="shared" ref="H27:H46" si="3">H26+1</f>
        <v>11354025</v>
      </c>
      <c r="I27" s="9">
        <v>1</v>
      </c>
      <c r="J27" s="9">
        <v>1</v>
      </c>
      <c r="K27" s="9">
        <v>1</v>
      </c>
      <c r="L27" s="9">
        <v>1</v>
      </c>
      <c r="M27" s="9">
        <v>1</v>
      </c>
      <c r="N27" s="10">
        <v>5</v>
      </c>
    </row>
    <row r="28" spans="1:14" x14ac:dyDescent="0.25">
      <c r="A28" s="3" t="s">
        <v>10</v>
      </c>
      <c r="B28" s="11" t="str">
        <f t="shared" si="2"/>
        <v>ГБОУ СОШ №354</v>
      </c>
      <c r="C28" s="5">
        <f t="shared" si="2"/>
        <v>11354</v>
      </c>
      <c r="D28" s="5" t="str">
        <f t="shared" si="2"/>
        <v>СОШ</v>
      </c>
      <c r="E28" s="12" t="str">
        <f t="shared" si="2"/>
        <v>1а</v>
      </c>
      <c r="F28" s="7">
        <f t="shared" si="2"/>
        <v>62</v>
      </c>
      <c r="G28" s="7">
        <f t="shared" si="2"/>
        <v>62</v>
      </c>
      <c r="H28" s="8">
        <f t="shared" si="3"/>
        <v>11354026</v>
      </c>
      <c r="I28" s="9">
        <v>1</v>
      </c>
      <c r="J28" s="9">
        <v>0</v>
      </c>
      <c r="K28" s="9">
        <v>0</v>
      </c>
      <c r="L28" s="9">
        <v>1</v>
      </c>
      <c r="M28" s="9">
        <v>0</v>
      </c>
      <c r="N28" s="10">
        <v>2</v>
      </c>
    </row>
    <row r="29" spans="1:14" x14ac:dyDescent="0.25">
      <c r="A29" s="3" t="s">
        <v>10</v>
      </c>
      <c r="B29" s="11" t="str">
        <f t="shared" si="2"/>
        <v>ГБОУ СОШ №354</v>
      </c>
      <c r="C29" s="5">
        <f t="shared" si="2"/>
        <v>11354</v>
      </c>
      <c r="D29" s="5" t="str">
        <f t="shared" si="2"/>
        <v>СОШ</v>
      </c>
      <c r="E29" s="12" t="str">
        <f t="shared" si="2"/>
        <v>1а</v>
      </c>
      <c r="F29" s="7">
        <f t="shared" si="2"/>
        <v>62</v>
      </c>
      <c r="G29" s="7">
        <f t="shared" si="2"/>
        <v>62</v>
      </c>
      <c r="H29" s="8">
        <f t="shared" si="3"/>
        <v>11354027</v>
      </c>
      <c r="I29" s="9">
        <v>1</v>
      </c>
      <c r="J29" s="9">
        <v>0</v>
      </c>
      <c r="K29" s="9">
        <v>0</v>
      </c>
      <c r="L29" s="9">
        <v>1</v>
      </c>
      <c r="M29" s="9">
        <v>0</v>
      </c>
      <c r="N29" s="10">
        <v>2</v>
      </c>
    </row>
    <row r="30" spans="1:14" x14ac:dyDescent="0.25">
      <c r="A30" s="3" t="s">
        <v>10</v>
      </c>
      <c r="B30" s="11" t="str">
        <f t="shared" si="2"/>
        <v>ГБОУ СОШ №354</v>
      </c>
      <c r="C30" s="5">
        <f t="shared" si="2"/>
        <v>11354</v>
      </c>
      <c r="D30" s="5" t="str">
        <f t="shared" si="2"/>
        <v>СОШ</v>
      </c>
      <c r="E30" s="12" t="str">
        <f t="shared" si="2"/>
        <v>1а</v>
      </c>
      <c r="F30" s="7">
        <f t="shared" si="2"/>
        <v>62</v>
      </c>
      <c r="G30" s="7">
        <f t="shared" si="2"/>
        <v>62</v>
      </c>
      <c r="H30" s="8">
        <f t="shared" si="3"/>
        <v>11354028</v>
      </c>
      <c r="I30" s="9">
        <v>1</v>
      </c>
      <c r="J30" s="9">
        <v>1</v>
      </c>
      <c r="K30" s="9">
        <v>1</v>
      </c>
      <c r="L30" s="9">
        <v>1</v>
      </c>
      <c r="M30" s="9">
        <v>1</v>
      </c>
      <c r="N30" s="10">
        <v>5</v>
      </c>
    </row>
    <row r="31" spans="1:14" x14ac:dyDescent="0.25">
      <c r="A31" s="3" t="s">
        <v>10</v>
      </c>
      <c r="B31" s="11" t="str">
        <f t="shared" si="2"/>
        <v>ГБОУ СОШ №354</v>
      </c>
      <c r="C31" s="5">
        <f t="shared" si="2"/>
        <v>11354</v>
      </c>
      <c r="D31" s="5" t="str">
        <f t="shared" si="2"/>
        <v>СОШ</v>
      </c>
      <c r="E31" s="12" t="str">
        <f t="shared" si="2"/>
        <v>1а</v>
      </c>
      <c r="F31" s="7">
        <f t="shared" si="2"/>
        <v>62</v>
      </c>
      <c r="G31" s="7">
        <f t="shared" si="2"/>
        <v>62</v>
      </c>
      <c r="H31" s="8">
        <f t="shared" si="3"/>
        <v>11354029</v>
      </c>
      <c r="I31" s="9">
        <v>0</v>
      </c>
      <c r="J31" s="9">
        <v>1</v>
      </c>
      <c r="K31" s="9">
        <v>0</v>
      </c>
      <c r="L31" s="9">
        <v>1</v>
      </c>
      <c r="M31" s="9">
        <v>1</v>
      </c>
      <c r="N31" s="10">
        <v>3</v>
      </c>
    </row>
    <row r="32" spans="1:14" x14ac:dyDescent="0.25">
      <c r="A32" s="3" t="s">
        <v>10</v>
      </c>
      <c r="B32" s="11" t="str">
        <f t="shared" si="2"/>
        <v>ГБОУ СОШ №354</v>
      </c>
      <c r="C32" s="5">
        <f t="shared" si="2"/>
        <v>11354</v>
      </c>
      <c r="D32" s="5" t="str">
        <f t="shared" si="2"/>
        <v>СОШ</v>
      </c>
      <c r="E32" s="12" t="str">
        <f t="shared" si="2"/>
        <v>1а</v>
      </c>
      <c r="F32" s="7">
        <f t="shared" si="2"/>
        <v>62</v>
      </c>
      <c r="G32" s="7">
        <f t="shared" si="2"/>
        <v>62</v>
      </c>
      <c r="H32" s="8">
        <f t="shared" si="3"/>
        <v>11354030</v>
      </c>
      <c r="I32" s="9">
        <v>1</v>
      </c>
      <c r="J32" s="9">
        <v>0</v>
      </c>
      <c r="K32" s="9">
        <v>1</v>
      </c>
      <c r="L32" s="9">
        <v>1</v>
      </c>
      <c r="M32" s="9">
        <v>1</v>
      </c>
      <c r="N32" s="10">
        <v>4</v>
      </c>
    </row>
    <row r="33" spans="1:14" x14ac:dyDescent="0.25">
      <c r="A33" s="3" t="s">
        <v>10</v>
      </c>
      <c r="B33" s="11" t="str">
        <f t="shared" si="2"/>
        <v>ГБОУ СОШ №354</v>
      </c>
      <c r="C33" s="5">
        <f t="shared" si="2"/>
        <v>11354</v>
      </c>
      <c r="D33" s="5" t="str">
        <f t="shared" si="2"/>
        <v>СОШ</v>
      </c>
      <c r="E33" s="12" t="str">
        <f t="shared" si="2"/>
        <v>1а</v>
      </c>
      <c r="F33" s="7">
        <f t="shared" si="2"/>
        <v>62</v>
      </c>
      <c r="G33" s="7">
        <f t="shared" si="2"/>
        <v>62</v>
      </c>
      <c r="H33" s="8">
        <f t="shared" si="3"/>
        <v>11354031</v>
      </c>
      <c r="I33" s="9">
        <v>1</v>
      </c>
      <c r="J33" s="9">
        <v>1</v>
      </c>
      <c r="K33" s="9">
        <v>0</v>
      </c>
      <c r="L33" s="9">
        <v>1</v>
      </c>
      <c r="M33" s="9">
        <v>1</v>
      </c>
      <c r="N33" s="10">
        <v>4</v>
      </c>
    </row>
    <row r="34" spans="1:14" x14ac:dyDescent="0.25">
      <c r="A34" s="3" t="s">
        <v>10</v>
      </c>
      <c r="B34" s="11" t="str">
        <f t="shared" si="2"/>
        <v>ГБОУ СОШ №354</v>
      </c>
      <c r="C34" s="5">
        <f t="shared" si="2"/>
        <v>11354</v>
      </c>
      <c r="D34" s="5" t="str">
        <f t="shared" si="2"/>
        <v>СОШ</v>
      </c>
      <c r="E34" s="12" t="str">
        <f t="shared" si="2"/>
        <v>1а</v>
      </c>
      <c r="F34" s="7">
        <f t="shared" si="2"/>
        <v>62</v>
      </c>
      <c r="G34" s="7">
        <f t="shared" si="2"/>
        <v>62</v>
      </c>
      <c r="H34" s="8">
        <f t="shared" si="3"/>
        <v>11354032</v>
      </c>
      <c r="I34" s="9">
        <v>1</v>
      </c>
      <c r="J34" s="9">
        <v>0</v>
      </c>
      <c r="K34" s="9">
        <v>0</v>
      </c>
      <c r="L34" s="9">
        <v>0</v>
      </c>
      <c r="M34" s="9">
        <v>1</v>
      </c>
      <c r="N34" s="10">
        <v>2</v>
      </c>
    </row>
    <row r="35" spans="1:14" x14ac:dyDescent="0.25">
      <c r="A35" s="3" t="s">
        <v>10</v>
      </c>
      <c r="B35" s="11" t="str">
        <f t="shared" si="2"/>
        <v>ГБОУ СОШ №354</v>
      </c>
      <c r="C35" s="5">
        <f t="shared" si="2"/>
        <v>11354</v>
      </c>
      <c r="D35" s="5" t="str">
        <f t="shared" si="2"/>
        <v>СОШ</v>
      </c>
      <c r="E35" s="13" t="s">
        <v>16</v>
      </c>
      <c r="F35" s="7">
        <v>62</v>
      </c>
      <c r="G35" s="7">
        <f t="shared" ref="G35" si="4">G34</f>
        <v>62</v>
      </c>
      <c r="H35" s="8">
        <f t="shared" si="3"/>
        <v>11354033</v>
      </c>
      <c r="I35" s="9">
        <v>1</v>
      </c>
      <c r="J35" s="9">
        <v>1</v>
      </c>
      <c r="K35" s="9">
        <v>0</v>
      </c>
      <c r="L35" s="9">
        <v>1</v>
      </c>
      <c r="M35" s="9">
        <v>1</v>
      </c>
      <c r="N35" s="10">
        <f>IF(COUNTBLANK(I35:M35)&lt;5,SUM(I35:M35),"Не писал")</f>
        <v>4</v>
      </c>
    </row>
    <row r="36" spans="1:14" x14ac:dyDescent="0.25">
      <c r="A36" s="3" t="s">
        <v>10</v>
      </c>
      <c r="B36" s="11" t="str">
        <f t="shared" ref="B36:G51" si="5">B35</f>
        <v>ГБОУ СОШ №354</v>
      </c>
      <c r="C36" s="5">
        <f t="shared" si="5"/>
        <v>11354</v>
      </c>
      <c r="D36" s="5" t="str">
        <f t="shared" si="5"/>
        <v>СОШ</v>
      </c>
      <c r="E36" s="12" t="str">
        <f t="shared" si="5"/>
        <v>1б</v>
      </c>
      <c r="F36" s="7">
        <f t="shared" si="5"/>
        <v>62</v>
      </c>
      <c r="G36" s="7">
        <f t="shared" si="5"/>
        <v>62</v>
      </c>
      <c r="H36" s="8">
        <f t="shared" si="3"/>
        <v>11354034</v>
      </c>
      <c r="I36" s="9">
        <v>1</v>
      </c>
      <c r="J36" s="9">
        <v>1</v>
      </c>
      <c r="K36" s="9">
        <v>0</v>
      </c>
      <c r="L36" s="9">
        <v>1</v>
      </c>
      <c r="M36" s="9">
        <v>1</v>
      </c>
      <c r="N36" s="10">
        <f t="shared" ref="N36:N64" si="6">IF(COUNTBLANK(I36:M36)&lt;5,SUM(I36:M36),"Не писал")</f>
        <v>4</v>
      </c>
    </row>
    <row r="37" spans="1:14" x14ac:dyDescent="0.25">
      <c r="A37" s="3" t="s">
        <v>10</v>
      </c>
      <c r="B37" s="11" t="str">
        <f t="shared" si="5"/>
        <v>ГБОУ СОШ №354</v>
      </c>
      <c r="C37" s="5">
        <f t="shared" si="5"/>
        <v>11354</v>
      </c>
      <c r="D37" s="5" t="str">
        <f t="shared" si="5"/>
        <v>СОШ</v>
      </c>
      <c r="E37" s="12" t="str">
        <f t="shared" si="5"/>
        <v>1б</v>
      </c>
      <c r="F37" s="7">
        <f t="shared" si="5"/>
        <v>62</v>
      </c>
      <c r="G37" s="7">
        <f t="shared" si="5"/>
        <v>62</v>
      </c>
      <c r="H37" s="8">
        <f t="shared" si="3"/>
        <v>11354035</v>
      </c>
      <c r="I37" s="9">
        <v>1</v>
      </c>
      <c r="J37" s="9">
        <v>1</v>
      </c>
      <c r="K37" s="9">
        <v>1</v>
      </c>
      <c r="L37" s="9">
        <v>1</v>
      </c>
      <c r="M37" s="9">
        <v>1</v>
      </c>
      <c r="N37" s="10">
        <f t="shared" si="6"/>
        <v>5</v>
      </c>
    </row>
    <row r="38" spans="1:14" x14ac:dyDescent="0.25">
      <c r="A38" s="3" t="s">
        <v>10</v>
      </c>
      <c r="B38" s="11" t="str">
        <f t="shared" si="5"/>
        <v>ГБОУ СОШ №354</v>
      </c>
      <c r="C38" s="5">
        <f t="shared" si="5"/>
        <v>11354</v>
      </c>
      <c r="D38" s="5" t="str">
        <f t="shared" si="5"/>
        <v>СОШ</v>
      </c>
      <c r="E38" s="12" t="str">
        <f t="shared" si="5"/>
        <v>1б</v>
      </c>
      <c r="F38" s="7">
        <f t="shared" si="5"/>
        <v>62</v>
      </c>
      <c r="G38" s="7">
        <f t="shared" si="5"/>
        <v>62</v>
      </c>
      <c r="H38" s="8">
        <f t="shared" si="3"/>
        <v>11354036</v>
      </c>
      <c r="I38" s="9">
        <v>1</v>
      </c>
      <c r="J38" s="9">
        <v>1</v>
      </c>
      <c r="K38" s="9">
        <v>1</v>
      </c>
      <c r="L38" s="9">
        <v>1</v>
      </c>
      <c r="M38" s="9">
        <v>1</v>
      </c>
      <c r="N38" s="10">
        <f t="shared" si="6"/>
        <v>5</v>
      </c>
    </row>
    <row r="39" spans="1:14" x14ac:dyDescent="0.25">
      <c r="A39" s="3" t="s">
        <v>10</v>
      </c>
      <c r="B39" s="11" t="str">
        <f t="shared" si="5"/>
        <v>ГБОУ СОШ №354</v>
      </c>
      <c r="C39" s="5">
        <f t="shared" si="5"/>
        <v>11354</v>
      </c>
      <c r="D39" s="5" t="str">
        <f t="shared" si="5"/>
        <v>СОШ</v>
      </c>
      <c r="E39" s="12" t="str">
        <f t="shared" si="5"/>
        <v>1б</v>
      </c>
      <c r="F39" s="7">
        <f t="shared" si="5"/>
        <v>62</v>
      </c>
      <c r="G39" s="7">
        <f t="shared" si="5"/>
        <v>62</v>
      </c>
      <c r="H39" s="8">
        <f t="shared" si="3"/>
        <v>11354037</v>
      </c>
      <c r="I39" s="9">
        <v>1</v>
      </c>
      <c r="J39" s="9">
        <v>1</v>
      </c>
      <c r="K39" s="9">
        <v>1</v>
      </c>
      <c r="L39" s="9">
        <v>1</v>
      </c>
      <c r="M39" s="9">
        <v>1</v>
      </c>
      <c r="N39" s="10">
        <f t="shared" si="6"/>
        <v>5</v>
      </c>
    </row>
    <row r="40" spans="1:14" x14ac:dyDescent="0.25">
      <c r="A40" s="3" t="s">
        <v>10</v>
      </c>
      <c r="B40" s="11" t="str">
        <f t="shared" si="5"/>
        <v>ГБОУ СОШ №354</v>
      </c>
      <c r="C40" s="5">
        <f t="shared" si="5"/>
        <v>11354</v>
      </c>
      <c r="D40" s="5" t="str">
        <f t="shared" si="5"/>
        <v>СОШ</v>
      </c>
      <c r="E40" s="12" t="str">
        <f t="shared" si="5"/>
        <v>1б</v>
      </c>
      <c r="F40" s="7">
        <f t="shared" si="5"/>
        <v>62</v>
      </c>
      <c r="G40" s="7">
        <f t="shared" si="5"/>
        <v>62</v>
      </c>
      <c r="H40" s="8">
        <f t="shared" si="3"/>
        <v>11354038</v>
      </c>
      <c r="I40" s="9">
        <v>1</v>
      </c>
      <c r="J40" s="9">
        <v>0</v>
      </c>
      <c r="K40" s="9">
        <v>1</v>
      </c>
      <c r="L40" s="9">
        <v>1</v>
      </c>
      <c r="M40" s="9">
        <v>1</v>
      </c>
      <c r="N40" s="10">
        <f t="shared" si="6"/>
        <v>4</v>
      </c>
    </row>
    <row r="41" spans="1:14" x14ac:dyDescent="0.25">
      <c r="A41" s="3" t="s">
        <v>10</v>
      </c>
      <c r="B41" s="11" t="str">
        <f t="shared" si="5"/>
        <v>ГБОУ СОШ №354</v>
      </c>
      <c r="C41" s="5">
        <f t="shared" si="5"/>
        <v>11354</v>
      </c>
      <c r="D41" s="5" t="str">
        <f t="shared" si="5"/>
        <v>СОШ</v>
      </c>
      <c r="E41" s="12" t="str">
        <f t="shared" si="5"/>
        <v>1б</v>
      </c>
      <c r="F41" s="7">
        <f t="shared" si="5"/>
        <v>62</v>
      </c>
      <c r="G41" s="7">
        <f t="shared" si="5"/>
        <v>62</v>
      </c>
      <c r="H41" s="8">
        <f t="shared" si="3"/>
        <v>11354039</v>
      </c>
      <c r="I41" s="9">
        <v>1</v>
      </c>
      <c r="J41" s="9">
        <v>1</v>
      </c>
      <c r="K41" s="9">
        <v>1</v>
      </c>
      <c r="L41" s="9">
        <v>1</v>
      </c>
      <c r="M41" s="9">
        <v>0</v>
      </c>
      <c r="N41" s="10">
        <f t="shared" si="6"/>
        <v>4</v>
      </c>
    </row>
    <row r="42" spans="1:14" x14ac:dyDescent="0.25">
      <c r="A42" s="3" t="s">
        <v>10</v>
      </c>
      <c r="B42" s="11" t="str">
        <f t="shared" si="5"/>
        <v>ГБОУ СОШ №354</v>
      </c>
      <c r="C42" s="5">
        <f t="shared" si="5"/>
        <v>11354</v>
      </c>
      <c r="D42" s="5" t="str">
        <f t="shared" si="5"/>
        <v>СОШ</v>
      </c>
      <c r="E42" s="12" t="str">
        <f t="shared" si="5"/>
        <v>1б</v>
      </c>
      <c r="F42" s="7">
        <f t="shared" si="5"/>
        <v>62</v>
      </c>
      <c r="G42" s="7">
        <f t="shared" si="5"/>
        <v>62</v>
      </c>
      <c r="H42" s="8">
        <f t="shared" si="3"/>
        <v>11354040</v>
      </c>
      <c r="I42" s="9">
        <v>1</v>
      </c>
      <c r="J42" s="9">
        <v>1</v>
      </c>
      <c r="K42" s="9">
        <v>1</v>
      </c>
      <c r="L42" s="9">
        <v>1</v>
      </c>
      <c r="M42" s="9">
        <v>1</v>
      </c>
      <c r="N42" s="10">
        <f t="shared" si="6"/>
        <v>5</v>
      </c>
    </row>
    <row r="43" spans="1:14" x14ac:dyDescent="0.25">
      <c r="A43" s="3" t="s">
        <v>10</v>
      </c>
      <c r="B43" s="11" t="str">
        <f t="shared" si="5"/>
        <v>ГБОУ СОШ №354</v>
      </c>
      <c r="C43" s="5">
        <f t="shared" si="5"/>
        <v>11354</v>
      </c>
      <c r="D43" s="5" t="str">
        <f t="shared" si="5"/>
        <v>СОШ</v>
      </c>
      <c r="E43" s="12" t="str">
        <f t="shared" si="5"/>
        <v>1б</v>
      </c>
      <c r="F43" s="7">
        <f t="shared" si="5"/>
        <v>62</v>
      </c>
      <c r="G43" s="7">
        <f t="shared" si="5"/>
        <v>62</v>
      </c>
      <c r="H43" s="8">
        <f t="shared" si="3"/>
        <v>11354041</v>
      </c>
      <c r="I43" s="9">
        <v>1</v>
      </c>
      <c r="J43" s="9">
        <v>1</v>
      </c>
      <c r="K43" s="9">
        <v>0</v>
      </c>
      <c r="L43" s="9">
        <v>1</v>
      </c>
      <c r="M43" s="9">
        <v>1</v>
      </c>
      <c r="N43" s="10">
        <f t="shared" si="6"/>
        <v>4</v>
      </c>
    </row>
    <row r="44" spans="1:14" x14ac:dyDescent="0.25">
      <c r="A44" s="3" t="s">
        <v>10</v>
      </c>
      <c r="B44" s="11" t="str">
        <f t="shared" si="5"/>
        <v>ГБОУ СОШ №354</v>
      </c>
      <c r="C44" s="5">
        <f t="shared" si="5"/>
        <v>11354</v>
      </c>
      <c r="D44" s="5" t="str">
        <f t="shared" si="5"/>
        <v>СОШ</v>
      </c>
      <c r="E44" s="12" t="str">
        <f t="shared" si="5"/>
        <v>1б</v>
      </c>
      <c r="F44" s="7">
        <f t="shared" si="5"/>
        <v>62</v>
      </c>
      <c r="G44" s="7">
        <f t="shared" si="5"/>
        <v>62</v>
      </c>
      <c r="H44" s="8">
        <f t="shared" si="3"/>
        <v>11354042</v>
      </c>
      <c r="I44" s="9">
        <v>1</v>
      </c>
      <c r="J44" s="9">
        <v>1</v>
      </c>
      <c r="K44" s="9">
        <v>1</v>
      </c>
      <c r="L44" s="9">
        <v>1</v>
      </c>
      <c r="M44" s="9">
        <v>1</v>
      </c>
      <c r="N44" s="10">
        <f t="shared" si="6"/>
        <v>5</v>
      </c>
    </row>
    <row r="45" spans="1:14" x14ac:dyDescent="0.25">
      <c r="A45" s="3" t="s">
        <v>10</v>
      </c>
      <c r="B45" s="11" t="str">
        <f t="shared" si="5"/>
        <v>ГБОУ СОШ №354</v>
      </c>
      <c r="C45" s="5">
        <f t="shared" si="5"/>
        <v>11354</v>
      </c>
      <c r="D45" s="5" t="str">
        <f t="shared" si="5"/>
        <v>СОШ</v>
      </c>
      <c r="E45" s="12" t="str">
        <f t="shared" si="5"/>
        <v>1б</v>
      </c>
      <c r="F45" s="7">
        <f t="shared" si="5"/>
        <v>62</v>
      </c>
      <c r="G45" s="7">
        <f t="shared" si="5"/>
        <v>62</v>
      </c>
      <c r="H45" s="8">
        <f t="shared" si="3"/>
        <v>11354043</v>
      </c>
      <c r="I45" s="9">
        <v>0</v>
      </c>
      <c r="J45" s="9">
        <v>1</v>
      </c>
      <c r="K45" s="9">
        <v>0</v>
      </c>
      <c r="L45" s="9">
        <v>0</v>
      </c>
      <c r="M45" s="9">
        <v>1</v>
      </c>
      <c r="N45" s="10">
        <f t="shared" si="6"/>
        <v>2</v>
      </c>
    </row>
    <row r="46" spans="1:14" x14ac:dyDescent="0.25">
      <c r="A46" s="3" t="s">
        <v>10</v>
      </c>
      <c r="B46" s="11" t="str">
        <f t="shared" si="5"/>
        <v>ГБОУ СОШ №354</v>
      </c>
      <c r="C46" s="5">
        <f t="shared" si="5"/>
        <v>11354</v>
      </c>
      <c r="D46" s="5" t="str">
        <f t="shared" si="5"/>
        <v>СОШ</v>
      </c>
      <c r="E46" s="12" t="str">
        <f t="shared" si="5"/>
        <v>1б</v>
      </c>
      <c r="F46" s="7">
        <f t="shared" si="5"/>
        <v>62</v>
      </c>
      <c r="G46" s="7">
        <f t="shared" si="5"/>
        <v>62</v>
      </c>
      <c r="H46" s="8">
        <f t="shared" si="3"/>
        <v>11354044</v>
      </c>
      <c r="I46" s="9">
        <v>0</v>
      </c>
      <c r="J46" s="9">
        <v>1</v>
      </c>
      <c r="K46" s="9">
        <v>0</v>
      </c>
      <c r="L46" s="9">
        <v>1</v>
      </c>
      <c r="M46" s="9">
        <v>1</v>
      </c>
      <c r="N46" s="10">
        <f t="shared" si="6"/>
        <v>3</v>
      </c>
    </row>
    <row r="47" spans="1:14" x14ac:dyDescent="0.25">
      <c r="A47" s="3" t="s">
        <v>10</v>
      </c>
      <c r="B47" s="11" t="str">
        <f t="shared" si="5"/>
        <v>ГБОУ СОШ №354</v>
      </c>
      <c r="C47" s="5">
        <f t="shared" si="5"/>
        <v>11354</v>
      </c>
      <c r="D47" s="5" t="str">
        <f t="shared" si="5"/>
        <v>СОШ</v>
      </c>
      <c r="E47" s="12" t="str">
        <f t="shared" si="5"/>
        <v>1б</v>
      </c>
      <c r="F47" s="7">
        <f t="shared" si="5"/>
        <v>62</v>
      </c>
      <c r="G47" s="7">
        <f t="shared" si="5"/>
        <v>62</v>
      </c>
      <c r="H47" s="8">
        <f t="shared" si="1"/>
        <v>11354045</v>
      </c>
      <c r="I47" s="9">
        <v>1</v>
      </c>
      <c r="J47" s="9">
        <v>1</v>
      </c>
      <c r="K47" s="9">
        <v>1</v>
      </c>
      <c r="L47" s="9">
        <v>1</v>
      </c>
      <c r="M47" s="9">
        <v>1</v>
      </c>
      <c r="N47" s="10">
        <f t="shared" si="6"/>
        <v>5</v>
      </c>
    </row>
    <row r="48" spans="1:14" x14ac:dyDescent="0.25">
      <c r="A48" s="3" t="s">
        <v>10</v>
      </c>
      <c r="B48" s="11" t="str">
        <f t="shared" si="5"/>
        <v>ГБОУ СОШ №354</v>
      </c>
      <c r="C48" s="5">
        <f t="shared" si="5"/>
        <v>11354</v>
      </c>
      <c r="D48" s="5" t="str">
        <f t="shared" si="5"/>
        <v>СОШ</v>
      </c>
      <c r="E48" s="12" t="str">
        <f t="shared" si="5"/>
        <v>1б</v>
      </c>
      <c r="F48" s="7">
        <f t="shared" si="5"/>
        <v>62</v>
      </c>
      <c r="G48" s="7">
        <f t="shared" si="5"/>
        <v>62</v>
      </c>
      <c r="H48" s="8">
        <f t="shared" si="1"/>
        <v>11354046</v>
      </c>
      <c r="I48" s="9">
        <v>1</v>
      </c>
      <c r="J48" s="9">
        <v>1</v>
      </c>
      <c r="K48" s="9">
        <v>1</v>
      </c>
      <c r="L48" s="9">
        <v>1</v>
      </c>
      <c r="M48" s="9">
        <v>1</v>
      </c>
      <c r="N48" s="10">
        <f t="shared" si="6"/>
        <v>5</v>
      </c>
    </row>
    <row r="49" spans="1:14" x14ac:dyDescent="0.25">
      <c r="A49" s="3" t="s">
        <v>10</v>
      </c>
      <c r="B49" s="11" t="str">
        <f t="shared" si="5"/>
        <v>ГБОУ СОШ №354</v>
      </c>
      <c r="C49" s="5">
        <f t="shared" si="5"/>
        <v>11354</v>
      </c>
      <c r="D49" s="5" t="str">
        <f t="shared" si="5"/>
        <v>СОШ</v>
      </c>
      <c r="E49" s="12" t="str">
        <f t="shared" si="5"/>
        <v>1б</v>
      </c>
      <c r="F49" s="7">
        <f t="shared" si="5"/>
        <v>62</v>
      </c>
      <c r="G49" s="7">
        <f t="shared" si="5"/>
        <v>62</v>
      </c>
      <c r="H49" s="8">
        <f t="shared" si="1"/>
        <v>11354047</v>
      </c>
      <c r="I49" s="9">
        <v>1</v>
      </c>
      <c r="J49" s="9">
        <v>0</v>
      </c>
      <c r="K49" s="9">
        <v>0</v>
      </c>
      <c r="L49" s="9">
        <v>1</v>
      </c>
      <c r="M49" s="9">
        <v>1</v>
      </c>
      <c r="N49" s="10">
        <f t="shared" si="6"/>
        <v>3</v>
      </c>
    </row>
    <row r="50" spans="1:14" x14ac:dyDescent="0.25">
      <c r="A50" s="3" t="s">
        <v>10</v>
      </c>
      <c r="B50" s="11" t="str">
        <f t="shared" si="5"/>
        <v>ГБОУ СОШ №354</v>
      </c>
      <c r="C50" s="5">
        <f t="shared" si="5"/>
        <v>11354</v>
      </c>
      <c r="D50" s="5" t="str">
        <f t="shared" si="5"/>
        <v>СОШ</v>
      </c>
      <c r="E50" s="12" t="str">
        <f t="shared" si="5"/>
        <v>1б</v>
      </c>
      <c r="F50" s="7">
        <f t="shared" si="5"/>
        <v>62</v>
      </c>
      <c r="G50" s="7">
        <f t="shared" si="5"/>
        <v>62</v>
      </c>
      <c r="H50" s="8">
        <f t="shared" si="1"/>
        <v>11354048</v>
      </c>
      <c r="I50" s="9">
        <v>1</v>
      </c>
      <c r="J50" s="9">
        <v>0</v>
      </c>
      <c r="K50" s="9">
        <v>1</v>
      </c>
      <c r="L50" s="9">
        <v>1</v>
      </c>
      <c r="M50" s="9">
        <v>1</v>
      </c>
      <c r="N50" s="10">
        <f t="shared" si="6"/>
        <v>4</v>
      </c>
    </row>
    <row r="51" spans="1:14" x14ac:dyDescent="0.25">
      <c r="A51" s="3" t="s">
        <v>10</v>
      </c>
      <c r="B51" s="11" t="str">
        <f t="shared" si="5"/>
        <v>ГБОУ СОШ №354</v>
      </c>
      <c r="C51" s="5">
        <f t="shared" si="5"/>
        <v>11354</v>
      </c>
      <c r="D51" s="5" t="str">
        <f t="shared" si="5"/>
        <v>СОШ</v>
      </c>
      <c r="E51" s="12" t="str">
        <f t="shared" si="5"/>
        <v>1б</v>
      </c>
      <c r="F51" s="7">
        <f t="shared" si="5"/>
        <v>62</v>
      </c>
      <c r="G51" s="7">
        <f t="shared" si="5"/>
        <v>62</v>
      </c>
      <c r="H51" s="8">
        <f t="shared" si="1"/>
        <v>11354049</v>
      </c>
      <c r="I51" s="9">
        <v>1</v>
      </c>
      <c r="J51" s="9">
        <v>1</v>
      </c>
      <c r="K51" s="9">
        <v>0</v>
      </c>
      <c r="L51" s="9">
        <v>1</v>
      </c>
      <c r="M51" s="9">
        <v>0</v>
      </c>
      <c r="N51" s="10">
        <f t="shared" si="6"/>
        <v>3</v>
      </c>
    </row>
    <row r="52" spans="1:14" x14ac:dyDescent="0.25">
      <c r="A52" s="3" t="s">
        <v>10</v>
      </c>
      <c r="B52" s="11" t="str">
        <f t="shared" ref="B52:G65" si="7">B51</f>
        <v>ГБОУ СОШ №354</v>
      </c>
      <c r="C52" s="5">
        <f t="shared" si="7"/>
        <v>11354</v>
      </c>
      <c r="D52" s="5" t="str">
        <f t="shared" si="7"/>
        <v>СОШ</v>
      </c>
      <c r="E52" s="12" t="str">
        <f t="shared" si="7"/>
        <v>1б</v>
      </c>
      <c r="F52" s="7">
        <f t="shared" si="7"/>
        <v>62</v>
      </c>
      <c r="G52" s="7">
        <f t="shared" si="7"/>
        <v>62</v>
      </c>
      <c r="H52" s="8">
        <f t="shared" si="1"/>
        <v>11354050</v>
      </c>
      <c r="I52" s="9">
        <v>1</v>
      </c>
      <c r="J52" s="9">
        <v>1</v>
      </c>
      <c r="K52" s="9">
        <v>0</v>
      </c>
      <c r="L52" s="9">
        <v>1</v>
      </c>
      <c r="M52" s="9">
        <v>1</v>
      </c>
      <c r="N52" s="10">
        <f t="shared" si="6"/>
        <v>4</v>
      </c>
    </row>
    <row r="53" spans="1:14" x14ac:dyDescent="0.25">
      <c r="A53" s="3" t="s">
        <v>10</v>
      </c>
      <c r="B53" s="11" t="str">
        <f t="shared" si="7"/>
        <v>ГБОУ СОШ №354</v>
      </c>
      <c r="C53" s="5">
        <f t="shared" si="7"/>
        <v>11354</v>
      </c>
      <c r="D53" s="5" t="str">
        <f t="shared" si="7"/>
        <v>СОШ</v>
      </c>
      <c r="E53" s="12" t="str">
        <f t="shared" si="7"/>
        <v>1б</v>
      </c>
      <c r="F53" s="7">
        <f t="shared" si="7"/>
        <v>62</v>
      </c>
      <c r="G53" s="7">
        <f t="shared" si="7"/>
        <v>62</v>
      </c>
      <c r="H53" s="8">
        <f t="shared" si="1"/>
        <v>11354051</v>
      </c>
      <c r="I53" s="9">
        <v>1</v>
      </c>
      <c r="J53" s="9">
        <v>1</v>
      </c>
      <c r="K53" s="9">
        <v>1</v>
      </c>
      <c r="L53" s="9">
        <v>1</v>
      </c>
      <c r="M53" s="9">
        <v>1</v>
      </c>
      <c r="N53" s="10">
        <f t="shared" si="6"/>
        <v>5</v>
      </c>
    </row>
    <row r="54" spans="1:14" x14ac:dyDescent="0.25">
      <c r="A54" s="3" t="s">
        <v>10</v>
      </c>
      <c r="B54" s="11" t="str">
        <f t="shared" si="7"/>
        <v>ГБОУ СОШ №354</v>
      </c>
      <c r="C54" s="5">
        <f t="shared" si="7"/>
        <v>11354</v>
      </c>
      <c r="D54" s="5" t="str">
        <f t="shared" si="7"/>
        <v>СОШ</v>
      </c>
      <c r="E54" s="12" t="str">
        <f t="shared" si="7"/>
        <v>1б</v>
      </c>
      <c r="F54" s="7">
        <f t="shared" si="7"/>
        <v>62</v>
      </c>
      <c r="G54" s="7">
        <f t="shared" si="7"/>
        <v>62</v>
      </c>
      <c r="H54" s="8">
        <f t="shared" si="1"/>
        <v>11354052</v>
      </c>
      <c r="I54" s="9">
        <v>1</v>
      </c>
      <c r="J54" s="9">
        <v>1</v>
      </c>
      <c r="K54" s="9">
        <v>1</v>
      </c>
      <c r="L54" s="9">
        <v>1</v>
      </c>
      <c r="M54" s="9">
        <v>1</v>
      </c>
      <c r="N54" s="10">
        <f t="shared" si="6"/>
        <v>5</v>
      </c>
    </row>
    <row r="55" spans="1:14" x14ac:dyDescent="0.25">
      <c r="A55" s="3" t="s">
        <v>10</v>
      </c>
      <c r="B55" s="11" t="str">
        <f t="shared" si="7"/>
        <v>ГБОУ СОШ №354</v>
      </c>
      <c r="C55" s="5">
        <f t="shared" si="7"/>
        <v>11354</v>
      </c>
      <c r="D55" s="5" t="str">
        <f t="shared" si="7"/>
        <v>СОШ</v>
      </c>
      <c r="E55" s="12" t="str">
        <f t="shared" si="7"/>
        <v>1б</v>
      </c>
      <c r="F55" s="7">
        <f t="shared" si="7"/>
        <v>62</v>
      </c>
      <c r="G55" s="7">
        <f t="shared" si="7"/>
        <v>62</v>
      </c>
      <c r="H55" s="8">
        <f t="shared" si="1"/>
        <v>11354053</v>
      </c>
      <c r="I55" s="9">
        <v>1</v>
      </c>
      <c r="J55" s="9">
        <v>0</v>
      </c>
      <c r="K55" s="9">
        <v>1</v>
      </c>
      <c r="L55" s="9">
        <v>1</v>
      </c>
      <c r="M55" s="9">
        <v>1</v>
      </c>
      <c r="N55" s="10">
        <f t="shared" si="6"/>
        <v>4</v>
      </c>
    </row>
    <row r="56" spans="1:14" x14ac:dyDescent="0.25">
      <c r="A56" s="3" t="s">
        <v>10</v>
      </c>
      <c r="B56" s="11" t="str">
        <f t="shared" si="7"/>
        <v>ГБОУ СОШ №354</v>
      </c>
      <c r="C56" s="5">
        <f t="shared" si="7"/>
        <v>11354</v>
      </c>
      <c r="D56" s="5" t="str">
        <f t="shared" si="7"/>
        <v>СОШ</v>
      </c>
      <c r="E56" s="12" t="str">
        <f t="shared" si="7"/>
        <v>1б</v>
      </c>
      <c r="F56" s="7">
        <f t="shared" si="7"/>
        <v>62</v>
      </c>
      <c r="G56" s="7">
        <f t="shared" si="7"/>
        <v>62</v>
      </c>
      <c r="H56" s="8">
        <f t="shared" si="1"/>
        <v>11354054</v>
      </c>
      <c r="I56" s="9">
        <v>0</v>
      </c>
      <c r="J56" s="9">
        <v>1</v>
      </c>
      <c r="K56" s="9">
        <v>0</v>
      </c>
      <c r="L56" s="9">
        <v>1</v>
      </c>
      <c r="M56" s="9">
        <v>1</v>
      </c>
      <c r="N56" s="10">
        <f t="shared" si="6"/>
        <v>3</v>
      </c>
    </row>
    <row r="57" spans="1:14" x14ac:dyDescent="0.25">
      <c r="A57" s="3" t="s">
        <v>10</v>
      </c>
      <c r="B57" s="11" t="str">
        <f t="shared" si="7"/>
        <v>ГБОУ СОШ №354</v>
      </c>
      <c r="C57" s="5">
        <f t="shared" si="7"/>
        <v>11354</v>
      </c>
      <c r="D57" s="5" t="str">
        <f t="shared" si="7"/>
        <v>СОШ</v>
      </c>
      <c r="E57" s="12" t="str">
        <f t="shared" si="7"/>
        <v>1б</v>
      </c>
      <c r="F57" s="7">
        <f t="shared" si="7"/>
        <v>62</v>
      </c>
      <c r="G57" s="7">
        <f t="shared" si="7"/>
        <v>62</v>
      </c>
      <c r="H57" s="8">
        <f t="shared" si="1"/>
        <v>11354055</v>
      </c>
      <c r="I57" s="9">
        <v>0</v>
      </c>
      <c r="J57" s="9">
        <v>0</v>
      </c>
      <c r="K57" s="9">
        <v>0</v>
      </c>
      <c r="L57" s="9">
        <v>1</v>
      </c>
      <c r="M57" s="9">
        <v>1</v>
      </c>
      <c r="N57" s="10">
        <f t="shared" si="6"/>
        <v>2</v>
      </c>
    </row>
    <row r="58" spans="1:14" x14ac:dyDescent="0.25">
      <c r="A58" s="3" t="s">
        <v>10</v>
      </c>
      <c r="B58" s="11" t="str">
        <f t="shared" si="7"/>
        <v>ГБОУ СОШ №354</v>
      </c>
      <c r="C58" s="5">
        <f t="shared" si="7"/>
        <v>11354</v>
      </c>
      <c r="D58" s="5" t="str">
        <f t="shared" si="7"/>
        <v>СОШ</v>
      </c>
      <c r="E58" s="12" t="str">
        <f t="shared" si="7"/>
        <v>1б</v>
      </c>
      <c r="F58" s="7">
        <f t="shared" si="7"/>
        <v>62</v>
      </c>
      <c r="G58" s="7">
        <f t="shared" si="7"/>
        <v>62</v>
      </c>
      <c r="H58" s="8">
        <f t="shared" si="1"/>
        <v>11354056</v>
      </c>
      <c r="I58" s="9">
        <v>0</v>
      </c>
      <c r="J58" s="9">
        <v>1</v>
      </c>
      <c r="K58" s="9">
        <v>0</v>
      </c>
      <c r="L58" s="9">
        <v>1</v>
      </c>
      <c r="M58" s="9">
        <v>1</v>
      </c>
      <c r="N58" s="10">
        <f t="shared" si="6"/>
        <v>3</v>
      </c>
    </row>
    <row r="59" spans="1:14" x14ac:dyDescent="0.25">
      <c r="A59" s="3" t="s">
        <v>10</v>
      </c>
      <c r="B59" s="11" t="str">
        <f t="shared" si="7"/>
        <v>ГБОУ СОШ №354</v>
      </c>
      <c r="C59" s="5">
        <f t="shared" si="7"/>
        <v>11354</v>
      </c>
      <c r="D59" s="5" t="str">
        <f t="shared" si="7"/>
        <v>СОШ</v>
      </c>
      <c r="E59" s="12" t="str">
        <f t="shared" si="7"/>
        <v>1б</v>
      </c>
      <c r="F59" s="7">
        <f t="shared" si="7"/>
        <v>62</v>
      </c>
      <c r="G59" s="7">
        <f t="shared" si="7"/>
        <v>62</v>
      </c>
      <c r="H59" s="8">
        <f t="shared" si="1"/>
        <v>11354057</v>
      </c>
      <c r="I59" s="9">
        <v>0</v>
      </c>
      <c r="J59" s="9">
        <v>1</v>
      </c>
      <c r="K59" s="9">
        <v>1</v>
      </c>
      <c r="L59" s="9">
        <v>1</v>
      </c>
      <c r="M59" s="9">
        <v>1</v>
      </c>
      <c r="N59" s="10">
        <f t="shared" si="6"/>
        <v>4</v>
      </c>
    </row>
    <row r="60" spans="1:14" x14ac:dyDescent="0.25">
      <c r="A60" s="3" t="s">
        <v>10</v>
      </c>
      <c r="B60" s="11" t="str">
        <f t="shared" si="7"/>
        <v>ГБОУ СОШ №354</v>
      </c>
      <c r="C60" s="5">
        <f t="shared" si="7"/>
        <v>11354</v>
      </c>
      <c r="D60" s="5" t="str">
        <f t="shared" si="7"/>
        <v>СОШ</v>
      </c>
      <c r="E60" s="12" t="str">
        <f t="shared" si="7"/>
        <v>1б</v>
      </c>
      <c r="F60" s="7">
        <f t="shared" si="7"/>
        <v>62</v>
      </c>
      <c r="G60" s="7">
        <f t="shared" si="7"/>
        <v>62</v>
      </c>
      <c r="H60" s="8">
        <f t="shared" si="1"/>
        <v>11354058</v>
      </c>
      <c r="I60" s="9">
        <v>0</v>
      </c>
      <c r="J60" s="9">
        <v>1</v>
      </c>
      <c r="K60" s="9">
        <v>1</v>
      </c>
      <c r="L60" s="9">
        <v>1</v>
      </c>
      <c r="M60" s="9">
        <v>1</v>
      </c>
      <c r="N60" s="10">
        <f t="shared" si="6"/>
        <v>4</v>
      </c>
    </row>
    <row r="61" spans="1:14" x14ac:dyDescent="0.25">
      <c r="A61" s="3" t="s">
        <v>10</v>
      </c>
      <c r="B61" s="11" t="str">
        <f t="shared" si="7"/>
        <v>ГБОУ СОШ №354</v>
      </c>
      <c r="C61" s="5">
        <f t="shared" si="7"/>
        <v>11354</v>
      </c>
      <c r="D61" s="5" t="str">
        <f t="shared" si="7"/>
        <v>СОШ</v>
      </c>
      <c r="E61" s="12" t="str">
        <f t="shared" si="7"/>
        <v>1б</v>
      </c>
      <c r="F61" s="7">
        <f t="shared" si="7"/>
        <v>62</v>
      </c>
      <c r="G61" s="7">
        <f t="shared" si="7"/>
        <v>62</v>
      </c>
      <c r="H61" s="8">
        <f t="shared" si="1"/>
        <v>11354059</v>
      </c>
      <c r="I61" s="9">
        <v>1</v>
      </c>
      <c r="J61" s="9">
        <v>0</v>
      </c>
      <c r="K61" s="9">
        <v>1</v>
      </c>
      <c r="L61" s="9">
        <v>1</v>
      </c>
      <c r="M61" s="9">
        <v>1</v>
      </c>
      <c r="N61" s="10">
        <f t="shared" si="6"/>
        <v>4</v>
      </c>
    </row>
    <row r="62" spans="1:14" x14ac:dyDescent="0.25">
      <c r="A62" s="3" t="s">
        <v>10</v>
      </c>
      <c r="B62" s="11" t="str">
        <f t="shared" si="7"/>
        <v>ГБОУ СОШ №354</v>
      </c>
      <c r="C62" s="5">
        <f t="shared" si="7"/>
        <v>11354</v>
      </c>
      <c r="D62" s="5" t="str">
        <f t="shared" si="7"/>
        <v>СОШ</v>
      </c>
      <c r="E62" s="12" t="str">
        <f t="shared" si="7"/>
        <v>1б</v>
      </c>
      <c r="F62" s="7">
        <f t="shared" si="7"/>
        <v>62</v>
      </c>
      <c r="G62" s="7">
        <f t="shared" si="7"/>
        <v>62</v>
      </c>
      <c r="H62" s="8">
        <f t="shared" si="1"/>
        <v>11354060</v>
      </c>
      <c r="I62" s="9">
        <v>1</v>
      </c>
      <c r="J62" s="9">
        <v>1</v>
      </c>
      <c r="K62" s="9">
        <v>0</v>
      </c>
      <c r="L62" s="9">
        <v>1</v>
      </c>
      <c r="M62" s="9">
        <v>1</v>
      </c>
      <c r="N62" s="10">
        <f t="shared" si="6"/>
        <v>4</v>
      </c>
    </row>
    <row r="63" spans="1:14" x14ac:dyDescent="0.25">
      <c r="A63" s="3" t="s">
        <v>10</v>
      </c>
      <c r="B63" s="11" t="str">
        <f t="shared" si="7"/>
        <v>ГБОУ СОШ №354</v>
      </c>
      <c r="C63" s="5">
        <f t="shared" si="7"/>
        <v>11354</v>
      </c>
      <c r="D63" s="5" t="str">
        <f t="shared" si="7"/>
        <v>СОШ</v>
      </c>
      <c r="E63" s="12" t="str">
        <f t="shared" si="7"/>
        <v>1б</v>
      </c>
      <c r="F63" s="7">
        <f t="shared" si="7"/>
        <v>62</v>
      </c>
      <c r="G63" s="7">
        <f t="shared" si="7"/>
        <v>62</v>
      </c>
      <c r="H63" s="8">
        <f t="shared" si="1"/>
        <v>11354061</v>
      </c>
      <c r="I63" s="9">
        <v>1</v>
      </c>
      <c r="J63" s="9">
        <v>1</v>
      </c>
      <c r="K63" s="9">
        <v>1</v>
      </c>
      <c r="L63" s="9">
        <v>1</v>
      </c>
      <c r="M63" s="9">
        <v>1</v>
      </c>
      <c r="N63" s="10">
        <f t="shared" si="6"/>
        <v>5</v>
      </c>
    </row>
    <row r="64" spans="1:14" x14ac:dyDescent="0.25">
      <c r="A64" s="3" t="s">
        <v>10</v>
      </c>
      <c r="B64" s="11" t="str">
        <f t="shared" si="7"/>
        <v>ГБОУ СОШ №354</v>
      </c>
      <c r="C64" s="5">
        <f t="shared" si="7"/>
        <v>11354</v>
      </c>
      <c r="D64" s="5" t="str">
        <f t="shared" si="7"/>
        <v>СОШ</v>
      </c>
      <c r="E64" s="12" t="str">
        <f t="shared" si="7"/>
        <v>1б</v>
      </c>
      <c r="F64" s="7">
        <f t="shared" si="7"/>
        <v>62</v>
      </c>
      <c r="G64" s="7">
        <f t="shared" si="7"/>
        <v>62</v>
      </c>
      <c r="H64" s="8">
        <f t="shared" si="1"/>
        <v>11354062</v>
      </c>
      <c r="I64" s="9">
        <v>1</v>
      </c>
      <c r="J64" s="9">
        <v>1</v>
      </c>
      <c r="K64" s="9">
        <v>0</v>
      </c>
      <c r="L64" s="9">
        <v>1</v>
      </c>
      <c r="M64" s="9">
        <v>1</v>
      </c>
      <c r="N64" s="10">
        <f t="shared" si="6"/>
        <v>4</v>
      </c>
    </row>
    <row r="65" spans="1:14" x14ac:dyDescent="0.25">
      <c r="A65" s="3" t="s">
        <v>10</v>
      </c>
      <c r="B65" s="11" t="str">
        <f t="shared" si="7"/>
        <v>ГБОУ СОШ №354</v>
      </c>
      <c r="C65" s="5">
        <f t="shared" si="7"/>
        <v>11354</v>
      </c>
      <c r="D65" s="5" t="str">
        <f t="shared" si="7"/>
        <v>СОШ</v>
      </c>
      <c r="E65" s="12" t="str">
        <f t="shared" si="7"/>
        <v>1б</v>
      </c>
      <c r="F65" s="7">
        <f t="shared" si="7"/>
        <v>62</v>
      </c>
      <c r="G65" s="7">
        <f t="shared" si="7"/>
        <v>62</v>
      </c>
      <c r="I65" s="48">
        <f>SUM(I3:I64)/(62*1)</f>
        <v>0.80645161290322576</v>
      </c>
      <c r="J65" s="48">
        <f t="shared" ref="J65:M65" si="8">SUM(J3:J64)/(62*1)</f>
        <v>0.77419354838709675</v>
      </c>
      <c r="K65" s="48">
        <f t="shared" si="8"/>
        <v>0.41935483870967744</v>
      </c>
      <c r="L65" s="48">
        <f t="shared" si="8"/>
        <v>0.91935483870967738</v>
      </c>
      <c r="M65" s="48">
        <f t="shared" si="8"/>
        <v>0.87096774193548387</v>
      </c>
      <c r="N65" s="48">
        <f>SUM(N3:N64)/(62*5)</f>
        <v>0.75806451612903225</v>
      </c>
    </row>
    <row r="68" spans="1:14" x14ac:dyDescent="0.25">
      <c r="A68" s="54" t="s">
        <v>74</v>
      </c>
      <c r="B68" s="54" t="s">
        <v>75</v>
      </c>
      <c r="C68" s="54" t="s">
        <v>76</v>
      </c>
    </row>
    <row r="69" spans="1:14" x14ac:dyDescent="0.25">
      <c r="A69" s="54" t="s">
        <v>77</v>
      </c>
      <c r="B69" s="54">
        <v>0</v>
      </c>
      <c r="C69" s="55">
        <f>B69/62</f>
        <v>0</v>
      </c>
    </row>
    <row r="70" spans="1:14" x14ac:dyDescent="0.25">
      <c r="A70" s="54" t="s">
        <v>78</v>
      </c>
      <c r="B70" s="54">
        <v>8</v>
      </c>
      <c r="C70" s="55">
        <f t="shared" ref="C70:C73" si="9">B70/62</f>
        <v>0.12903225806451613</v>
      </c>
    </row>
    <row r="71" spans="1:14" x14ac:dyDescent="0.25">
      <c r="A71" s="54" t="s">
        <v>79</v>
      </c>
      <c r="B71" s="54">
        <v>14</v>
      </c>
      <c r="C71" s="55">
        <f t="shared" si="9"/>
        <v>0.22580645161290322</v>
      </c>
    </row>
    <row r="72" spans="1:14" x14ac:dyDescent="0.25">
      <c r="A72" s="54" t="s">
        <v>80</v>
      </c>
      <c r="B72" s="54">
        <v>23</v>
      </c>
      <c r="C72" s="55">
        <f t="shared" si="9"/>
        <v>0.37096774193548387</v>
      </c>
    </row>
    <row r="73" spans="1:14" x14ac:dyDescent="0.25">
      <c r="A73" s="54" t="s">
        <v>81</v>
      </c>
      <c r="B73" s="54">
        <v>17</v>
      </c>
      <c r="C73" s="55">
        <f t="shared" si="9"/>
        <v>0.27419354838709675</v>
      </c>
    </row>
    <row r="74" spans="1:14" x14ac:dyDescent="0.25">
      <c r="B74">
        <f>SUBTOTAL(9,B69:B73)</f>
        <v>62</v>
      </c>
    </row>
  </sheetData>
  <autoFilter ref="A1:N65"/>
  <mergeCells count="9">
    <mergeCell ref="G1:G2"/>
    <mergeCell ref="H1:H2"/>
    <mergeCell ref="N1:N2"/>
    <mergeCell ref="A1:A2"/>
    <mergeCell ref="B1:B2"/>
    <mergeCell ref="C1:C2"/>
    <mergeCell ref="D1:D2"/>
    <mergeCell ref="E1:E2"/>
    <mergeCell ref="F1:F2"/>
  </mergeCells>
  <dataValidations count="3">
    <dataValidation allowBlank="1" showErrorMessage="1" sqref="E3:G65"/>
    <dataValidation type="list" allowBlank="1" showInputMessage="1" showErrorMessage="1" sqref="I3:M64">
      <formula1>балл1</formula1>
    </dataValidation>
    <dataValidation type="list" allowBlank="1" showInputMessage="1" showErrorMessage="1" sqref="B3">
      <formula1>Название</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41</vt:i4>
      </vt:variant>
    </vt:vector>
  </HeadingPairs>
  <TitlesOfParts>
    <vt:vector size="41" baseType="lpstr">
      <vt:lpstr>Оглавление</vt:lpstr>
      <vt:lpstr>Задания</vt:lpstr>
      <vt:lpstr>Анализ результатов</vt:lpstr>
      <vt:lpstr>Общие результаты</vt:lpstr>
      <vt:lpstr>Регион</vt:lpstr>
      <vt:lpstr>1</vt:lpstr>
      <vt:lpstr>351</vt:lpstr>
      <vt:lpstr>353</vt:lpstr>
      <vt:lpstr>354</vt:lpstr>
      <vt:lpstr>355</vt:lpstr>
      <vt:lpstr>356</vt:lpstr>
      <vt:lpstr>358</vt:lpstr>
      <vt:lpstr>362</vt:lpstr>
      <vt:lpstr>366</vt:lpstr>
      <vt:lpstr>370</vt:lpstr>
      <vt:lpstr>371</vt:lpstr>
      <vt:lpstr>372</vt:lpstr>
      <vt:lpstr>373</vt:lpstr>
      <vt:lpstr>376</vt:lpstr>
      <vt:lpstr>484</vt:lpstr>
      <vt:lpstr>485</vt:lpstr>
      <vt:lpstr>489</vt:lpstr>
      <vt:lpstr>495</vt:lpstr>
      <vt:lpstr>496</vt:lpstr>
      <vt:lpstr>507</vt:lpstr>
      <vt:lpstr>508</vt:lpstr>
      <vt:lpstr>510</vt:lpstr>
      <vt:lpstr>519</vt:lpstr>
      <vt:lpstr>524</vt:lpstr>
      <vt:lpstr>525</vt:lpstr>
      <vt:lpstr>526</vt:lpstr>
      <vt:lpstr>536</vt:lpstr>
      <vt:lpstr>537</vt:lpstr>
      <vt:lpstr>543</vt:lpstr>
      <vt:lpstr>544</vt:lpstr>
      <vt:lpstr>594</vt:lpstr>
      <vt:lpstr>643</vt:lpstr>
      <vt:lpstr>684</vt:lpstr>
      <vt:lpstr>698</vt:lpstr>
      <vt:lpstr>Студиум</vt:lpstr>
      <vt:lpstr>Венеция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2017-12-08T08:08:33Z</dcterms:created>
  <dcterms:modified xsi:type="dcterms:W3CDTF">2018-02-06T08:57:04Z</dcterms:modified>
</cp:coreProperties>
</file>